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00" yWindow="705" windowWidth="13440" windowHeight="7380" tabRatio="885"/>
  </bookViews>
  <sheets>
    <sheet name="references" sheetId="24" r:id="rId1"/>
    <sheet name="binaries" sheetId="11" r:id="rId2"/>
    <sheet name="temp dependence" sheetId="30" r:id="rId3"/>
    <sheet name="IV Compounds - 300K" sheetId="14" r:id="rId4"/>
    <sheet name="III-V ternary - 300K" sheetId="9" r:id="rId5"/>
    <sheet name="II-VI Ternary - 300K" sheetId="15" r:id="rId6"/>
  </sheets>
  <definedNames>
    <definedName name="const_3CSiC">binaries!$C$23</definedName>
    <definedName name="const_6HSiC">binaries!$C$24</definedName>
    <definedName name="const_AlAs">binaries!$C$5</definedName>
    <definedName name="const_AlNw">binaries!$C$17</definedName>
    <definedName name="const_AlNzb">binaries!$C$14</definedName>
    <definedName name="const_AlP">binaries!$C$7</definedName>
    <definedName name="const_AlSb">binaries!$C$4</definedName>
    <definedName name="const_BeS">binaries!$C$27</definedName>
    <definedName name="const_BeSe">binaries!$C$28</definedName>
    <definedName name="const_BeTe">binaries!$C$26</definedName>
    <definedName name="const_CdSe">binaries!$C$39</definedName>
    <definedName name="const_CdSw">binaries!$C$41</definedName>
    <definedName name="const_CdSzb">binaries!$C$38</definedName>
    <definedName name="const_CdTe">binaries!$C$40</definedName>
    <definedName name="const_Dia">binaries!$C$20</definedName>
    <definedName name="const_GaAs">binaries!$C$8</definedName>
    <definedName name="const_GaNw">binaries!$C$16</definedName>
    <definedName name="const_GaNzb">binaries!$C$13</definedName>
    <definedName name="const_GaP">binaries!$C$6</definedName>
    <definedName name="const_GaSb">binaries!$C$11</definedName>
    <definedName name="const_Ge">binaries!$C$22</definedName>
    <definedName name="const_HgS">binaries!$C$32</definedName>
    <definedName name="const_HgSe">binaries!$C$33</definedName>
    <definedName name="const_HgTe">binaries!$C$34</definedName>
    <definedName name="const_InAs">binaries!$C$9</definedName>
    <definedName name="const_InNw">binaries!$C$18</definedName>
    <definedName name="const_InNzb">binaries!$C$15</definedName>
    <definedName name="const_InP">binaries!$C$10</definedName>
    <definedName name="const_InSb">binaries!$C$12</definedName>
    <definedName name="const_MgS">binaries!$C$29</definedName>
    <definedName name="const_MgSe">binaries!$C$30</definedName>
    <definedName name="const_MgTe">binaries!$C$31</definedName>
    <definedName name="const_Si">binaries!$C$21</definedName>
    <definedName name="const_ZnS">binaries!$C$37</definedName>
    <definedName name="const_ZnSe">binaries!$C$35</definedName>
    <definedName name="const_ZnTe">binaries!$C$36</definedName>
    <definedName name="eg_300K_3CSiC">binaries!$Z$23</definedName>
    <definedName name="eg_300K_6HSiC">binaries!$Z$24</definedName>
    <definedName name="eg_300K_AlAs">binaries!$Z$5</definedName>
    <definedName name="eg_300K_AlNw">binaries!$Z$17</definedName>
    <definedName name="eg_300K_AlNzb">binaries!$Z$14</definedName>
    <definedName name="eg_300K_AlP">binaries!$Z$7</definedName>
    <definedName name="eg_300k_AlSb">binaries!$Z$4</definedName>
    <definedName name="eg_300K_BeS">binaries!$Z$27</definedName>
    <definedName name="eg_300K_BeSe">binaries!$Z$28</definedName>
    <definedName name="eg_300K_BeTe">binaries!$Z$26</definedName>
    <definedName name="eg_300K_CdSe">binaries!$Z$39</definedName>
    <definedName name="eg_300K_CdSw">binaries!$Z$41</definedName>
    <definedName name="eg_300K_CdSzb">binaries!$Z$38</definedName>
    <definedName name="eg_300K_CdTe">binaries!$Z$40</definedName>
    <definedName name="eg_300K_Dia">binaries!$Z$20</definedName>
    <definedName name="eg_300K_GaAs">binaries!$Z$8</definedName>
    <definedName name="eg_300K_GaNw">binaries!$Z$16</definedName>
    <definedName name="eg_300K_GaNzb">binaries!$Z$13</definedName>
    <definedName name="eg_300K_GaP">binaries!$Z$6</definedName>
    <definedName name="eg_300K_GaSb">binaries!$Z$11</definedName>
    <definedName name="eg_300K_Ge">binaries!$Z$22</definedName>
    <definedName name="eg_300K_HgS">binaries!$Z$32</definedName>
    <definedName name="eg_300K_HgSe">binaries!$Z$33</definedName>
    <definedName name="eg_300K_HgTe">binaries!$Z$34</definedName>
    <definedName name="eg_300K_InAs">binaries!$Z$9</definedName>
    <definedName name="eg_300K_InNw">binaries!$Z$18</definedName>
    <definedName name="eg_300K_InNzb">binaries!$Z$15</definedName>
    <definedName name="eg_300K_InP">binaries!$Z$10</definedName>
    <definedName name="eg_300K_InSb">binaries!$Z$12</definedName>
    <definedName name="eg_300K_MgS">binaries!$Z$29</definedName>
    <definedName name="eg_300K_MgSe">binaries!$Z$30</definedName>
    <definedName name="eg_300K_MgTe">binaries!$Z$31</definedName>
    <definedName name="eg_300K_Si">binaries!$Z$21</definedName>
    <definedName name="eg_300K_ZnS">binaries!$Z$37</definedName>
    <definedName name="eg_300K_ZnSe">binaries!$Z$35</definedName>
    <definedName name="eg_300K_ZnTe">binaries!$Z$36</definedName>
  </definedNames>
  <calcPr calcId="145621"/>
</workbook>
</file>

<file path=xl/calcChain.xml><?xml version="1.0" encoding="utf-8"?>
<calcChain xmlns="http://schemas.openxmlformats.org/spreadsheetml/2006/main">
  <c r="AW4" i="30" l="1"/>
  <c r="AW5" i="30"/>
  <c r="AW6" i="30"/>
  <c r="AX6" i="30" s="1"/>
  <c r="AW7" i="30"/>
  <c r="AX7" i="30" s="1"/>
  <c r="AW8" i="30"/>
  <c r="AX8" i="30" s="1"/>
  <c r="AW9" i="30"/>
  <c r="AW10" i="30"/>
  <c r="AX10" i="30" s="1"/>
  <c r="AW11" i="30"/>
  <c r="AX11" i="30" s="1"/>
  <c r="AW12" i="30"/>
  <c r="AX12" i="30" s="1"/>
  <c r="AW13" i="30"/>
  <c r="AW14" i="30"/>
  <c r="AX14" i="30" s="1"/>
  <c r="AW15" i="30"/>
  <c r="AX15" i="30" s="1"/>
  <c r="AW16" i="30"/>
  <c r="AX16" i="30" s="1"/>
  <c r="AW17" i="30"/>
  <c r="AW18" i="30"/>
  <c r="AX18" i="30" s="1"/>
  <c r="AW19" i="30"/>
  <c r="AX19" i="30" s="1"/>
  <c r="AW20" i="30"/>
  <c r="AX20" i="30" s="1"/>
  <c r="AW21" i="30"/>
  <c r="AW22" i="30"/>
  <c r="AX22" i="30" s="1"/>
  <c r="AW23" i="30"/>
  <c r="AX23" i="30" s="1"/>
  <c r="AW24" i="30"/>
  <c r="AX24" i="30" s="1"/>
  <c r="AW25" i="30"/>
  <c r="AW26" i="30"/>
  <c r="AX26" i="30" s="1"/>
  <c r="AW27" i="30"/>
  <c r="AX27" i="30" s="1"/>
  <c r="AW28" i="30"/>
  <c r="AX28" i="30" s="1"/>
  <c r="AW29" i="30"/>
  <c r="AW30" i="30"/>
  <c r="AX30" i="30" s="1"/>
  <c r="AW31" i="30"/>
  <c r="AX31" i="30" s="1"/>
  <c r="AW32" i="30"/>
  <c r="AX32" i="30" s="1"/>
  <c r="AW33" i="30"/>
  <c r="AX33" i="30" s="1"/>
  <c r="AW34" i="30"/>
  <c r="AX34" i="30" s="1"/>
  <c r="AW35" i="30"/>
  <c r="AX35" i="30" s="1"/>
  <c r="AW36" i="30"/>
  <c r="AX36" i="30" s="1"/>
  <c r="AW37" i="30"/>
  <c r="AX37" i="30" s="1"/>
  <c r="AW38" i="30"/>
  <c r="AX38" i="30" s="1"/>
  <c r="AW39" i="30"/>
  <c r="AX39" i="30" s="1"/>
  <c r="AW40" i="30"/>
  <c r="AX40" i="30" s="1"/>
  <c r="AW41" i="30"/>
  <c r="AX41" i="30" s="1"/>
  <c r="AW42" i="30"/>
  <c r="AX42" i="30" s="1"/>
  <c r="AW43" i="30"/>
  <c r="AX43" i="30" s="1"/>
  <c r="AW44" i="30"/>
  <c r="AX44" i="30" s="1"/>
  <c r="AW45" i="30"/>
  <c r="AX45" i="30" s="1"/>
  <c r="AW46" i="30"/>
  <c r="AX46" i="30" s="1"/>
  <c r="AW47" i="30"/>
  <c r="AX47" i="30" s="1"/>
  <c r="AW48" i="30"/>
  <c r="AX48" i="30" s="1"/>
  <c r="AW49" i="30"/>
  <c r="AX49" i="30" s="1"/>
  <c r="AW50" i="30"/>
  <c r="AX50" i="30" s="1"/>
  <c r="AW51" i="30"/>
  <c r="AX51" i="30" s="1"/>
  <c r="AW52" i="30"/>
  <c r="AX52" i="30" s="1"/>
  <c r="AW53" i="30"/>
  <c r="AX53" i="30" s="1"/>
  <c r="AW54" i="30"/>
  <c r="AX54" i="30" s="1"/>
  <c r="AW55" i="30"/>
  <c r="AX55" i="30" s="1"/>
  <c r="AW56" i="30"/>
  <c r="AX56" i="30" s="1"/>
  <c r="AW57" i="30"/>
  <c r="AX57" i="30" s="1"/>
  <c r="AW58" i="30"/>
  <c r="AX58" i="30" s="1"/>
  <c r="AW59" i="30"/>
  <c r="AX59" i="30" s="1"/>
  <c r="AW60" i="30"/>
  <c r="AX60" i="30" s="1"/>
  <c r="AW61" i="30"/>
  <c r="AX61" i="30" s="1"/>
  <c r="AW62" i="30"/>
  <c r="AX62" i="30" s="1"/>
  <c r="AW63" i="30"/>
  <c r="AX63" i="30" s="1"/>
  <c r="AW3" i="30"/>
  <c r="AX3" i="30" s="1"/>
  <c r="AU4" i="30"/>
  <c r="AU5" i="30"/>
  <c r="AU6" i="30"/>
  <c r="AV6" i="30" s="1"/>
  <c r="AU7" i="30"/>
  <c r="AU8" i="30"/>
  <c r="AU9" i="30"/>
  <c r="AU10" i="30"/>
  <c r="AV10" i="30" s="1"/>
  <c r="AU11" i="30"/>
  <c r="AU12" i="30"/>
  <c r="AU13" i="30"/>
  <c r="AU14" i="30"/>
  <c r="AV14" i="30" s="1"/>
  <c r="AU15" i="30"/>
  <c r="AU16" i="30"/>
  <c r="AU17" i="30"/>
  <c r="AU18" i="30"/>
  <c r="AV18" i="30" s="1"/>
  <c r="AU19" i="30"/>
  <c r="AU20" i="30"/>
  <c r="AU21" i="30"/>
  <c r="AU22" i="30"/>
  <c r="AV22" i="30" s="1"/>
  <c r="AU23" i="30"/>
  <c r="AU24" i="30"/>
  <c r="AU25" i="30"/>
  <c r="AU26" i="30"/>
  <c r="AV26" i="30" s="1"/>
  <c r="AU27" i="30"/>
  <c r="AU28" i="30"/>
  <c r="AU29" i="30"/>
  <c r="AU30" i="30"/>
  <c r="AV30" i="30" s="1"/>
  <c r="AU31" i="30"/>
  <c r="AU32" i="30"/>
  <c r="AU33" i="30"/>
  <c r="AV33" i="30" s="1"/>
  <c r="AU34" i="30"/>
  <c r="AV34" i="30" s="1"/>
  <c r="AU35" i="30"/>
  <c r="AU36" i="30"/>
  <c r="AU37" i="30"/>
  <c r="AV37" i="30" s="1"/>
  <c r="AU38" i="30"/>
  <c r="AV38" i="30" s="1"/>
  <c r="AU39" i="30"/>
  <c r="AU40" i="30"/>
  <c r="AU41" i="30"/>
  <c r="AV41" i="30" s="1"/>
  <c r="AU42" i="30"/>
  <c r="AV42" i="30" s="1"/>
  <c r="AU43" i="30"/>
  <c r="AU44" i="30"/>
  <c r="AU45" i="30"/>
  <c r="AV45" i="30" s="1"/>
  <c r="AU46" i="30"/>
  <c r="AV46" i="30" s="1"/>
  <c r="AU47" i="30"/>
  <c r="AU48" i="30"/>
  <c r="AU49" i="30"/>
  <c r="AV49" i="30" s="1"/>
  <c r="AU50" i="30"/>
  <c r="AV50" i="30" s="1"/>
  <c r="AU51" i="30"/>
  <c r="AU52" i="30"/>
  <c r="AU53" i="30"/>
  <c r="AV53" i="30" s="1"/>
  <c r="AU54" i="30"/>
  <c r="AV54" i="30" s="1"/>
  <c r="AU55" i="30"/>
  <c r="AU56" i="30"/>
  <c r="AU57" i="30"/>
  <c r="AV57" i="30" s="1"/>
  <c r="AU58" i="30"/>
  <c r="AV58" i="30" s="1"/>
  <c r="AU59" i="30"/>
  <c r="AU60" i="30"/>
  <c r="AU61" i="30"/>
  <c r="AV61" i="30" s="1"/>
  <c r="AU62" i="30"/>
  <c r="AV62" i="30" s="1"/>
  <c r="AU63" i="30"/>
  <c r="AU3" i="30"/>
  <c r="AS4" i="30"/>
  <c r="AS5" i="30"/>
  <c r="AS6" i="30"/>
  <c r="AS7" i="30"/>
  <c r="AS8" i="30"/>
  <c r="AS9" i="30"/>
  <c r="AS10" i="30"/>
  <c r="AS11" i="30"/>
  <c r="AS12" i="30"/>
  <c r="AS13" i="30"/>
  <c r="AS14" i="30"/>
  <c r="AS15" i="30"/>
  <c r="AS16" i="30"/>
  <c r="AS17" i="30"/>
  <c r="AS18" i="30"/>
  <c r="AS19" i="30"/>
  <c r="AS20" i="30"/>
  <c r="AS21" i="30"/>
  <c r="AS22" i="30"/>
  <c r="AS23" i="30"/>
  <c r="AS24" i="30"/>
  <c r="AS25" i="30"/>
  <c r="AS26" i="30"/>
  <c r="AS27" i="30"/>
  <c r="AS28" i="30"/>
  <c r="AS29" i="30"/>
  <c r="AT29" i="30" s="1"/>
  <c r="AS30" i="30"/>
  <c r="AS31" i="30"/>
  <c r="AS32" i="30"/>
  <c r="AS33" i="30"/>
  <c r="AT33" i="30" s="1"/>
  <c r="AS34" i="30"/>
  <c r="AS35" i="30"/>
  <c r="AS36" i="30"/>
  <c r="AS37" i="30"/>
  <c r="AT37" i="30" s="1"/>
  <c r="AS38" i="30"/>
  <c r="AS39" i="30"/>
  <c r="AS40" i="30"/>
  <c r="AS41" i="30"/>
  <c r="AT41" i="30" s="1"/>
  <c r="AS42" i="30"/>
  <c r="AS43" i="30"/>
  <c r="AS44" i="30"/>
  <c r="AS45" i="30"/>
  <c r="AT45" i="30" s="1"/>
  <c r="AS46" i="30"/>
  <c r="AS47" i="30"/>
  <c r="AS48" i="30"/>
  <c r="AS49" i="30"/>
  <c r="AT49" i="30" s="1"/>
  <c r="AS50" i="30"/>
  <c r="AS51" i="30"/>
  <c r="AS52" i="30"/>
  <c r="AS53" i="30"/>
  <c r="AT53" i="30" s="1"/>
  <c r="AS54" i="30"/>
  <c r="AS55" i="30"/>
  <c r="AS56" i="30"/>
  <c r="AS57" i="30"/>
  <c r="AT57" i="30" s="1"/>
  <c r="AS58" i="30"/>
  <c r="AS59" i="30"/>
  <c r="AS60" i="30"/>
  <c r="AS61" i="30"/>
  <c r="AT61" i="30" s="1"/>
  <c r="AS62" i="30"/>
  <c r="AS63" i="30"/>
  <c r="AS3" i="30"/>
  <c r="AQ4" i="30"/>
  <c r="AR4" i="30" s="1"/>
  <c r="AQ5" i="30"/>
  <c r="AQ6" i="30"/>
  <c r="AQ7" i="30"/>
  <c r="AR7" i="30" s="1"/>
  <c r="AQ8" i="30"/>
  <c r="AR8" i="30" s="1"/>
  <c r="AQ9" i="30"/>
  <c r="AQ10" i="30"/>
  <c r="AQ11" i="30"/>
  <c r="AR11" i="30" s="1"/>
  <c r="AQ12" i="30"/>
  <c r="AR12" i="30" s="1"/>
  <c r="AQ13" i="30"/>
  <c r="AQ14" i="30"/>
  <c r="AQ15" i="30"/>
  <c r="AR15" i="30" s="1"/>
  <c r="AQ16" i="30"/>
  <c r="AR16" i="30" s="1"/>
  <c r="AQ17" i="30"/>
  <c r="AQ18" i="30"/>
  <c r="AQ19" i="30"/>
  <c r="AR19" i="30" s="1"/>
  <c r="AQ20" i="30"/>
  <c r="AR20" i="30" s="1"/>
  <c r="AQ21" i="30"/>
  <c r="AQ22" i="30"/>
  <c r="AQ23" i="30"/>
  <c r="AR23" i="30" s="1"/>
  <c r="AQ24" i="30"/>
  <c r="AR24" i="30" s="1"/>
  <c r="AQ25" i="30"/>
  <c r="AQ26" i="30"/>
  <c r="AQ27" i="30"/>
  <c r="AR27" i="30" s="1"/>
  <c r="AQ28" i="30"/>
  <c r="AR28" i="30" s="1"/>
  <c r="AQ29" i="30"/>
  <c r="AQ30" i="30"/>
  <c r="AQ31" i="30"/>
  <c r="AR31" i="30" s="1"/>
  <c r="AQ32" i="30"/>
  <c r="AR32" i="30" s="1"/>
  <c r="AQ33" i="30"/>
  <c r="AR33" i="30" s="1"/>
  <c r="AQ34" i="30"/>
  <c r="AQ35" i="30"/>
  <c r="AR35" i="30" s="1"/>
  <c r="AQ36" i="30"/>
  <c r="AR36" i="30" s="1"/>
  <c r="AQ37" i="30"/>
  <c r="AR37" i="30" s="1"/>
  <c r="AQ38" i="30"/>
  <c r="AQ39" i="30"/>
  <c r="AR39" i="30" s="1"/>
  <c r="AQ40" i="30"/>
  <c r="AR40" i="30" s="1"/>
  <c r="AQ41" i="30"/>
  <c r="AR41" i="30" s="1"/>
  <c r="AQ42" i="30"/>
  <c r="AQ43" i="30"/>
  <c r="AR43" i="30" s="1"/>
  <c r="AQ44" i="30"/>
  <c r="AR44" i="30" s="1"/>
  <c r="AQ45" i="30"/>
  <c r="AR45" i="30" s="1"/>
  <c r="AQ46" i="30"/>
  <c r="AQ47" i="30"/>
  <c r="AR47" i="30" s="1"/>
  <c r="AQ48" i="30"/>
  <c r="AR48" i="30" s="1"/>
  <c r="AQ49" i="30"/>
  <c r="AR49" i="30" s="1"/>
  <c r="AQ50" i="30"/>
  <c r="AQ51" i="30"/>
  <c r="AR51" i="30" s="1"/>
  <c r="AQ52" i="30"/>
  <c r="AR52" i="30" s="1"/>
  <c r="AQ53" i="30"/>
  <c r="AR53" i="30" s="1"/>
  <c r="AQ54" i="30"/>
  <c r="AQ55" i="30"/>
  <c r="AR55" i="30" s="1"/>
  <c r="AQ56" i="30"/>
  <c r="AR56" i="30" s="1"/>
  <c r="AQ57" i="30"/>
  <c r="AR57" i="30" s="1"/>
  <c r="AQ58" i="30"/>
  <c r="AQ59" i="30"/>
  <c r="AR59" i="30" s="1"/>
  <c r="AQ60" i="30"/>
  <c r="AR60" i="30" s="1"/>
  <c r="AQ61" i="30"/>
  <c r="AR61" i="30" s="1"/>
  <c r="AQ62" i="30"/>
  <c r="AQ63" i="30"/>
  <c r="AR63" i="30" s="1"/>
  <c r="AQ3" i="30"/>
  <c r="AR3" i="30" s="1"/>
  <c r="AO4" i="30"/>
  <c r="AP4" i="30" s="1"/>
  <c r="AO5" i="30"/>
  <c r="AO6" i="30"/>
  <c r="AP6" i="30" s="1"/>
  <c r="AO7" i="30"/>
  <c r="AP7" i="30" s="1"/>
  <c r="AO8" i="30"/>
  <c r="AP8" i="30" s="1"/>
  <c r="AO9" i="30"/>
  <c r="AO10" i="30"/>
  <c r="AP10" i="30" s="1"/>
  <c r="AO11" i="30"/>
  <c r="AP11" i="30" s="1"/>
  <c r="AO12" i="30"/>
  <c r="AP12" i="30" s="1"/>
  <c r="AO13" i="30"/>
  <c r="AO14" i="30"/>
  <c r="AP14" i="30" s="1"/>
  <c r="AO15" i="30"/>
  <c r="AP15" i="30" s="1"/>
  <c r="AO16" i="30"/>
  <c r="AP16" i="30" s="1"/>
  <c r="AO17" i="30"/>
  <c r="AO18" i="30"/>
  <c r="AP18" i="30" s="1"/>
  <c r="AO19" i="30"/>
  <c r="AP19" i="30" s="1"/>
  <c r="AO20" i="30"/>
  <c r="AP20" i="30" s="1"/>
  <c r="AO21" i="30"/>
  <c r="AO22" i="30"/>
  <c r="AP22" i="30" s="1"/>
  <c r="AO23" i="30"/>
  <c r="AP23" i="30" s="1"/>
  <c r="AO24" i="30"/>
  <c r="AP24" i="30" s="1"/>
  <c r="AO25" i="30"/>
  <c r="AO26" i="30"/>
  <c r="AP26" i="30" s="1"/>
  <c r="AO27" i="30"/>
  <c r="AP27" i="30" s="1"/>
  <c r="AO28" i="30"/>
  <c r="AP28" i="30" s="1"/>
  <c r="AO29" i="30"/>
  <c r="AO30" i="30"/>
  <c r="AP30" i="30" s="1"/>
  <c r="AO31" i="30"/>
  <c r="AP31" i="30" s="1"/>
  <c r="AO32" i="30"/>
  <c r="AP32" i="30" s="1"/>
  <c r="AO33" i="30"/>
  <c r="AP33" i="30" s="1"/>
  <c r="AO34" i="30"/>
  <c r="AP34" i="30" s="1"/>
  <c r="AO35" i="30"/>
  <c r="AP35" i="30" s="1"/>
  <c r="AO36" i="30"/>
  <c r="AP36" i="30" s="1"/>
  <c r="AO37" i="30"/>
  <c r="AP37" i="30" s="1"/>
  <c r="AO38" i="30"/>
  <c r="AP38" i="30" s="1"/>
  <c r="AO39" i="30"/>
  <c r="AP39" i="30" s="1"/>
  <c r="AO40" i="30"/>
  <c r="AP40" i="30" s="1"/>
  <c r="AO41" i="30"/>
  <c r="AP41" i="30" s="1"/>
  <c r="AO42" i="30"/>
  <c r="AP42" i="30" s="1"/>
  <c r="AO43" i="30"/>
  <c r="AP43" i="30" s="1"/>
  <c r="AO44" i="30"/>
  <c r="AP44" i="30" s="1"/>
  <c r="AO45" i="30"/>
  <c r="AP45" i="30" s="1"/>
  <c r="AO46" i="30"/>
  <c r="AP46" i="30" s="1"/>
  <c r="AO47" i="30"/>
  <c r="AP47" i="30" s="1"/>
  <c r="AO48" i="30"/>
  <c r="AP48" i="30" s="1"/>
  <c r="AO49" i="30"/>
  <c r="AP49" i="30" s="1"/>
  <c r="AO50" i="30"/>
  <c r="AP50" i="30" s="1"/>
  <c r="AO51" i="30"/>
  <c r="AP51" i="30" s="1"/>
  <c r="AO52" i="30"/>
  <c r="AP52" i="30" s="1"/>
  <c r="AO53" i="30"/>
  <c r="AP53" i="30" s="1"/>
  <c r="AO54" i="30"/>
  <c r="AP54" i="30" s="1"/>
  <c r="AO55" i="30"/>
  <c r="AP55" i="30" s="1"/>
  <c r="AO56" i="30"/>
  <c r="AP56" i="30" s="1"/>
  <c r="AO57" i="30"/>
  <c r="AP57" i="30" s="1"/>
  <c r="AO58" i="30"/>
  <c r="AP58" i="30" s="1"/>
  <c r="AO59" i="30"/>
  <c r="AP59" i="30" s="1"/>
  <c r="AO60" i="30"/>
  <c r="AP60" i="30" s="1"/>
  <c r="AO61" i="30"/>
  <c r="AP61" i="30" s="1"/>
  <c r="AO62" i="30"/>
  <c r="AP62" i="30" s="1"/>
  <c r="AO63" i="30"/>
  <c r="AP63" i="30" s="1"/>
  <c r="AO3" i="30"/>
  <c r="AP3" i="30" s="1"/>
  <c r="AM4" i="30"/>
  <c r="AM5" i="30"/>
  <c r="AM6" i="30"/>
  <c r="AN6" i="30" s="1"/>
  <c r="AM7" i="30"/>
  <c r="AM8" i="30"/>
  <c r="AM9" i="30"/>
  <c r="AM10" i="30"/>
  <c r="AN10" i="30" s="1"/>
  <c r="AM11" i="30"/>
  <c r="AM12" i="30"/>
  <c r="AM13" i="30"/>
  <c r="AM14" i="30"/>
  <c r="AN14" i="30" s="1"/>
  <c r="AM15" i="30"/>
  <c r="AM16" i="30"/>
  <c r="AM17" i="30"/>
  <c r="AM18" i="30"/>
  <c r="AN18" i="30" s="1"/>
  <c r="AM19" i="30"/>
  <c r="AM20" i="30"/>
  <c r="AM21" i="30"/>
  <c r="AM22" i="30"/>
  <c r="AN22" i="30" s="1"/>
  <c r="AM23" i="30"/>
  <c r="AM24" i="30"/>
  <c r="AM25" i="30"/>
  <c r="AM26" i="30"/>
  <c r="AN26" i="30" s="1"/>
  <c r="AM27" i="30"/>
  <c r="AM28" i="30"/>
  <c r="AM29" i="30"/>
  <c r="AM30" i="30"/>
  <c r="AN30" i="30" s="1"/>
  <c r="AM31" i="30"/>
  <c r="AM32" i="30"/>
  <c r="AM33" i="30"/>
  <c r="AN33" i="30" s="1"/>
  <c r="AM34" i="30"/>
  <c r="AN34" i="30" s="1"/>
  <c r="AM35" i="30"/>
  <c r="AM36" i="30"/>
  <c r="AM37" i="30"/>
  <c r="AN37" i="30" s="1"/>
  <c r="AM38" i="30"/>
  <c r="AN38" i="30" s="1"/>
  <c r="AM39" i="30"/>
  <c r="AM40" i="30"/>
  <c r="AM41" i="30"/>
  <c r="AN41" i="30" s="1"/>
  <c r="AM42" i="30"/>
  <c r="AN42" i="30" s="1"/>
  <c r="AM43" i="30"/>
  <c r="AM44" i="30"/>
  <c r="AM45" i="30"/>
  <c r="AN45" i="30" s="1"/>
  <c r="AM46" i="30"/>
  <c r="AN46" i="30" s="1"/>
  <c r="AM47" i="30"/>
  <c r="AM48" i="30"/>
  <c r="AM49" i="30"/>
  <c r="AN49" i="30" s="1"/>
  <c r="AM50" i="30"/>
  <c r="AN50" i="30" s="1"/>
  <c r="AM51" i="30"/>
  <c r="AM52" i="30"/>
  <c r="AM53" i="30"/>
  <c r="AN53" i="30" s="1"/>
  <c r="AM54" i="30"/>
  <c r="AN54" i="30" s="1"/>
  <c r="AM55" i="30"/>
  <c r="AM56" i="30"/>
  <c r="AM57" i="30"/>
  <c r="AN57" i="30" s="1"/>
  <c r="AM58" i="30"/>
  <c r="AN58" i="30" s="1"/>
  <c r="AM59" i="30"/>
  <c r="AM60" i="30"/>
  <c r="AM61" i="30"/>
  <c r="AN61" i="30" s="1"/>
  <c r="AM62" i="30"/>
  <c r="AN62" i="30" s="1"/>
  <c r="AM63" i="30"/>
  <c r="AM3" i="30"/>
  <c r="AK4" i="30"/>
  <c r="AK5" i="30"/>
  <c r="AK6" i="30"/>
  <c r="AK7" i="30"/>
  <c r="AK8" i="30"/>
  <c r="AK9" i="30"/>
  <c r="AK10" i="30"/>
  <c r="AK11" i="30"/>
  <c r="AK12" i="30"/>
  <c r="AK13" i="30"/>
  <c r="AK14" i="30"/>
  <c r="AK15" i="30"/>
  <c r="AK16" i="30"/>
  <c r="AK17" i="30"/>
  <c r="AK18" i="30"/>
  <c r="AK19" i="30"/>
  <c r="AK20" i="30"/>
  <c r="AK21" i="30"/>
  <c r="AK22" i="30"/>
  <c r="AK23" i="30"/>
  <c r="AK24" i="30"/>
  <c r="AK25" i="30"/>
  <c r="AK26" i="30"/>
  <c r="AK27" i="30"/>
  <c r="AK28" i="30"/>
  <c r="AK29" i="30"/>
  <c r="AK30" i="30"/>
  <c r="AK31" i="30"/>
  <c r="AK32" i="30"/>
  <c r="AK33" i="30"/>
  <c r="AL33" i="30" s="1"/>
  <c r="AK34" i="30"/>
  <c r="AK35" i="30"/>
  <c r="AK36" i="30"/>
  <c r="AK37" i="30"/>
  <c r="AL37" i="30" s="1"/>
  <c r="AK38" i="30"/>
  <c r="AK39" i="30"/>
  <c r="AK40" i="30"/>
  <c r="AK41" i="30"/>
  <c r="AL41" i="30" s="1"/>
  <c r="AK42" i="30"/>
  <c r="AK43" i="30"/>
  <c r="AK44" i="30"/>
  <c r="AK45" i="30"/>
  <c r="AL45" i="30" s="1"/>
  <c r="AK46" i="30"/>
  <c r="AK47" i="30"/>
  <c r="AK48" i="30"/>
  <c r="AK49" i="30"/>
  <c r="AL49" i="30" s="1"/>
  <c r="AK50" i="30"/>
  <c r="AK51" i="30"/>
  <c r="AK52" i="30"/>
  <c r="AK53" i="30"/>
  <c r="AL53" i="30" s="1"/>
  <c r="AK54" i="30"/>
  <c r="AK55" i="30"/>
  <c r="AK56" i="30"/>
  <c r="AK57" i="30"/>
  <c r="AL57" i="30" s="1"/>
  <c r="AK58" i="30"/>
  <c r="AK59" i="30"/>
  <c r="AK60" i="30"/>
  <c r="AK61" i="30"/>
  <c r="AL61" i="30" s="1"/>
  <c r="AK62" i="30"/>
  <c r="AK63" i="30"/>
  <c r="AK3" i="30"/>
  <c r="AI4" i="30"/>
  <c r="AJ4" i="30" s="1"/>
  <c r="AI5" i="30"/>
  <c r="AI6" i="30"/>
  <c r="AI7" i="30"/>
  <c r="AJ7" i="30" s="1"/>
  <c r="AI8" i="30"/>
  <c r="AJ8" i="30" s="1"/>
  <c r="AI9" i="30"/>
  <c r="AI10" i="30"/>
  <c r="AI11" i="30"/>
  <c r="AJ11" i="30" s="1"/>
  <c r="AI12" i="30"/>
  <c r="AJ12" i="30" s="1"/>
  <c r="AI13" i="30"/>
  <c r="AI14" i="30"/>
  <c r="AI15" i="30"/>
  <c r="AJ15" i="30" s="1"/>
  <c r="AI16" i="30"/>
  <c r="AJ16" i="30" s="1"/>
  <c r="AI17" i="30"/>
  <c r="AI18" i="30"/>
  <c r="AI19" i="30"/>
  <c r="AJ19" i="30" s="1"/>
  <c r="AI20" i="30"/>
  <c r="AJ20" i="30" s="1"/>
  <c r="AI21" i="30"/>
  <c r="AI22" i="30"/>
  <c r="AI23" i="30"/>
  <c r="AJ23" i="30" s="1"/>
  <c r="AI24" i="30"/>
  <c r="AJ24" i="30" s="1"/>
  <c r="AI25" i="30"/>
  <c r="AI26" i="30"/>
  <c r="AI27" i="30"/>
  <c r="AJ27" i="30" s="1"/>
  <c r="AI28" i="30"/>
  <c r="AJ28" i="30" s="1"/>
  <c r="AI29" i="30"/>
  <c r="AI30" i="30"/>
  <c r="AI31" i="30"/>
  <c r="AJ31" i="30" s="1"/>
  <c r="AI32" i="30"/>
  <c r="AJ32" i="30" s="1"/>
  <c r="AI33" i="30"/>
  <c r="AJ33" i="30" s="1"/>
  <c r="AI34" i="30"/>
  <c r="AI35" i="30"/>
  <c r="AJ35" i="30" s="1"/>
  <c r="AI36" i="30"/>
  <c r="AJ36" i="30" s="1"/>
  <c r="AI37" i="30"/>
  <c r="AJ37" i="30" s="1"/>
  <c r="AI38" i="30"/>
  <c r="AI39" i="30"/>
  <c r="AJ39" i="30" s="1"/>
  <c r="AI40" i="30"/>
  <c r="AJ40" i="30" s="1"/>
  <c r="AI41" i="30"/>
  <c r="AJ41" i="30" s="1"/>
  <c r="AI42" i="30"/>
  <c r="AI43" i="30"/>
  <c r="AJ43" i="30" s="1"/>
  <c r="AI44" i="30"/>
  <c r="AJ44" i="30" s="1"/>
  <c r="AI45" i="30"/>
  <c r="AJ45" i="30" s="1"/>
  <c r="AI46" i="30"/>
  <c r="AI47" i="30"/>
  <c r="AJ47" i="30" s="1"/>
  <c r="AI48" i="30"/>
  <c r="AJ48" i="30" s="1"/>
  <c r="AI49" i="30"/>
  <c r="AJ49" i="30" s="1"/>
  <c r="AI50" i="30"/>
  <c r="AI51" i="30"/>
  <c r="AJ51" i="30" s="1"/>
  <c r="AI52" i="30"/>
  <c r="AJ52" i="30" s="1"/>
  <c r="AI53" i="30"/>
  <c r="AJ53" i="30" s="1"/>
  <c r="AI54" i="30"/>
  <c r="AI55" i="30"/>
  <c r="AJ55" i="30" s="1"/>
  <c r="AI56" i="30"/>
  <c r="AJ56" i="30" s="1"/>
  <c r="AI57" i="30"/>
  <c r="AJ57" i="30" s="1"/>
  <c r="AI58" i="30"/>
  <c r="AI59" i="30"/>
  <c r="AJ59" i="30" s="1"/>
  <c r="AI60" i="30"/>
  <c r="AJ60" i="30" s="1"/>
  <c r="AI61" i="30"/>
  <c r="AJ61" i="30" s="1"/>
  <c r="AI62" i="30"/>
  <c r="AI63" i="30"/>
  <c r="AJ63" i="30" s="1"/>
  <c r="AI3" i="30"/>
  <c r="AJ3" i="30" s="1"/>
  <c r="AL25" i="30" l="1"/>
  <c r="AL17" i="30"/>
  <c r="AL9" i="30"/>
  <c r="AT21" i="30"/>
  <c r="AT13" i="30"/>
  <c r="AT5" i="30"/>
  <c r="AL60" i="30"/>
  <c r="AL52" i="30"/>
  <c r="AL44" i="30"/>
  <c r="AL40" i="30"/>
  <c r="AL32" i="30"/>
  <c r="AL24" i="30"/>
  <c r="AL16" i="30"/>
  <c r="AL8" i="30"/>
  <c r="AN29" i="30"/>
  <c r="AN21" i="30"/>
  <c r="AN13" i="30"/>
  <c r="AN5" i="30"/>
  <c r="AT60" i="30"/>
  <c r="AT52" i="30"/>
  <c r="AT44" i="30"/>
  <c r="AT36" i="30"/>
  <c r="AT28" i="30"/>
  <c r="AT20" i="30"/>
  <c r="AT12" i="30"/>
  <c r="AT4" i="30"/>
  <c r="AV25" i="30"/>
  <c r="AV17" i="30"/>
  <c r="AV9" i="30"/>
  <c r="AJ62" i="30"/>
  <c r="AJ58" i="30"/>
  <c r="AJ54" i="30"/>
  <c r="AJ50" i="30"/>
  <c r="AJ46" i="30"/>
  <c r="AJ42" i="30"/>
  <c r="AJ38" i="30"/>
  <c r="AJ34" i="30"/>
  <c r="AJ30" i="30"/>
  <c r="AJ26" i="30"/>
  <c r="AJ22" i="30"/>
  <c r="AJ18" i="30"/>
  <c r="AJ14" i="30"/>
  <c r="AJ10" i="30"/>
  <c r="AJ6" i="30"/>
  <c r="AL63" i="30"/>
  <c r="AL59" i="30"/>
  <c r="AL55" i="30"/>
  <c r="AL51" i="30"/>
  <c r="AL47" i="30"/>
  <c r="AL43" i="30"/>
  <c r="AL39" i="30"/>
  <c r="AL35" i="30"/>
  <c r="AL31" i="30"/>
  <c r="AL27" i="30"/>
  <c r="AL23" i="30"/>
  <c r="AL19" i="30"/>
  <c r="AL15" i="30"/>
  <c r="AL11" i="30"/>
  <c r="AL7" i="30"/>
  <c r="AN3" i="30"/>
  <c r="AN60" i="30"/>
  <c r="AN56" i="30"/>
  <c r="AN52" i="30"/>
  <c r="AN48" i="30"/>
  <c r="AN44" i="30"/>
  <c r="AN40" i="30"/>
  <c r="AN36" i="30"/>
  <c r="AN32" i="30"/>
  <c r="AN28" i="30"/>
  <c r="AN24" i="30"/>
  <c r="AN20" i="30"/>
  <c r="AN16" i="30"/>
  <c r="AN12" i="30"/>
  <c r="AN8" i="30"/>
  <c r="AN4" i="30"/>
  <c r="AP29" i="30"/>
  <c r="AP25" i="30"/>
  <c r="AP21" i="30"/>
  <c r="AP17" i="30"/>
  <c r="AP13" i="30"/>
  <c r="AP9" i="30"/>
  <c r="AP5" i="30"/>
  <c r="AR62" i="30"/>
  <c r="AR58" i="30"/>
  <c r="AR54" i="30"/>
  <c r="AR50" i="30"/>
  <c r="AR46" i="30"/>
  <c r="AR42" i="30"/>
  <c r="AR38" i="30"/>
  <c r="AR34" i="30"/>
  <c r="AR30" i="30"/>
  <c r="AR26" i="30"/>
  <c r="AR22" i="30"/>
  <c r="AR18" i="30"/>
  <c r="AR14" i="30"/>
  <c r="AR10" i="30"/>
  <c r="AR6" i="30"/>
  <c r="AT63" i="30"/>
  <c r="AT59" i="30"/>
  <c r="AT55" i="30"/>
  <c r="AT51" i="30"/>
  <c r="AT47" i="30"/>
  <c r="AT43" i="30"/>
  <c r="AT39" i="30"/>
  <c r="AT35" i="30"/>
  <c r="AT31" i="30"/>
  <c r="AT27" i="30"/>
  <c r="AT23" i="30"/>
  <c r="AT19" i="30"/>
  <c r="AT15" i="30"/>
  <c r="AT11" i="30"/>
  <c r="AT7" i="30"/>
  <c r="AV3" i="30"/>
  <c r="AV60" i="30"/>
  <c r="AV56" i="30"/>
  <c r="AV52" i="30"/>
  <c r="AV48" i="30"/>
  <c r="AV44" i="30"/>
  <c r="AV40" i="30"/>
  <c r="AV36" i="30"/>
  <c r="AV32" i="30"/>
  <c r="AV28" i="30"/>
  <c r="AV24" i="30"/>
  <c r="AV20" i="30"/>
  <c r="AV16" i="30"/>
  <c r="AV12" i="30"/>
  <c r="AV8" i="30"/>
  <c r="AV4" i="30"/>
  <c r="AX29" i="30"/>
  <c r="AX25" i="30"/>
  <c r="AX21" i="30"/>
  <c r="AX17" i="30"/>
  <c r="AX13" i="30"/>
  <c r="AX9" i="30"/>
  <c r="AX5" i="30"/>
  <c r="AL29" i="30"/>
  <c r="AL21" i="30"/>
  <c r="AL13" i="30"/>
  <c r="AL5" i="30"/>
  <c r="AT25" i="30"/>
  <c r="AT17" i="30"/>
  <c r="AT9" i="30"/>
  <c r="AL3" i="30"/>
  <c r="AL56" i="30"/>
  <c r="AL48" i="30"/>
  <c r="AL36" i="30"/>
  <c r="AL28" i="30"/>
  <c r="AL20" i="30"/>
  <c r="AL12" i="30"/>
  <c r="AL4" i="30"/>
  <c r="AN25" i="30"/>
  <c r="AN17" i="30"/>
  <c r="AN9" i="30"/>
  <c r="AT3" i="30"/>
  <c r="AT56" i="30"/>
  <c r="AT48" i="30"/>
  <c r="AT40" i="30"/>
  <c r="AT32" i="30"/>
  <c r="AT24" i="30"/>
  <c r="AT16" i="30"/>
  <c r="AT8" i="30"/>
  <c r="AV29" i="30"/>
  <c r="AV21" i="30"/>
  <c r="AV13" i="30"/>
  <c r="AV5" i="30"/>
  <c r="AJ29" i="30"/>
  <c r="AJ25" i="30"/>
  <c r="AJ21" i="30"/>
  <c r="AJ17" i="30"/>
  <c r="AJ13" i="30"/>
  <c r="AJ9" i="30"/>
  <c r="AJ5" i="30"/>
  <c r="AL62" i="30"/>
  <c r="AL58" i="30"/>
  <c r="AL54" i="30"/>
  <c r="AL50" i="30"/>
  <c r="AL46" i="30"/>
  <c r="AL42" i="30"/>
  <c r="AL38" i="30"/>
  <c r="AL34" i="30"/>
  <c r="AL30" i="30"/>
  <c r="AL26" i="30"/>
  <c r="AL22" i="30"/>
  <c r="AL18" i="30"/>
  <c r="AL14" i="30"/>
  <c r="AL10" i="30"/>
  <c r="AL6" i="30"/>
  <c r="AN63" i="30"/>
  <c r="AN59" i="30"/>
  <c r="AN55" i="30"/>
  <c r="AN51" i="30"/>
  <c r="AN47" i="30"/>
  <c r="AN43" i="30"/>
  <c r="AN39" i="30"/>
  <c r="AN35" i="30"/>
  <c r="AN31" i="30"/>
  <c r="AN27" i="30"/>
  <c r="AN23" i="30"/>
  <c r="AN19" i="30"/>
  <c r="AN15" i="30"/>
  <c r="AN11" i="30"/>
  <c r="AN7" i="30"/>
  <c r="AR29" i="30"/>
  <c r="AR25" i="30"/>
  <c r="AR21" i="30"/>
  <c r="AR17" i="30"/>
  <c r="AR13" i="30"/>
  <c r="AR9" i="30"/>
  <c r="AR5" i="30"/>
  <c r="AT62" i="30"/>
  <c r="AT58" i="30"/>
  <c r="AT54" i="30"/>
  <c r="AT50" i="30"/>
  <c r="AT46" i="30"/>
  <c r="AT42" i="30"/>
  <c r="AT38" i="30"/>
  <c r="AT34" i="30"/>
  <c r="AT30" i="30"/>
  <c r="AT26" i="30"/>
  <c r="AT22" i="30"/>
  <c r="AT18" i="30"/>
  <c r="AT14" i="30"/>
  <c r="AT10" i="30"/>
  <c r="AT6" i="30"/>
  <c r="AV63" i="30"/>
  <c r="AV59" i="30"/>
  <c r="AV55" i="30"/>
  <c r="AV51" i="30"/>
  <c r="AV47" i="30"/>
  <c r="AV43" i="30"/>
  <c r="AV39" i="30"/>
  <c r="AV35" i="30"/>
  <c r="AV31" i="30"/>
  <c r="AV27" i="30"/>
  <c r="AV23" i="30"/>
  <c r="AV19" i="30"/>
  <c r="AV15" i="30"/>
  <c r="AV11" i="30"/>
  <c r="AV7" i="30"/>
  <c r="AX4" i="30"/>
  <c r="AG4" i="30"/>
  <c r="AG5" i="30"/>
  <c r="AG6" i="30"/>
  <c r="AH6" i="30" s="1"/>
  <c r="AG7" i="30"/>
  <c r="AH7" i="30" s="1"/>
  <c r="AG8" i="30"/>
  <c r="AG9" i="30"/>
  <c r="AG10" i="30"/>
  <c r="AH10" i="30" s="1"/>
  <c r="AG11" i="30"/>
  <c r="AH11" i="30" s="1"/>
  <c r="AG12" i="30"/>
  <c r="AG13" i="30"/>
  <c r="AG14" i="30"/>
  <c r="AH14" i="30" s="1"/>
  <c r="AG15" i="30"/>
  <c r="AH15" i="30" s="1"/>
  <c r="AG16" i="30"/>
  <c r="AG17" i="30"/>
  <c r="AG18" i="30"/>
  <c r="AH18" i="30" s="1"/>
  <c r="AG19" i="30"/>
  <c r="AH19" i="30" s="1"/>
  <c r="AG20" i="30"/>
  <c r="AG21" i="30"/>
  <c r="AG22" i="30"/>
  <c r="AH22" i="30" s="1"/>
  <c r="AG23" i="30"/>
  <c r="AH23" i="30" s="1"/>
  <c r="AG24" i="30"/>
  <c r="AG25" i="30"/>
  <c r="AG26" i="30"/>
  <c r="AH26" i="30" s="1"/>
  <c r="AG27" i="30"/>
  <c r="AH27" i="30" s="1"/>
  <c r="AG28" i="30"/>
  <c r="AG29" i="30"/>
  <c r="AG30" i="30"/>
  <c r="AH30" i="30" s="1"/>
  <c r="AG31" i="30"/>
  <c r="AH31" i="30" s="1"/>
  <c r="AG32" i="30"/>
  <c r="AG33" i="30"/>
  <c r="AH33" i="30" s="1"/>
  <c r="AG34" i="30"/>
  <c r="AH34" i="30" s="1"/>
  <c r="AG35" i="30"/>
  <c r="AH35" i="30" s="1"/>
  <c r="AG36" i="30"/>
  <c r="AG37" i="30"/>
  <c r="AH37" i="30" s="1"/>
  <c r="AG38" i="30"/>
  <c r="AH38" i="30" s="1"/>
  <c r="AG39" i="30"/>
  <c r="AH39" i="30" s="1"/>
  <c r="AG40" i="30"/>
  <c r="AG41" i="30"/>
  <c r="AH41" i="30" s="1"/>
  <c r="AG42" i="30"/>
  <c r="AH42" i="30" s="1"/>
  <c r="AG43" i="30"/>
  <c r="AH43" i="30" s="1"/>
  <c r="AG44" i="30"/>
  <c r="AG45" i="30"/>
  <c r="AH45" i="30" s="1"/>
  <c r="AG46" i="30"/>
  <c r="AH46" i="30" s="1"/>
  <c r="AG47" i="30"/>
  <c r="AH47" i="30" s="1"/>
  <c r="AG48" i="30"/>
  <c r="AG49" i="30"/>
  <c r="AH49" i="30" s="1"/>
  <c r="AG50" i="30"/>
  <c r="AH50" i="30" s="1"/>
  <c r="AG51" i="30"/>
  <c r="AH51" i="30" s="1"/>
  <c r="AG52" i="30"/>
  <c r="AG53" i="30"/>
  <c r="AH53" i="30" s="1"/>
  <c r="AG54" i="30"/>
  <c r="AH54" i="30" s="1"/>
  <c r="AG55" i="30"/>
  <c r="AH55" i="30" s="1"/>
  <c r="AG56" i="30"/>
  <c r="AG57" i="30"/>
  <c r="AH57" i="30" s="1"/>
  <c r="AG58" i="30"/>
  <c r="AH58" i="30" s="1"/>
  <c r="AG59" i="30"/>
  <c r="AH59" i="30" s="1"/>
  <c r="AG60" i="30"/>
  <c r="AG61" i="30"/>
  <c r="AH61" i="30" s="1"/>
  <c r="AG62" i="30"/>
  <c r="AH62" i="30" s="1"/>
  <c r="AG63" i="30"/>
  <c r="AH63" i="30" s="1"/>
  <c r="AG3" i="30"/>
  <c r="AE4" i="30"/>
  <c r="AE5" i="30"/>
  <c r="AE6" i="30"/>
  <c r="AF6" i="30" s="1"/>
  <c r="AE7" i="30"/>
  <c r="AE8" i="30"/>
  <c r="AE9" i="30"/>
  <c r="AE10" i="30"/>
  <c r="AF10" i="30" s="1"/>
  <c r="AE11" i="30"/>
  <c r="AE12" i="30"/>
  <c r="AE13" i="30"/>
  <c r="AE14" i="30"/>
  <c r="AF14" i="30" s="1"/>
  <c r="AE15" i="30"/>
  <c r="AE16" i="30"/>
  <c r="AE17" i="30"/>
  <c r="AE18" i="30"/>
  <c r="AF18" i="30" s="1"/>
  <c r="AE19" i="30"/>
  <c r="AE20" i="30"/>
  <c r="AE21" i="30"/>
  <c r="AE22" i="30"/>
  <c r="AF22" i="30" s="1"/>
  <c r="AE23" i="30"/>
  <c r="AE24" i="30"/>
  <c r="AE25" i="30"/>
  <c r="AE26" i="30"/>
  <c r="AF26" i="30" s="1"/>
  <c r="AE27" i="30"/>
  <c r="AE28" i="30"/>
  <c r="AE29" i="30"/>
  <c r="AF29" i="30" s="1"/>
  <c r="AE30" i="30"/>
  <c r="AF30" i="30" s="1"/>
  <c r="AE31" i="30"/>
  <c r="AE32" i="30"/>
  <c r="AE33" i="30"/>
  <c r="AF33" i="30" s="1"/>
  <c r="AE34" i="30"/>
  <c r="AF34" i="30" s="1"/>
  <c r="AE35" i="30"/>
  <c r="AE36" i="30"/>
  <c r="AE37" i="30"/>
  <c r="AF37" i="30" s="1"/>
  <c r="AE38" i="30"/>
  <c r="AF38" i="30" s="1"/>
  <c r="AE39" i="30"/>
  <c r="AE40" i="30"/>
  <c r="AE41" i="30"/>
  <c r="AF41" i="30" s="1"/>
  <c r="AE42" i="30"/>
  <c r="AF42" i="30" s="1"/>
  <c r="AE43" i="30"/>
  <c r="AE44" i="30"/>
  <c r="AE45" i="30"/>
  <c r="AF45" i="30" s="1"/>
  <c r="AE46" i="30"/>
  <c r="AF46" i="30" s="1"/>
  <c r="AE47" i="30"/>
  <c r="AE48" i="30"/>
  <c r="AE49" i="30"/>
  <c r="AF49" i="30" s="1"/>
  <c r="AE50" i="30"/>
  <c r="AF50" i="30" s="1"/>
  <c r="AE51" i="30"/>
  <c r="AE52" i="30"/>
  <c r="AE53" i="30"/>
  <c r="AF53" i="30" s="1"/>
  <c r="AE54" i="30"/>
  <c r="AF54" i="30" s="1"/>
  <c r="AE55" i="30"/>
  <c r="AE56" i="30"/>
  <c r="AE57" i="30"/>
  <c r="AF57" i="30" s="1"/>
  <c r="AE58" i="30"/>
  <c r="AF58" i="30" s="1"/>
  <c r="AE59" i="30"/>
  <c r="AE60" i="30"/>
  <c r="AE61" i="30"/>
  <c r="AF61" i="30" s="1"/>
  <c r="AE62" i="30"/>
  <c r="AF62" i="30" s="1"/>
  <c r="AE63" i="30"/>
  <c r="AE3" i="30"/>
  <c r="AC4" i="30"/>
  <c r="AC5" i="30"/>
  <c r="AC6" i="30"/>
  <c r="AC7" i="30"/>
  <c r="AC8" i="30"/>
  <c r="AC9" i="30"/>
  <c r="AC10" i="30"/>
  <c r="AC11" i="30"/>
  <c r="AC12" i="30"/>
  <c r="AC13" i="30"/>
  <c r="AC14" i="30"/>
  <c r="AC15" i="30"/>
  <c r="AC16" i="30"/>
  <c r="AC17" i="30"/>
  <c r="AC18" i="30"/>
  <c r="AC19" i="30"/>
  <c r="AC20" i="30"/>
  <c r="AC21" i="30"/>
  <c r="AC22" i="30"/>
  <c r="AC23" i="30"/>
  <c r="AC24" i="30"/>
  <c r="AC25" i="30"/>
  <c r="AC26" i="30"/>
  <c r="AC27" i="30"/>
  <c r="AC28" i="30"/>
  <c r="AC29" i="30"/>
  <c r="AC30" i="30"/>
  <c r="AC31" i="30"/>
  <c r="AC32" i="30"/>
  <c r="AC33" i="30"/>
  <c r="AD33" i="30" s="1"/>
  <c r="AC34" i="30"/>
  <c r="AC35" i="30"/>
  <c r="AC36" i="30"/>
  <c r="AC37" i="30"/>
  <c r="AD37" i="30" s="1"/>
  <c r="AC38" i="30"/>
  <c r="AC39" i="30"/>
  <c r="AC40" i="30"/>
  <c r="AC41" i="30"/>
  <c r="AD41" i="30" s="1"/>
  <c r="AC42" i="30"/>
  <c r="AC43" i="30"/>
  <c r="AC44" i="30"/>
  <c r="AC45" i="30"/>
  <c r="AD45" i="30" s="1"/>
  <c r="AC46" i="30"/>
  <c r="AC47" i="30"/>
  <c r="AC48" i="30"/>
  <c r="AC49" i="30"/>
  <c r="AD49" i="30" s="1"/>
  <c r="AC50" i="30"/>
  <c r="AC51" i="30"/>
  <c r="AC52" i="30"/>
  <c r="AC53" i="30"/>
  <c r="AD53" i="30" s="1"/>
  <c r="AC54" i="30"/>
  <c r="AC55" i="30"/>
  <c r="AC56" i="30"/>
  <c r="AC57" i="30"/>
  <c r="AD57" i="30" s="1"/>
  <c r="AC58" i="30"/>
  <c r="AC59" i="30"/>
  <c r="AC60" i="30"/>
  <c r="AC61" i="30"/>
  <c r="AD61" i="30" s="1"/>
  <c r="AC62" i="30"/>
  <c r="AC63" i="30"/>
  <c r="AC3" i="30"/>
  <c r="AA4" i="30"/>
  <c r="AB4" i="30" s="1"/>
  <c r="AA5" i="30"/>
  <c r="AA6" i="30"/>
  <c r="AB6" i="30" s="1"/>
  <c r="AA7" i="30"/>
  <c r="AB7" i="30" s="1"/>
  <c r="AA8" i="30"/>
  <c r="AB8" i="30" s="1"/>
  <c r="AA9" i="30"/>
  <c r="AA10" i="30"/>
  <c r="AB10" i="30" s="1"/>
  <c r="AA11" i="30"/>
  <c r="AB11" i="30" s="1"/>
  <c r="AA12" i="30"/>
  <c r="AB12" i="30" s="1"/>
  <c r="AA13" i="30"/>
  <c r="AA14" i="30"/>
  <c r="AB14" i="30" s="1"/>
  <c r="AA15" i="30"/>
  <c r="AB15" i="30" s="1"/>
  <c r="AA16" i="30"/>
  <c r="AB16" i="30" s="1"/>
  <c r="AA17" i="30"/>
  <c r="AA18" i="30"/>
  <c r="AB18" i="30" s="1"/>
  <c r="AA19" i="30"/>
  <c r="AB19" i="30" s="1"/>
  <c r="AA20" i="30"/>
  <c r="AB20" i="30" s="1"/>
  <c r="AA21" i="30"/>
  <c r="AA22" i="30"/>
  <c r="AB22" i="30" s="1"/>
  <c r="AA23" i="30"/>
  <c r="AB23" i="30" s="1"/>
  <c r="AA24" i="30"/>
  <c r="AB24" i="30" s="1"/>
  <c r="AA25" i="30"/>
  <c r="AA26" i="30"/>
  <c r="AB26" i="30" s="1"/>
  <c r="AA27" i="30"/>
  <c r="AB27" i="30" s="1"/>
  <c r="AA28" i="30"/>
  <c r="AB28" i="30" s="1"/>
  <c r="AA29" i="30"/>
  <c r="AA30" i="30"/>
  <c r="AB30" i="30" s="1"/>
  <c r="AA31" i="30"/>
  <c r="AB31" i="30" s="1"/>
  <c r="AA32" i="30"/>
  <c r="AB32" i="30" s="1"/>
  <c r="AA33" i="30"/>
  <c r="AB33" i="30" s="1"/>
  <c r="AA34" i="30"/>
  <c r="AB34" i="30" s="1"/>
  <c r="AA35" i="30"/>
  <c r="AB35" i="30" s="1"/>
  <c r="AA36" i="30"/>
  <c r="AB36" i="30" s="1"/>
  <c r="AA37" i="30"/>
  <c r="AB37" i="30" s="1"/>
  <c r="AA38" i="30"/>
  <c r="AB38" i="30" s="1"/>
  <c r="AA39" i="30"/>
  <c r="AB39" i="30" s="1"/>
  <c r="AA40" i="30"/>
  <c r="AB40" i="30" s="1"/>
  <c r="AA41" i="30"/>
  <c r="AB41" i="30" s="1"/>
  <c r="AA42" i="30"/>
  <c r="AB42" i="30" s="1"/>
  <c r="AA43" i="30"/>
  <c r="AB43" i="30" s="1"/>
  <c r="AA44" i="30"/>
  <c r="AB44" i="30" s="1"/>
  <c r="AA45" i="30"/>
  <c r="AB45" i="30" s="1"/>
  <c r="AA46" i="30"/>
  <c r="AB46" i="30" s="1"/>
  <c r="AA47" i="30"/>
  <c r="AB47" i="30" s="1"/>
  <c r="AA48" i="30"/>
  <c r="AB48" i="30" s="1"/>
  <c r="AA49" i="30"/>
  <c r="AB49" i="30" s="1"/>
  <c r="AA50" i="30"/>
  <c r="AB50" i="30" s="1"/>
  <c r="AA51" i="30"/>
  <c r="AB51" i="30" s="1"/>
  <c r="AA52" i="30"/>
  <c r="AB52" i="30" s="1"/>
  <c r="AA53" i="30"/>
  <c r="AB53" i="30" s="1"/>
  <c r="AA54" i="30"/>
  <c r="AB54" i="30" s="1"/>
  <c r="AA55" i="30"/>
  <c r="AB55" i="30" s="1"/>
  <c r="AA56" i="30"/>
  <c r="AB56" i="30" s="1"/>
  <c r="AA57" i="30"/>
  <c r="AB57" i="30" s="1"/>
  <c r="AA58" i="30"/>
  <c r="AB58" i="30" s="1"/>
  <c r="AA59" i="30"/>
  <c r="AB59" i="30" s="1"/>
  <c r="AA60" i="30"/>
  <c r="AB60" i="30" s="1"/>
  <c r="AA61" i="30"/>
  <c r="AB61" i="30" s="1"/>
  <c r="AA62" i="30"/>
  <c r="AB62" i="30" s="1"/>
  <c r="AA63" i="30"/>
  <c r="AB63" i="30" s="1"/>
  <c r="AA3" i="30"/>
  <c r="AB3" i="30" s="1"/>
  <c r="Y4" i="30"/>
  <c r="Y5" i="30"/>
  <c r="Y6" i="30"/>
  <c r="Z6" i="30" s="1"/>
  <c r="Y7" i="30"/>
  <c r="Z7" i="30" s="1"/>
  <c r="Y8" i="30"/>
  <c r="Y9" i="30"/>
  <c r="Y10" i="30"/>
  <c r="Z10" i="30" s="1"/>
  <c r="Y11" i="30"/>
  <c r="Z11" i="30" s="1"/>
  <c r="Y12" i="30"/>
  <c r="Y13" i="30"/>
  <c r="Y14" i="30"/>
  <c r="Z14" i="30" s="1"/>
  <c r="Y15" i="30"/>
  <c r="Z15" i="30" s="1"/>
  <c r="Y16" i="30"/>
  <c r="Y17" i="30"/>
  <c r="Y18" i="30"/>
  <c r="Z18" i="30" s="1"/>
  <c r="Y19" i="30"/>
  <c r="Z19" i="30" s="1"/>
  <c r="Y20" i="30"/>
  <c r="Y21" i="30"/>
  <c r="Y22" i="30"/>
  <c r="Z22" i="30" s="1"/>
  <c r="Y23" i="30"/>
  <c r="Z23" i="30" s="1"/>
  <c r="Y24" i="30"/>
  <c r="Y25" i="30"/>
  <c r="Y26" i="30"/>
  <c r="Z26" i="30" s="1"/>
  <c r="Y27" i="30"/>
  <c r="Z27" i="30" s="1"/>
  <c r="Y28" i="30"/>
  <c r="Y29" i="30"/>
  <c r="Y30" i="30"/>
  <c r="Z30" i="30" s="1"/>
  <c r="Y31" i="30"/>
  <c r="Z31" i="30" s="1"/>
  <c r="Y32" i="30"/>
  <c r="Y33" i="30"/>
  <c r="Z33" i="30" s="1"/>
  <c r="Y34" i="30"/>
  <c r="Z34" i="30" s="1"/>
  <c r="Y35" i="30"/>
  <c r="Z35" i="30" s="1"/>
  <c r="Y36" i="30"/>
  <c r="Y37" i="30"/>
  <c r="Z37" i="30" s="1"/>
  <c r="Y38" i="30"/>
  <c r="Z38" i="30" s="1"/>
  <c r="Y39" i="30"/>
  <c r="Z39" i="30" s="1"/>
  <c r="Y40" i="30"/>
  <c r="Y41" i="30"/>
  <c r="Z41" i="30" s="1"/>
  <c r="Y42" i="30"/>
  <c r="Z42" i="30" s="1"/>
  <c r="Y43" i="30"/>
  <c r="Z43" i="30" s="1"/>
  <c r="Y44" i="30"/>
  <c r="Y45" i="30"/>
  <c r="Z45" i="30" s="1"/>
  <c r="Y46" i="30"/>
  <c r="Z46" i="30" s="1"/>
  <c r="Y47" i="30"/>
  <c r="Z47" i="30" s="1"/>
  <c r="Y48" i="30"/>
  <c r="Y49" i="30"/>
  <c r="Z49" i="30" s="1"/>
  <c r="Y50" i="30"/>
  <c r="Z50" i="30" s="1"/>
  <c r="Y51" i="30"/>
  <c r="Z51" i="30" s="1"/>
  <c r="Y52" i="30"/>
  <c r="Y53" i="30"/>
  <c r="Z53" i="30" s="1"/>
  <c r="Y54" i="30"/>
  <c r="Z54" i="30" s="1"/>
  <c r="Y55" i="30"/>
  <c r="Z55" i="30" s="1"/>
  <c r="Y56" i="30"/>
  <c r="Y57" i="30"/>
  <c r="Z57" i="30" s="1"/>
  <c r="Y58" i="30"/>
  <c r="Z58" i="30" s="1"/>
  <c r="Y59" i="30"/>
  <c r="Z59" i="30" s="1"/>
  <c r="Y60" i="30"/>
  <c r="Y61" i="30"/>
  <c r="Z61" i="30" s="1"/>
  <c r="Y62" i="30"/>
  <c r="Z62" i="30" s="1"/>
  <c r="Y63" i="30"/>
  <c r="Z63" i="30" s="1"/>
  <c r="Y3" i="30"/>
  <c r="U4" i="30"/>
  <c r="U5" i="30"/>
  <c r="U6" i="30"/>
  <c r="V6" i="30" s="1"/>
  <c r="U7" i="30"/>
  <c r="U8" i="30"/>
  <c r="U9" i="30"/>
  <c r="U10" i="30"/>
  <c r="V10" i="30" s="1"/>
  <c r="U11" i="30"/>
  <c r="U12" i="30"/>
  <c r="U13" i="30"/>
  <c r="U14" i="30"/>
  <c r="V14" i="30" s="1"/>
  <c r="U15" i="30"/>
  <c r="U16" i="30"/>
  <c r="U17" i="30"/>
  <c r="U18" i="30"/>
  <c r="V18" i="30" s="1"/>
  <c r="U19" i="30"/>
  <c r="U20" i="30"/>
  <c r="U21" i="30"/>
  <c r="U22" i="30"/>
  <c r="V22" i="30" s="1"/>
  <c r="U23" i="30"/>
  <c r="U24" i="30"/>
  <c r="U25" i="30"/>
  <c r="U26" i="30"/>
  <c r="V26" i="30" s="1"/>
  <c r="U27" i="30"/>
  <c r="U28" i="30"/>
  <c r="U29" i="30"/>
  <c r="V29" i="30" s="1"/>
  <c r="U30" i="30"/>
  <c r="V30" i="30" s="1"/>
  <c r="U31" i="30"/>
  <c r="U32" i="30"/>
  <c r="U33" i="30"/>
  <c r="V33" i="30" s="1"/>
  <c r="U34" i="30"/>
  <c r="V34" i="30" s="1"/>
  <c r="U35" i="30"/>
  <c r="U36" i="30"/>
  <c r="U37" i="30"/>
  <c r="V37" i="30" s="1"/>
  <c r="U38" i="30"/>
  <c r="V38" i="30" s="1"/>
  <c r="U39" i="30"/>
  <c r="U40" i="30"/>
  <c r="U41" i="30"/>
  <c r="V41" i="30" s="1"/>
  <c r="U42" i="30"/>
  <c r="V42" i="30" s="1"/>
  <c r="U43" i="30"/>
  <c r="U44" i="30"/>
  <c r="U45" i="30"/>
  <c r="V45" i="30" s="1"/>
  <c r="U46" i="30"/>
  <c r="V46" i="30" s="1"/>
  <c r="U47" i="30"/>
  <c r="U48" i="30"/>
  <c r="U49" i="30"/>
  <c r="V49" i="30" s="1"/>
  <c r="U50" i="30"/>
  <c r="V50" i="30" s="1"/>
  <c r="U51" i="30"/>
  <c r="U52" i="30"/>
  <c r="U53" i="30"/>
  <c r="V53" i="30" s="1"/>
  <c r="U54" i="30"/>
  <c r="V54" i="30" s="1"/>
  <c r="U55" i="30"/>
  <c r="U56" i="30"/>
  <c r="U57" i="30"/>
  <c r="V57" i="30" s="1"/>
  <c r="U58" i="30"/>
  <c r="V58" i="30" s="1"/>
  <c r="U59" i="30"/>
  <c r="U60" i="30"/>
  <c r="U61" i="30"/>
  <c r="V61" i="30" s="1"/>
  <c r="U62" i="30"/>
  <c r="V62" i="30" s="1"/>
  <c r="U63" i="30"/>
  <c r="U3" i="30"/>
  <c r="W4" i="30"/>
  <c r="W5" i="30"/>
  <c r="W6" i="30"/>
  <c r="W7" i="30"/>
  <c r="W8" i="30"/>
  <c r="W9" i="30"/>
  <c r="W10" i="30"/>
  <c r="W11" i="30"/>
  <c r="W12" i="30"/>
  <c r="W13" i="30"/>
  <c r="W14" i="30"/>
  <c r="W15" i="30"/>
  <c r="W16" i="30"/>
  <c r="W17" i="30"/>
  <c r="W18" i="30"/>
  <c r="W19" i="30"/>
  <c r="W20" i="30"/>
  <c r="W21" i="30"/>
  <c r="W22" i="30"/>
  <c r="W23" i="30"/>
  <c r="W24" i="30"/>
  <c r="W25" i="30"/>
  <c r="W26" i="30"/>
  <c r="W27" i="30"/>
  <c r="W28" i="30"/>
  <c r="W29" i="30"/>
  <c r="W30" i="30"/>
  <c r="W31" i="30"/>
  <c r="W32" i="30"/>
  <c r="W33" i="30"/>
  <c r="X33" i="30" s="1"/>
  <c r="W34" i="30"/>
  <c r="W35" i="30"/>
  <c r="W36" i="30"/>
  <c r="W37" i="30"/>
  <c r="X37" i="30" s="1"/>
  <c r="W38" i="30"/>
  <c r="W39" i="30"/>
  <c r="W40" i="30"/>
  <c r="W41" i="30"/>
  <c r="X41" i="30" s="1"/>
  <c r="W42" i="30"/>
  <c r="W43" i="30"/>
  <c r="W44" i="30"/>
  <c r="W45" i="30"/>
  <c r="X45" i="30" s="1"/>
  <c r="W46" i="30"/>
  <c r="W47" i="30"/>
  <c r="W48" i="30"/>
  <c r="W49" i="30"/>
  <c r="X49" i="30" s="1"/>
  <c r="W50" i="30"/>
  <c r="W51" i="30"/>
  <c r="W52" i="30"/>
  <c r="W53" i="30"/>
  <c r="X53" i="30" s="1"/>
  <c r="W54" i="30"/>
  <c r="W55" i="30"/>
  <c r="W56" i="30"/>
  <c r="W57" i="30"/>
  <c r="X57" i="30" s="1"/>
  <c r="W58" i="30"/>
  <c r="W59" i="30"/>
  <c r="W60" i="30"/>
  <c r="W61" i="30"/>
  <c r="X61" i="30" s="1"/>
  <c r="W62" i="30"/>
  <c r="W63" i="30"/>
  <c r="W3" i="30"/>
  <c r="G4" i="30"/>
  <c r="H4" i="30" s="1"/>
  <c r="G5" i="30"/>
  <c r="G6" i="30"/>
  <c r="H6" i="30" s="1"/>
  <c r="G7" i="30"/>
  <c r="H7" i="30" s="1"/>
  <c r="G8" i="30"/>
  <c r="H8" i="30" s="1"/>
  <c r="G9" i="30"/>
  <c r="G10" i="30"/>
  <c r="H10" i="30" s="1"/>
  <c r="G11" i="30"/>
  <c r="H11" i="30" s="1"/>
  <c r="G12" i="30"/>
  <c r="H12" i="30" s="1"/>
  <c r="G13" i="30"/>
  <c r="G14" i="30"/>
  <c r="H14" i="30" s="1"/>
  <c r="G15" i="30"/>
  <c r="H15" i="30" s="1"/>
  <c r="G16" i="30"/>
  <c r="H16" i="30" s="1"/>
  <c r="G17" i="30"/>
  <c r="G18" i="30"/>
  <c r="H18" i="30" s="1"/>
  <c r="G19" i="30"/>
  <c r="H19" i="30" s="1"/>
  <c r="G20" i="30"/>
  <c r="H20" i="30" s="1"/>
  <c r="G21" i="30"/>
  <c r="G22" i="30"/>
  <c r="H22" i="30" s="1"/>
  <c r="G23" i="30"/>
  <c r="H23" i="30" s="1"/>
  <c r="G24" i="30"/>
  <c r="H24" i="30" s="1"/>
  <c r="G25" i="30"/>
  <c r="G26" i="30"/>
  <c r="H26" i="30" s="1"/>
  <c r="G27" i="30"/>
  <c r="H27" i="30" s="1"/>
  <c r="G28" i="30"/>
  <c r="H28" i="30" s="1"/>
  <c r="G29" i="30"/>
  <c r="G30" i="30"/>
  <c r="H30" i="30" s="1"/>
  <c r="G31" i="30"/>
  <c r="H31" i="30" s="1"/>
  <c r="G32" i="30"/>
  <c r="H32" i="30" s="1"/>
  <c r="G33" i="30"/>
  <c r="H33" i="30" s="1"/>
  <c r="G34" i="30"/>
  <c r="H34" i="30" s="1"/>
  <c r="G35" i="30"/>
  <c r="H35" i="30" s="1"/>
  <c r="G36" i="30"/>
  <c r="H36" i="30" s="1"/>
  <c r="G37" i="30"/>
  <c r="H37" i="30" s="1"/>
  <c r="G38" i="30"/>
  <c r="H38" i="30" s="1"/>
  <c r="G39" i="30"/>
  <c r="H39" i="30" s="1"/>
  <c r="G40" i="30"/>
  <c r="H40" i="30" s="1"/>
  <c r="G41" i="30"/>
  <c r="H41" i="30" s="1"/>
  <c r="G42" i="30"/>
  <c r="H42" i="30" s="1"/>
  <c r="G43" i="30"/>
  <c r="H43" i="30" s="1"/>
  <c r="G44" i="30"/>
  <c r="H44" i="30" s="1"/>
  <c r="G45" i="30"/>
  <c r="H45" i="30" s="1"/>
  <c r="G46" i="30"/>
  <c r="H46" i="30" s="1"/>
  <c r="G47" i="30"/>
  <c r="H47" i="30" s="1"/>
  <c r="G48" i="30"/>
  <c r="H48" i="30" s="1"/>
  <c r="G49" i="30"/>
  <c r="H49" i="30" s="1"/>
  <c r="G50" i="30"/>
  <c r="H50" i="30" s="1"/>
  <c r="G51" i="30"/>
  <c r="H51" i="30" s="1"/>
  <c r="G52" i="30"/>
  <c r="H52" i="30" s="1"/>
  <c r="G53" i="30"/>
  <c r="H53" i="30" s="1"/>
  <c r="G54" i="30"/>
  <c r="H54" i="30" s="1"/>
  <c r="G55" i="30"/>
  <c r="H55" i="30" s="1"/>
  <c r="G56" i="30"/>
  <c r="H56" i="30" s="1"/>
  <c r="G57" i="30"/>
  <c r="H57" i="30" s="1"/>
  <c r="G58" i="30"/>
  <c r="H58" i="30" s="1"/>
  <c r="G59" i="30"/>
  <c r="H59" i="30" s="1"/>
  <c r="G60" i="30"/>
  <c r="H60" i="30" s="1"/>
  <c r="G61" i="30"/>
  <c r="H61" i="30" s="1"/>
  <c r="G62" i="30"/>
  <c r="H62" i="30" s="1"/>
  <c r="G63" i="30"/>
  <c r="H63" i="30" s="1"/>
  <c r="G3" i="30"/>
  <c r="H3" i="30" s="1"/>
  <c r="E4" i="30"/>
  <c r="E5" i="30"/>
  <c r="E6" i="30"/>
  <c r="F6" i="30" s="1"/>
  <c r="E7" i="30"/>
  <c r="F7" i="30" s="1"/>
  <c r="E8" i="30"/>
  <c r="E9" i="30"/>
  <c r="E10" i="30"/>
  <c r="F10" i="30" s="1"/>
  <c r="E11" i="30"/>
  <c r="F11" i="30" s="1"/>
  <c r="E12" i="30"/>
  <c r="E13" i="30"/>
  <c r="E14" i="30"/>
  <c r="F14" i="30" s="1"/>
  <c r="E15" i="30"/>
  <c r="F15" i="30" s="1"/>
  <c r="E16" i="30"/>
  <c r="E17" i="30"/>
  <c r="E18" i="30"/>
  <c r="F18" i="30" s="1"/>
  <c r="E19" i="30"/>
  <c r="F19" i="30" s="1"/>
  <c r="E20" i="30"/>
  <c r="E21" i="30"/>
  <c r="E22" i="30"/>
  <c r="F22" i="30" s="1"/>
  <c r="E23" i="30"/>
  <c r="F23" i="30" s="1"/>
  <c r="E24" i="30"/>
  <c r="E25" i="30"/>
  <c r="E26" i="30"/>
  <c r="F26" i="30" s="1"/>
  <c r="E27" i="30"/>
  <c r="F27" i="30" s="1"/>
  <c r="E28" i="30"/>
  <c r="E29" i="30"/>
  <c r="E30" i="30"/>
  <c r="F30" i="30" s="1"/>
  <c r="E31" i="30"/>
  <c r="F31" i="30" s="1"/>
  <c r="E32" i="30"/>
  <c r="E33" i="30"/>
  <c r="F33" i="30" s="1"/>
  <c r="E34" i="30"/>
  <c r="F34" i="30" s="1"/>
  <c r="E35" i="30"/>
  <c r="F35" i="30" s="1"/>
  <c r="E36" i="30"/>
  <c r="E37" i="30"/>
  <c r="F37" i="30" s="1"/>
  <c r="E38" i="30"/>
  <c r="F38" i="30" s="1"/>
  <c r="E39" i="30"/>
  <c r="F39" i="30" s="1"/>
  <c r="E40" i="30"/>
  <c r="E41" i="30"/>
  <c r="F41" i="30" s="1"/>
  <c r="E42" i="30"/>
  <c r="F42" i="30" s="1"/>
  <c r="E43" i="30"/>
  <c r="F43" i="30" s="1"/>
  <c r="E44" i="30"/>
  <c r="E45" i="30"/>
  <c r="F45" i="30" s="1"/>
  <c r="E46" i="30"/>
  <c r="F46" i="30" s="1"/>
  <c r="E47" i="30"/>
  <c r="F47" i="30" s="1"/>
  <c r="E48" i="30"/>
  <c r="E49" i="30"/>
  <c r="F49" i="30" s="1"/>
  <c r="E50" i="30"/>
  <c r="F50" i="30" s="1"/>
  <c r="E51" i="30"/>
  <c r="F51" i="30" s="1"/>
  <c r="E52" i="30"/>
  <c r="E53" i="30"/>
  <c r="F53" i="30" s="1"/>
  <c r="E54" i="30"/>
  <c r="F54" i="30" s="1"/>
  <c r="E55" i="30"/>
  <c r="F55" i="30" s="1"/>
  <c r="E56" i="30"/>
  <c r="E57" i="30"/>
  <c r="F57" i="30" s="1"/>
  <c r="E58" i="30"/>
  <c r="F58" i="30" s="1"/>
  <c r="E59" i="30"/>
  <c r="F59" i="30" s="1"/>
  <c r="E60" i="30"/>
  <c r="E61" i="30"/>
  <c r="F61" i="30" s="1"/>
  <c r="E62" i="30"/>
  <c r="F62" i="30" s="1"/>
  <c r="E63" i="30"/>
  <c r="F63" i="30" s="1"/>
  <c r="E3" i="30"/>
  <c r="S4" i="30"/>
  <c r="S5" i="30"/>
  <c r="S6" i="30"/>
  <c r="T6" i="30" s="1"/>
  <c r="S7" i="30"/>
  <c r="S8" i="30"/>
  <c r="S9" i="30"/>
  <c r="S10" i="30"/>
  <c r="T10" i="30" s="1"/>
  <c r="S11" i="30"/>
  <c r="S12" i="30"/>
  <c r="S13" i="30"/>
  <c r="S14" i="30"/>
  <c r="T14" i="30" s="1"/>
  <c r="S15" i="30"/>
  <c r="S16" i="30"/>
  <c r="S17" i="30"/>
  <c r="S18" i="30"/>
  <c r="T18" i="30" s="1"/>
  <c r="S19" i="30"/>
  <c r="S20" i="30"/>
  <c r="S21" i="30"/>
  <c r="S22" i="30"/>
  <c r="T22" i="30" s="1"/>
  <c r="S23" i="30"/>
  <c r="S24" i="30"/>
  <c r="S25" i="30"/>
  <c r="S26" i="30"/>
  <c r="T26" i="30" s="1"/>
  <c r="S27" i="30"/>
  <c r="S28" i="30"/>
  <c r="S29" i="30"/>
  <c r="T29" i="30" s="1"/>
  <c r="S30" i="30"/>
  <c r="T30" i="30" s="1"/>
  <c r="S31" i="30"/>
  <c r="S32" i="30"/>
  <c r="S33" i="30"/>
  <c r="T33" i="30" s="1"/>
  <c r="S34" i="30"/>
  <c r="T34" i="30" s="1"/>
  <c r="S35" i="30"/>
  <c r="S36" i="30"/>
  <c r="S37" i="30"/>
  <c r="T37" i="30" s="1"/>
  <c r="S38" i="30"/>
  <c r="T38" i="30" s="1"/>
  <c r="S39" i="30"/>
  <c r="S40" i="30"/>
  <c r="S41" i="30"/>
  <c r="T41" i="30" s="1"/>
  <c r="S42" i="30"/>
  <c r="T42" i="30" s="1"/>
  <c r="S43" i="30"/>
  <c r="S44" i="30"/>
  <c r="S45" i="30"/>
  <c r="T45" i="30" s="1"/>
  <c r="S46" i="30"/>
  <c r="T46" i="30" s="1"/>
  <c r="S47" i="30"/>
  <c r="S48" i="30"/>
  <c r="S49" i="30"/>
  <c r="T49" i="30" s="1"/>
  <c r="S50" i="30"/>
  <c r="T50" i="30" s="1"/>
  <c r="S51" i="30"/>
  <c r="S52" i="30"/>
  <c r="S53" i="30"/>
  <c r="T53" i="30" s="1"/>
  <c r="S54" i="30"/>
  <c r="T54" i="30" s="1"/>
  <c r="S55" i="30"/>
  <c r="S56" i="30"/>
  <c r="S57" i="30"/>
  <c r="T57" i="30" s="1"/>
  <c r="S58" i="30"/>
  <c r="T58" i="30" s="1"/>
  <c r="S59" i="30"/>
  <c r="S60" i="30"/>
  <c r="S61" i="30"/>
  <c r="T61" i="30" s="1"/>
  <c r="S62" i="30"/>
  <c r="T62" i="30" s="1"/>
  <c r="S63" i="30"/>
  <c r="S3" i="30"/>
  <c r="M4" i="30"/>
  <c r="M5" i="30"/>
  <c r="M6" i="30"/>
  <c r="M7" i="30"/>
  <c r="M8" i="30"/>
  <c r="M9" i="30"/>
  <c r="M10" i="30"/>
  <c r="M11" i="30"/>
  <c r="M12" i="30"/>
  <c r="M13" i="30"/>
  <c r="M14" i="30"/>
  <c r="M15" i="30"/>
  <c r="M16" i="30"/>
  <c r="M17" i="30"/>
  <c r="M18" i="30"/>
  <c r="M19" i="30"/>
  <c r="M20" i="30"/>
  <c r="M21" i="30"/>
  <c r="M22" i="30"/>
  <c r="M23" i="30"/>
  <c r="M24" i="30"/>
  <c r="M25" i="30"/>
  <c r="M26" i="30"/>
  <c r="M27" i="30"/>
  <c r="M28" i="30"/>
  <c r="M29" i="30"/>
  <c r="M30" i="30"/>
  <c r="M31" i="30"/>
  <c r="M32" i="30"/>
  <c r="M33" i="30"/>
  <c r="N33" i="30" s="1"/>
  <c r="M34" i="30"/>
  <c r="M35" i="30"/>
  <c r="M36" i="30"/>
  <c r="M37" i="30"/>
  <c r="N37" i="30" s="1"/>
  <c r="M38" i="30"/>
  <c r="M39" i="30"/>
  <c r="M40" i="30"/>
  <c r="M41" i="30"/>
  <c r="N41" i="30" s="1"/>
  <c r="M42" i="30"/>
  <c r="M43" i="30"/>
  <c r="M44" i="30"/>
  <c r="M45" i="30"/>
  <c r="N45" i="30" s="1"/>
  <c r="M46" i="30"/>
  <c r="M47" i="30"/>
  <c r="M48" i="30"/>
  <c r="M49" i="30"/>
  <c r="N49" i="30" s="1"/>
  <c r="M50" i="30"/>
  <c r="M51" i="30"/>
  <c r="M52" i="30"/>
  <c r="M53" i="30"/>
  <c r="N53" i="30" s="1"/>
  <c r="M54" i="30"/>
  <c r="M55" i="30"/>
  <c r="M56" i="30"/>
  <c r="M57" i="30"/>
  <c r="N57" i="30" s="1"/>
  <c r="M58" i="30"/>
  <c r="M59" i="30"/>
  <c r="M60" i="30"/>
  <c r="M61" i="30"/>
  <c r="N61" i="30" s="1"/>
  <c r="M62" i="30"/>
  <c r="M63" i="30"/>
  <c r="M3" i="30"/>
  <c r="K4" i="30"/>
  <c r="L4" i="30" s="1"/>
  <c r="K5" i="30"/>
  <c r="K6" i="30"/>
  <c r="L6" i="30" s="1"/>
  <c r="K7" i="30"/>
  <c r="L7" i="30" s="1"/>
  <c r="K8" i="30"/>
  <c r="L8" i="30" s="1"/>
  <c r="K9" i="30"/>
  <c r="K10" i="30"/>
  <c r="L10" i="30" s="1"/>
  <c r="K11" i="30"/>
  <c r="L11" i="30" s="1"/>
  <c r="K12" i="30"/>
  <c r="L12" i="30" s="1"/>
  <c r="K13" i="30"/>
  <c r="K14" i="30"/>
  <c r="L14" i="30" s="1"/>
  <c r="K15" i="30"/>
  <c r="L15" i="30" s="1"/>
  <c r="K16" i="30"/>
  <c r="L16" i="30" s="1"/>
  <c r="K17" i="30"/>
  <c r="K18" i="30"/>
  <c r="L18" i="30" s="1"/>
  <c r="K19" i="30"/>
  <c r="L19" i="30" s="1"/>
  <c r="K20" i="30"/>
  <c r="L20" i="30" s="1"/>
  <c r="K21" i="30"/>
  <c r="K22" i="30"/>
  <c r="L22" i="30" s="1"/>
  <c r="K23" i="30"/>
  <c r="L23" i="30" s="1"/>
  <c r="K24" i="30"/>
  <c r="L24" i="30" s="1"/>
  <c r="K25" i="30"/>
  <c r="K26" i="30"/>
  <c r="L26" i="30" s="1"/>
  <c r="K27" i="30"/>
  <c r="L27" i="30" s="1"/>
  <c r="K28" i="30"/>
  <c r="L28" i="30" s="1"/>
  <c r="K29" i="30"/>
  <c r="K30" i="30"/>
  <c r="L30" i="30" s="1"/>
  <c r="K31" i="30"/>
  <c r="L31" i="30" s="1"/>
  <c r="K32" i="30"/>
  <c r="L32" i="30" s="1"/>
  <c r="K33" i="30"/>
  <c r="L33" i="30" s="1"/>
  <c r="K34" i="30"/>
  <c r="L34" i="30" s="1"/>
  <c r="K35" i="30"/>
  <c r="L35" i="30" s="1"/>
  <c r="K36" i="30"/>
  <c r="L36" i="30" s="1"/>
  <c r="K37" i="30"/>
  <c r="L37" i="30" s="1"/>
  <c r="K38" i="30"/>
  <c r="L38" i="30" s="1"/>
  <c r="K39" i="30"/>
  <c r="L39" i="30" s="1"/>
  <c r="K40" i="30"/>
  <c r="L40" i="30" s="1"/>
  <c r="K41" i="30"/>
  <c r="L41" i="30" s="1"/>
  <c r="K42" i="30"/>
  <c r="L42" i="30" s="1"/>
  <c r="K43" i="30"/>
  <c r="L43" i="30" s="1"/>
  <c r="K44" i="30"/>
  <c r="L44" i="30" s="1"/>
  <c r="K45" i="30"/>
  <c r="L45" i="30" s="1"/>
  <c r="K46" i="30"/>
  <c r="L46" i="30" s="1"/>
  <c r="K47" i="30"/>
  <c r="L47" i="30" s="1"/>
  <c r="K48" i="30"/>
  <c r="L48" i="30" s="1"/>
  <c r="K49" i="30"/>
  <c r="L49" i="30" s="1"/>
  <c r="K50" i="30"/>
  <c r="L50" i="30" s="1"/>
  <c r="K51" i="30"/>
  <c r="L51" i="30" s="1"/>
  <c r="K52" i="30"/>
  <c r="L52" i="30" s="1"/>
  <c r="K53" i="30"/>
  <c r="L53" i="30" s="1"/>
  <c r="K54" i="30"/>
  <c r="L54" i="30" s="1"/>
  <c r="K55" i="30"/>
  <c r="L55" i="30" s="1"/>
  <c r="K56" i="30"/>
  <c r="L56" i="30" s="1"/>
  <c r="K57" i="30"/>
  <c r="L57" i="30" s="1"/>
  <c r="K58" i="30"/>
  <c r="L58" i="30" s="1"/>
  <c r="K59" i="30"/>
  <c r="L59" i="30" s="1"/>
  <c r="K60" i="30"/>
  <c r="L60" i="30" s="1"/>
  <c r="K61" i="30"/>
  <c r="L61" i="30" s="1"/>
  <c r="K62" i="30"/>
  <c r="L62" i="30" s="1"/>
  <c r="K63" i="30"/>
  <c r="L63" i="30" s="1"/>
  <c r="K3" i="30"/>
  <c r="L3" i="30" s="1"/>
  <c r="I3" i="30"/>
  <c r="Q4" i="30"/>
  <c r="O4" i="30"/>
  <c r="P4" i="30" s="1"/>
  <c r="Q5" i="30"/>
  <c r="O5" i="30"/>
  <c r="Q6" i="30"/>
  <c r="O6" i="30"/>
  <c r="P6" i="30" s="1"/>
  <c r="Q7" i="30"/>
  <c r="O7" i="30"/>
  <c r="Q8" i="30"/>
  <c r="O8" i="30"/>
  <c r="P8" i="30" s="1"/>
  <c r="Q9" i="30"/>
  <c r="O9" i="30"/>
  <c r="Q10" i="30"/>
  <c r="O10" i="30"/>
  <c r="P10" i="30" s="1"/>
  <c r="Q11" i="30"/>
  <c r="O11" i="30"/>
  <c r="Q12" i="30"/>
  <c r="O12" i="30"/>
  <c r="P12" i="30" s="1"/>
  <c r="Q13" i="30"/>
  <c r="O13" i="30"/>
  <c r="Q14" i="30"/>
  <c r="O14" i="30"/>
  <c r="P14" i="30" s="1"/>
  <c r="Q15" i="30"/>
  <c r="O15" i="30"/>
  <c r="Q16" i="30"/>
  <c r="O16" i="30"/>
  <c r="P16" i="30" s="1"/>
  <c r="Q17" i="30"/>
  <c r="O17" i="30"/>
  <c r="Q18" i="30"/>
  <c r="O18" i="30"/>
  <c r="P18" i="30" s="1"/>
  <c r="Q19" i="30"/>
  <c r="O19" i="30"/>
  <c r="Q20" i="30"/>
  <c r="O20" i="30"/>
  <c r="P20" i="30" s="1"/>
  <c r="Q21" i="30"/>
  <c r="O21" i="30"/>
  <c r="Q22" i="30"/>
  <c r="O22" i="30"/>
  <c r="P22" i="30" s="1"/>
  <c r="Q23" i="30"/>
  <c r="O23" i="30"/>
  <c r="Q24" i="30"/>
  <c r="O24" i="30"/>
  <c r="P24" i="30" s="1"/>
  <c r="Q25" i="30"/>
  <c r="O25" i="30"/>
  <c r="Q26" i="30"/>
  <c r="O26" i="30"/>
  <c r="P26" i="30" s="1"/>
  <c r="Q27" i="30"/>
  <c r="O27" i="30"/>
  <c r="Q28" i="30"/>
  <c r="O28" i="30"/>
  <c r="P28" i="30" s="1"/>
  <c r="Q29" i="30"/>
  <c r="O29" i="30"/>
  <c r="Q30" i="30"/>
  <c r="O30" i="30"/>
  <c r="P30" i="30" s="1"/>
  <c r="Q31" i="30"/>
  <c r="O31" i="30"/>
  <c r="Q32" i="30"/>
  <c r="O32" i="30"/>
  <c r="P32" i="30" s="1"/>
  <c r="Q33" i="30"/>
  <c r="R33" i="30" s="1"/>
  <c r="O33" i="30"/>
  <c r="P33" i="30" s="1"/>
  <c r="Q34" i="30"/>
  <c r="O34" i="30"/>
  <c r="P34" i="30" s="1"/>
  <c r="Q35" i="30"/>
  <c r="R35" i="30" s="1"/>
  <c r="O35" i="30"/>
  <c r="P35" i="30" s="1"/>
  <c r="Q36" i="30"/>
  <c r="O36" i="30"/>
  <c r="P36" i="30" s="1"/>
  <c r="Q37" i="30"/>
  <c r="R37" i="30" s="1"/>
  <c r="O37" i="30"/>
  <c r="P37" i="30" s="1"/>
  <c r="Q38" i="30"/>
  <c r="O38" i="30"/>
  <c r="P38" i="30" s="1"/>
  <c r="Q39" i="30"/>
  <c r="R39" i="30" s="1"/>
  <c r="O39" i="30"/>
  <c r="P39" i="30" s="1"/>
  <c r="Q40" i="30"/>
  <c r="O40" i="30"/>
  <c r="P40" i="30" s="1"/>
  <c r="Q41" i="30"/>
  <c r="R41" i="30" s="1"/>
  <c r="O41" i="30"/>
  <c r="P41" i="30" s="1"/>
  <c r="Q42" i="30"/>
  <c r="O42" i="30"/>
  <c r="P42" i="30" s="1"/>
  <c r="Q43" i="30"/>
  <c r="R43" i="30" s="1"/>
  <c r="O43" i="30"/>
  <c r="P43" i="30" s="1"/>
  <c r="Q44" i="30"/>
  <c r="O44" i="30"/>
  <c r="P44" i="30" s="1"/>
  <c r="Q45" i="30"/>
  <c r="R45" i="30" s="1"/>
  <c r="O45" i="30"/>
  <c r="P45" i="30" s="1"/>
  <c r="Q46" i="30"/>
  <c r="O46" i="30"/>
  <c r="P46" i="30" s="1"/>
  <c r="Q47" i="30"/>
  <c r="R47" i="30" s="1"/>
  <c r="O47" i="30"/>
  <c r="P47" i="30" s="1"/>
  <c r="Q48" i="30"/>
  <c r="O48" i="30"/>
  <c r="P48" i="30" s="1"/>
  <c r="Q49" i="30"/>
  <c r="R49" i="30" s="1"/>
  <c r="O49" i="30"/>
  <c r="P49" i="30" s="1"/>
  <c r="Q50" i="30"/>
  <c r="O50" i="30"/>
  <c r="P50" i="30" s="1"/>
  <c r="Q51" i="30"/>
  <c r="R51" i="30" s="1"/>
  <c r="O51" i="30"/>
  <c r="P51" i="30" s="1"/>
  <c r="Q52" i="30"/>
  <c r="O52" i="30"/>
  <c r="P52" i="30" s="1"/>
  <c r="Q53" i="30"/>
  <c r="R53" i="30" s="1"/>
  <c r="O53" i="30"/>
  <c r="P53" i="30" s="1"/>
  <c r="Q54" i="30"/>
  <c r="O54" i="30"/>
  <c r="P54" i="30" s="1"/>
  <c r="Q55" i="30"/>
  <c r="R55" i="30" s="1"/>
  <c r="O55" i="30"/>
  <c r="P55" i="30" s="1"/>
  <c r="Q56" i="30"/>
  <c r="O56" i="30"/>
  <c r="P56" i="30" s="1"/>
  <c r="Q57" i="30"/>
  <c r="R57" i="30" s="1"/>
  <c r="O57" i="30"/>
  <c r="P57" i="30" s="1"/>
  <c r="Q58" i="30"/>
  <c r="O58" i="30"/>
  <c r="P58" i="30" s="1"/>
  <c r="Q59" i="30"/>
  <c r="R59" i="30" s="1"/>
  <c r="O59" i="30"/>
  <c r="P59" i="30" s="1"/>
  <c r="Q60" i="30"/>
  <c r="O60" i="30"/>
  <c r="P60" i="30" s="1"/>
  <c r="Q61" i="30"/>
  <c r="R61" i="30" s="1"/>
  <c r="O61" i="30"/>
  <c r="P61" i="30" s="1"/>
  <c r="Q62" i="30"/>
  <c r="O62" i="30"/>
  <c r="P62" i="30" s="1"/>
  <c r="Q63" i="30"/>
  <c r="R63" i="30" s="1"/>
  <c r="O63" i="30"/>
  <c r="P63" i="30" s="1"/>
  <c r="O3" i="30"/>
  <c r="P3" i="30" s="1"/>
  <c r="Q3" i="30"/>
  <c r="I4" i="30"/>
  <c r="J4" i="30" s="1"/>
  <c r="I5" i="30"/>
  <c r="I6" i="30"/>
  <c r="J6" i="30" s="1"/>
  <c r="I7" i="30"/>
  <c r="J7" i="30" s="1"/>
  <c r="I8" i="30"/>
  <c r="J8" i="30" s="1"/>
  <c r="I9" i="30"/>
  <c r="I10" i="30"/>
  <c r="J10" i="30" s="1"/>
  <c r="I11" i="30"/>
  <c r="J11" i="30" s="1"/>
  <c r="I12" i="30"/>
  <c r="J12" i="30" s="1"/>
  <c r="I13" i="30"/>
  <c r="I14" i="30"/>
  <c r="J14" i="30" s="1"/>
  <c r="I15" i="30"/>
  <c r="J15" i="30" s="1"/>
  <c r="I16" i="30"/>
  <c r="J16" i="30" s="1"/>
  <c r="I17" i="30"/>
  <c r="I18" i="30"/>
  <c r="J18" i="30" s="1"/>
  <c r="I19" i="30"/>
  <c r="J19" i="30" s="1"/>
  <c r="I20" i="30"/>
  <c r="J20" i="30" s="1"/>
  <c r="I21" i="30"/>
  <c r="I22" i="30"/>
  <c r="J22" i="30" s="1"/>
  <c r="I23" i="30"/>
  <c r="J23" i="30" s="1"/>
  <c r="I24" i="30"/>
  <c r="J24" i="30" s="1"/>
  <c r="I25" i="30"/>
  <c r="I26" i="30"/>
  <c r="J26" i="30" s="1"/>
  <c r="I27" i="30"/>
  <c r="J27" i="30" s="1"/>
  <c r="I28" i="30"/>
  <c r="J28" i="30" s="1"/>
  <c r="I29" i="30"/>
  <c r="I30" i="30"/>
  <c r="J30" i="30" s="1"/>
  <c r="I31" i="30"/>
  <c r="J31" i="30" s="1"/>
  <c r="I32" i="30"/>
  <c r="J32" i="30" s="1"/>
  <c r="I33" i="30"/>
  <c r="J33" i="30" s="1"/>
  <c r="I34" i="30"/>
  <c r="J34" i="30" s="1"/>
  <c r="I35" i="30"/>
  <c r="J35" i="30" s="1"/>
  <c r="I36" i="30"/>
  <c r="J36" i="30" s="1"/>
  <c r="I37" i="30"/>
  <c r="J37" i="30" s="1"/>
  <c r="I38" i="30"/>
  <c r="J38" i="30" s="1"/>
  <c r="I39" i="30"/>
  <c r="J39" i="30" s="1"/>
  <c r="I40" i="30"/>
  <c r="J40" i="30" s="1"/>
  <c r="I41" i="30"/>
  <c r="J41" i="30" s="1"/>
  <c r="I42" i="30"/>
  <c r="J42" i="30" s="1"/>
  <c r="I43" i="30"/>
  <c r="J43" i="30" s="1"/>
  <c r="I44" i="30"/>
  <c r="J44" i="30" s="1"/>
  <c r="I45" i="30"/>
  <c r="J45" i="30" s="1"/>
  <c r="I46" i="30"/>
  <c r="J46" i="30" s="1"/>
  <c r="I47" i="30"/>
  <c r="J47" i="30" s="1"/>
  <c r="I48" i="30"/>
  <c r="J48" i="30" s="1"/>
  <c r="I49" i="30"/>
  <c r="J49" i="30" s="1"/>
  <c r="I50" i="30"/>
  <c r="J50" i="30" s="1"/>
  <c r="I51" i="30"/>
  <c r="J51" i="30" s="1"/>
  <c r="I52" i="30"/>
  <c r="J52" i="30" s="1"/>
  <c r="I53" i="30"/>
  <c r="J53" i="30" s="1"/>
  <c r="I54" i="30"/>
  <c r="J54" i="30" s="1"/>
  <c r="I55" i="30"/>
  <c r="J55" i="30" s="1"/>
  <c r="I56" i="30"/>
  <c r="J56" i="30" s="1"/>
  <c r="I57" i="30"/>
  <c r="J57" i="30" s="1"/>
  <c r="I58" i="30"/>
  <c r="J58" i="30" s="1"/>
  <c r="I59" i="30"/>
  <c r="J59" i="30" s="1"/>
  <c r="I60" i="30"/>
  <c r="J60" i="30" s="1"/>
  <c r="I61" i="30"/>
  <c r="J61" i="30" s="1"/>
  <c r="I62" i="30"/>
  <c r="J62" i="30" s="1"/>
  <c r="I63" i="30"/>
  <c r="J63" i="30" s="1"/>
  <c r="C3" i="30"/>
  <c r="C4" i="30"/>
  <c r="C5" i="30"/>
  <c r="C6" i="30"/>
  <c r="D6" i="30" s="1"/>
  <c r="C7" i="30"/>
  <c r="D7" i="30" s="1"/>
  <c r="C8" i="30"/>
  <c r="C9" i="30"/>
  <c r="C10" i="30"/>
  <c r="D10" i="30" s="1"/>
  <c r="C11" i="30"/>
  <c r="D11" i="30" s="1"/>
  <c r="C12" i="30"/>
  <c r="C13" i="30"/>
  <c r="C14" i="30"/>
  <c r="D14" i="30" s="1"/>
  <c r="C15" i="30"/>
  <c r="D15" i="30" s="1"/>
  <c r="C16" i="30"/>
  <c r="C17" i="30"/>
  <c r="C18" i="30"/>
  <c r="D18" i="30" s="1"/>
  <c r="C19" i="30"/>
  <c r="D19" i="30" s="1"/>
  <c r="C20" i="30"/>
  <c r="C21" i="30"/>
  <c r="C22" i="30"/>
  <c r="D22" i="30" s="1"/>
  <c r="C23" i="30"/>
  <c r="D23" i="30" s="1"/>
  <c r="C24" i="30"/>
  <c r="C25" i="30"/>
  <c r="C26" i="30"/>
  <c r="D26" i="30" s="1"/>
  <c r="C27" i="30"/>
  <c r="D27" i="30" s="1"/>
  <c r="C28" i="30"/>
  <c r="C29" i="30"/>
  <c r="C30" i="30"/>
  <c r="D30" i="30" s="1"/>
  <c r="C31" i="30"/>
  <c r="D31" i="30" s="1"/>
  <c r="C32" i="30"/>
  <c r="C33" i="30"/>
  <c r="D33" i="30" s="1"/>
  <c r="C34" i="30"/>
  <c r="D34" i="30" s="1"/>
  <c r="C35" i="30"/>
  <c r="D35" i="30" s="1"/>
  <c r="C36" i="30"/>
  <c r="C37" i="30"/>
  <c r="D37" i="30" s="1"/>
  <c r="C38" i="30"/>
  <c r="D38" i="30" s="1"/>
  <c r="C39" i="30"/>
  <c r="D39" i="30" s="1"/>
  <c r="C40" i="30"/>
  <c r="C41" i="30"/>
  <c r="D41" i="30" s="1"/>
  <c r="C42" i="30"/>
  <c r="D42" i="30" s="1"/>
  <c r="C43" i="30"/>
  <c r="D43" i="30" s="1"/>
  <c r="C44" i="30"/>
  <c r="C45" i="30"/>
  <c r="D45" i="30" s="1"/>
  <c r="C46" i="30"/>
  <c r="D46" i="30" s="1"/>
  <c r="C47" i="30"/>
  <c r="D47" i="30" s="1"/>
  <c r="C48" i="30"/>
  <c r="C49" i="30"/>
  <c r="D49" i="30" s="1"/>
  <c r="C50" i="30"/>
  <c r="D50" i="30" s="1"/>
  <c r="C51" i="30"/>
  <c r="D51" i="30" s="1"/>
  <c r="C52" i="30"/>
  <c r="C53" i="30"/>
  <c r="D53" i="30" s="1"/>
  <c r="C54" i="30"/>
  <c r="D54" i="30" s="1"/>
  <c r="C55" i="30"/>
  <c r="D55" i="30" s="1"/>
  <c r="C56" i="30"/>
  <c r="C57" i="30"/>
  <c r="D57" i="30" s="1"/>
  <c r="C58" i="30"/>
  <c r="D58" i="30" s="1"/>
  <c r="C59" i="30"/>
  <c r="D59" i="30" s="1"/>
  <c r="C60" i="30"/>
  <c r="C61" i="30"/>
  <c r="D61" i="30" s="1"/>
  <c r="C62" i="30"/>
  <c r="D62" i="30" s="1"/>
  <c r="C63" i="30"/>
  <c r="R4" i="11"/>
  <c r="A54" i="30"/>
  <c r="A55" i="30"/>
  <c r="A56" i="30"/>
  <c r="A57" i="30"/>
  <c r="A58" i="30"/>
  <c r="A59" i="30"/>
  <c r="A60" i="30"/>
  <c r="A61" i="30"/>
  <c r="A62" i="30"/>
  <c r="A6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A37" i="30"/>
  <c r="A38" i="30"/>
  <c r="A39" i="30"/>
  <c r="A40" i="30"/>
  <c r="A41" i="30"/>
  <c r="A42" i="30"/>
  <c r="A43" i="30"/>
  <c r="A44" i="30"/>
  <c r="A45" i="30"/>
  <c r="A46" i="30"/>
  <c r="A47" i="30"/>
  <c r="A48" i="30"/>
  <c r="A49" i="30"/>
  <c r="A50" i="30"/>
  <c r="A51" i="30"/>
  <c r="A52" i="30"/>
  <c r="A53" i="30"/>
  <c r="A3" i="30"/>
  <c r="R29" i="30" l="1"/>
  <c r="R25" i="30"/>
  <c r="R21" i="30"/>
  <c r="R17" i="30"/>
  <c r="R13" i="30"/>
  <c r="R9" i="30"/>
  <c r="R5" i="30"/>
  <c r="N29" i="30"/>
  <c r="N21" i="30"/>
  <c r="N17" i="30"/>
  <c r="N9" i="30"/>
  <c r="X25" i="30"/>
  <c r="X21" i="30"/>
  <c r="X9" i="30"/>
  <c r="AD29" i="30"/>
  <c r="AD21" i="30"/>
  <c r="AD13" i="30"/>
  <c r="AD5" i="30"/>
  <c r="N3" i="30"/>
  <c r="N56" i="30"/>
  <c r="N48" i="30"/>
  <c r="N40" i="30"/>
  <c r="N32" i="30"/>
  <c r="N24" i="30"/>
  <c r="N16" i="30"/>
  <c r="N8" i="30"/>
  <c r="T21" i="30"/>
  <c r="T13" i="30"/>
  <c r="T5" i="30"/>
  <c r="X3" i="30"/>
  <c r="X60" i="30"/>
  <c r="X48" i="30"/>
  <c r="X44" i="30"/>
  <c r="X36" i="30"/>
  <c r="X28" i="30"/>
  <c r="X20" i="30"/>
  <c r="X12" i="30"/>
  <c r="X4" i="30"/>
  <c r="V25" i="30"/>
  <c r="V17" i="30"/>
  <c r="V5" i="30"/>
  <c r="AD3" i="30"/>
  <c r="AD56" i="30"/>
  <c r="AD48" i="30"/>
  <c r="AD40" i="30"/>
  <c r="AD32" i="30"/>
  <c r="AD24" i="30"/>
  <c r="AD20" i="30"/>
  <c r="AD12" i="30"/>
  <c r="AD4" i="30"/>
  <c r="AF25" i="30"/>
  <c r="AF17" i="30"/>
  <c r="AF9" i="30"/>
  <c r="D25" i="30"/>
  <c r="D21" i="30"/>
  <c r="D13" i="30"/>
  <c r="R62" i="30"/>
  <c r="R60" i="30"/>
  <c r="R56" i="30"/>
  <c r="R50" i="30"/>
  <c r="R48" i="30"/>
  <c r="R44" i="30"/>
  <c r="R40" i="30"/>
  <c r="R36" i="30"/>
  <c r="R32" i="30"/>
  <c r="R26" i="30"/>
  <c r="R24" i="30"/>
  <c r="R20" i="30"/>
  <c r="R16" i="30"/>
  <c r="R10" i="30"/>
  <c r="R6" i="30"/>
  <c r="N63" i="30"/>
  <c r="N55" i="30"/>
  <c r="N47" i="30"/>
  <c r="N39" i="30"/>
  <c r="N27" i="30"/>
  <c r="N19" i="30"/>
  <c r="N11" i="30"/>
  <c r="T3" i="30"/>
  <c r="T56" i="30"/>
  <c r="T44" i="30"/>
  <c r="T40" i="30"/>
  <c r="T28" i="30"/>
  <c r="T20" i="30"/>
  <c r="T12" i="30"/>
  <c r="T4" i="30"/>
  <c r="F29" i="30"/>
  <c r="F21" i="30"/>
  <c r="F13" i="30"/>
  <c r="F5" i="30"/>
  <c r="X59" i="30"/>
  <c r="X51" i="30"/>
  <c r="X43" i="30"/>
  <c r="X35" i="30"/>
  <c r="X27" i="30"/>
  <c r="X15" i="30"/>
  <c r="X7" i="30"/>
  <c r="V60" i="30"/>
  <c r="V52" i="30"/>
  <c r="V44" i="30"/>
  <c r="V36" i="30"/>
  <c r="V28" i="30"/>
  <c r="V20" i="30"/>
  <c r="V8" i="30"/>
  <c r="Z29" i="30"/>
  <c r="Z21" i="30"/>
  <c r="Z13" i="30"/>
  <c r="AD59" i="30"/>
  <c r="AD51" i="30"/>
  <c r="AD43" i="30"/>
  <c r="AD35" i="30"/>
  <c r="AD31" i="30"/>
  <c r="AD27" i="30"/>
  <c r="AD23" i="30"/>
  <c r="AD19" i="30"/>
  <c r="AD11" i="30"/>
  <c r="AD7" i="30"/>
  <c r="AF3" i="30"/>
  <c r="AF60" i="30"/>
  <c r="AF56" i="30"/>
  <c r="AF52" i="30"/>
  <c r="AF48" i="30"/>
  <c r="AF44" i="30"/>
  <c r="AF40" i="30"/>
  <c r="AF36" i="30"/>
  <c r="AF32" i="30"/>
  <c r="AF28" i="30"/>
  <c r="AF24" i="30"/>
  <c r="AF20" i="30"/>
  <c r="AF16" i="30"/>
  <c r="AF12" i="30"/>
  <c r="AF8" i="30"/>
  <c r="AF4" i="30"/>
  <c r="AH29" i="30"/>
  <c r="AH25" i="30"/>
  <c r="AH21" i="30"/>
  <c r="AH17" i="30"/>
  <c r="AH13" i="30"/>
  <c r="AH9" i="30"/>
  <c r="AH5" i="30"/>
  <c r="D63" i="30"/>
  <c r="AZ63" i="30" s="1"/>
  <c r="AZ3" i="30"/>
  <c r="D3" i="30"/>
  <c r="R31" i="30"/>
  <c r="R27" i="30"/>
  <c r="R23" i="30"/>
  <c r="R19" i="30"/>
  <c r="R15" i="30"/>
  <c r="R11" i="30"/>
  <c r="R7" i="30"/>
  <c r="N25" i="30"/>
  <c r="N13" i="30"/>
  <c r="N5" i="30"/>
  <c r="X29" i="30"/>
  <c r="X17" i="30"/>
  <c r="X13" i="30"/>
  <c r="X5" i="30"/>
  <c r="AD25" i="30"/>
  <c r="AD17" i="30"/>
  <c r="AD9" i="30"/>
  <c r="R3" i="30"/>
  <c r="N60" i="30"/>
  <c r="N52" i="30"/>
  <c r="N44" i="30"/>
  <c r="N36" i="30"/>
  <c r="N28" i="30"/>
  <c r="N20" i="30"/>
  <c r="N12" i="30"/>
  <c r="N4" i="30"/>
  <c r="T25" i="30"/>
  <c r="T17" i="30"/>
  <c r="T9" i="30"/>
  <c r="X56" i="30"/>
  <c r="X52" i="30"/>
  <c r="X40" i="30"/>
  <c r="X32" i="30"/>
  <c r="X24" i="30"/>
  <c r="X16" i="30"/>
  <c r="X8" i="30"/>
  <c r="V21" i="30"/>
  <c r="V13" i="30"/>
  <c r="V9" i="30"/>
  <c r="AD60" i="30"/>
  <c r="AD52" i="30"/>
  <c r="AD44" i="30"/>
  <c r="AD36" i="30"/>
  <c r="AD28" i="30"/>
  <c r="AD16" i="30"/>
  <c r="AD8" i="30"/>
  <c r="AF21" i="30"/>
  <c r="AF13" i="30"/>
  <c r="AF5" i="30"/>
  <c r="D29" i="30"/>
  <c r="D17" i="30"/>
  <c r="D9" i="30"/>
  <c r="D5" i="30"/>
  <c r="R58" i="30"/>
  <c r="R54" i="30"/>
  <c r="R52" i="30"/>
  <c r="R46" i="30"/>
  <c r="R42" i="30"/>
  <c r="R38" i="30"/>
  <c r="R34" i="30"/>
  <c r="R30" i="30"/>
  <c r="R28" i="30"/>
  <c r="R22" i="30"/>
  <c r="R18" i="30"/>
  <c r="R14" i="30"/>
  <c r="R12" i="30"/>
  <c r="R8" i="30"/>
  <c r="R4" i="30"/>
  <c r="N59" i="30"/>
  <c r="N51" i="30"/>
  <c r="N43" i="30"/>
  <c r="N35" i="30"/>
  <c r="N31" i="30"/>
  <c r="N23" i="30"/>
  <c r="N15" i="30"/>
  <c r="N7" i="30"/>
  <c r="T60" i="30"/>
  <c r="T52" i="30"/>
  <c r="T48" i="30"/>
  <c r="T36" i="30"/>
  <c r="T32" i="30"/>
  <c r="T24" i="30"/>
  <c r="T16" i="30"/>
  <c r="T8" i="30"/>
  <c r="F25" i="30"/>
  <c r="F17" i="30"/>
  <c r="F9" i="30"/>
  <c r="X63" i="30"/>
  <c r="X55" i="30"/>
  <c r="X47" i="30"/>
  <c r="X39" i="30"/>
  <c r="X31" i="30"/>
  <c r="X23" i="30"/>
  <c r="X19" i="30"/>
  <c r="X11" i="30"/>
  <c r="V3" i="30"/>
  <c r="V56" i="30"/>
  <c r="V48" i="30"/>
  <c r="V40" i="30"/>
  <c r="V32" i="30"/>
  <c r="V24" i="30"/>
  <c r="V16" i="30"/>
  <c r="V12" i="30"/>
  <c r="V4" i="30"/>
  <c r="Z25" i="30"/>
  <c r="Z17" i="30"/>
  <c r="Z9" i="30"/>
  <c r="Z5" i="30"/>
  <c r="AD63" i="30"/>
  <c r="AD55" i="30"/>
  <c r="AD47" i="30"/>
  <c r="AD39" i="30"/>
  <c r="AD15" i="30"/>
  <c r="D60" i="30"/>
  <c r="D56" i="30"/>
  <c r="D52" i="30"/>
  <c r="D48" i="30"/>
  <c r="D44" i="30"/>
  <c r="D40" i="30"/>
  <c r="D36" i="30"/>
  <c r="D32" i="30"/>
  <c r="D28" i="30"/>
  <c r="D24" i="30"/>
  <c r="D20" i="30"/>
  <c r="D16" i="30"/>
  <c r="D12" i="30"/>
  <c r="D8" i="30"/>
  <c r="D4" i="30"/>
  <c r="J29" i="30"/>
  <c r="J25" i="30"/>
  <c r="J21" i="30"/>
  <c r="J17" i="30"/>
  <c r="J13" i="30"/>
  <c r="J9" i="30"/>
  <c r="J5" i="30"/>
  <c r="P31" i="30"/>
  <c r="P29" i="30"/>
  <c r="P27" i="30"/>
  <c r="P25" i="30"/>
  <c r="P23" i="30"/>
  <c r="P21" i="30"/>
  <c r="P19" i="30"/>
  <c r="P17" i="30"/>
  <c r="P15" i="30"/>
  <c r="P13" i="30"/>
  <c r="P11" i="30"/>
  <c r="P9" i="30"/>
  <c r="P7" i="30"/>
  <c r="P5" i="30"/>
  <c r="J3" i="30"/>
  <c r="L29" i="30"/>
  <c r="L25" i="30"/>
  <c r="L21" i="30"/>
  <c r="L17" i="30"/>
  <c r="L13" i="30"/>
  <c r="L9" i="30"/>
  <c r="L5" i="30"/>
  <c r="N62" i="30"/>
  <c r="N58" i="30"/>
  <c r="N54" i="30"/>
  <c r="N50" i="30"/>
  <c r="N46" i="30"/>
  <c r="N42" i="30"/>
  <c r="N38" i="30"/>
  <c r="N34" i="30"/>
  <c r="N30" i="30"/>
  <c r="N26" i="30"/>
  <c r="N22" i="30"/>
  <c r="N18" i="30"/>
  <c r="N14" i="30"/>
  <c r="N10" i="30"/>
  <c r="N6" i="30"/>
  <c r="T63" i="30"/>
  <c r="T59" i="30"/>
  <c r="T55" i="30"/>
  <c r="T51" i="30"/>
  <c r="T47" i="30"/>
  <c r="T43" i="30"/>
  <c r="T39" i="30"/>
  <c r="T35" i="30"/>
  <c r="T31" i="30"/>
  <c r="T27" i="30"/>
  <c r="T23" i="30"/>
  <c r="T19" i="30"/>
  <c r="T15" i="30"/>
  <c r="T11" i="30"/>
  <c r="T7" i="30"/>
  <c r="F3" i="30"/>
  <c r="F60" i="30"/>
  <c r="F56" i="30"/>
  <c r="F52" i="30"/>
  <c r="F48" i="30"/>
  <c r="F44" i="30"/>
  <c r="F40" i="30"/>
  <c r="F36" i="30"/>
  <c r="F32" i="30"/>
  <c r="F28" i="30"/>
  <c r="F24" i="30"/>
  <c r="F20" i="30"/>
  <c r="F16" i="30"/>
  <c r="F12" i="30"/>
  <c r="F8" i="30"/>
  <c r="F4" i="30"/>
  <c r="H29" i="30"/>
  <c r="H25" i="30"/>
  <c r="H21" i="30"/>
  <c r="H17" i="30"/>
  <c r="H13" i="30"/>
  <c r="H9" i="30"/>
  <c r="H5" i="30"/>
  <c r="X62" i="30"/>
  <c r="X58" i="30"/>
  <c r="X54" i="30"/>
  <c r="X50" i="30"/>
  <c r="X46" i="30"/>
  <c r="X42" i="30"/>
  <c r="X38" i="30"/>
  <c r="X34" i="30"/>
  <c r="X30" i="30"/>
  <c r="X26" i="30"/>
  <c r="X22" i="30"/>
  <c r="X18" i="30"/>
  <c r="X14" i="30"/>
  <c r="X10" i="30"/>
  <c r="X6" i="30"/>
  <c r="V63" i="30"/>
  <c r="V59" i="30"/>
  <c r="V55" i="30"/>
  <c r="V51" i="30"/>
  <c r="V47" i="30"/>
  <c r="V43" i="30"/>
  <c r="V39" i="30"/>
  <c r="V35" i="30"/>
  <c r="V31" i="30"/>
  <c r="V27" i="30"/>
  <c r="V23" i="30"/>
  <c r="V19" i="30"/>
  <c r="V15" i="30"/>
  <c r="V11" i="30"/>
  <c r="V7" i="30"/>
  <c r="Z3" i="30"/>
  <c r="Z60" i="30"/>
  <c r="Z56" i="30"/>
  <c r="Z52" i="30"/>
  <c r="Z48" i="30"/>
  <c r="Z44" i="30"/>
  <c r="Z40" i="30"/>
  <c r="Z36" i="30"/>
  <c r="Z32" i="30"/>
  <c r="Z28" i="30"/>
  <c r="Z24" i="30"/>
  <c r="Z20" i="30"/>
  <c r="Z16" i="30"/>
  <c r="Z12" i="30"/>
  <c r="Z8" i="30"/>
  <c r="Z4" i="30"/>
  <c r="AB29" i="30"/>
  <c r="AB25" i="30"/>
  <c r="AB21" i="30"/>
  <c r="AB17" i="30"/>
  <c r="AB13" i="30"/>
  <c r="AB9" i="30"/>
  <c r="AB5" i="30"/>
  <c r="AD62" i="30"/>
  <c r="AD58" i="30"/>
  <c r="AD54" i="30"/>
  <c r="AD50" i="30"/>
  <c r="AD46" i="30"/>
  <c r="AD42" i="30"/>
  <c r="AD38" i="30"/>
  <c r="AD34" i="30"/>
  <c r="AD30" i="30"/>
  <c r="AD26" i="30"/>
  <c r="AD22" i="30"/>
  <c r="AD18" i="30"/>
  <c r="AD14" i="30"/>
  <c r="AD10" i="30"/>
  <c r="AD6" i="30"/>
  <c r="AF63" i="30"/>
  <c r="AF59" i="30"/>
  <c r="AF55" i="30"/>
  <c r="AF51" i="30"/>
  <c r="AF47" i="30"/>
  <c r="AF43" i="30"/>
  <c r="AF39" i="30"/>
  <c r="AF35" i="30"/>
  <c r="AF31" i="30"/>
  <c r="AF27" i="30"/>
  <c r="AF23" i="30"/>
  <c r="AF19" i="30"/>
  <c r="AF15" i="30"/>
  <c r="AF11" i="30"/>
  <c r="AF7" i="30"/>
  <c r="AH3" i="30"/>
  <c r="AH60" i="30"/>
  <c r="AH56" i="30"/>
  <c r="AH52" i="30"/>
  <c r="AH48" i="30"/>
  <c r="AH44" i="30"/>
  <c r="AH40" i="30"/>
  <c r="AH36" i="30"/>
  <c r="AH32" i="30"/>
  <c r="AH28" i="30"/>
  <c r="AH24" i="30"/>
  <c r="AH20" i="30"/>
  <c r="AH16" i="30"/>
  <c r="AH12" i="30"/>
  <c r="AH8" i="30"/>
  <c r="AH4" i="30"/>
  <c r="DF2" i="15"/>
  <c r="DF1" i="15"/>
  <c r="DD2" i="15"/>
  <c r="DD1" i="15"/>
  <c r="DA2" i="15"/>
  <c r="DA1" i="15"/>
  <c r="CY2" i="15"/>
  <c r="CY1" i="15"/>
  <c r="CV2" i="15"/>
  <c r="CV1" i="15"/>
  <c r="CT2" i="15"/>
  <c r="CT1" i="15"/>
  <c r="CQ2" i="15"/>
  <c r="CQ1" i="15"/>
  <c r="CO2" i="15"/>
  <c r="CO1" i="15"/>
  <c r="CL1" i="15"/>
  <c r="CJ1" i="15"/>
  <c r="CL2" i="15"/>
  <c r="CJ2" i="15"/>
  <c r="CG1" i="15"/>
  <c r="CE1" i="15"/>
  <c r="CB2" i="15"/>
  <c r="CB1" i="15"/>
  <c r="BZ2" i="15"/>
  <c r="BZ1" i="15"/>
  <c r="BW2" i="15"/>
  <c r="BW1" i="15"/>
  <c r="BU2" i="15"/>
  <c r="BU1" i="15"/>
  <c r="BM2" i="15"/>
  <c r="BM1" i="15"/>
  <c r="BK2" i="15"/>
  <c r="BK1" i="15"/>
  <c r="FL2" i="9"/>
  <c r="FL90" i="9" s="1"/>
  <c r="FL1" i="9"/>
  <c r="FJ2" i="9"/>
  <c r="FL96" i="9"/>
  <c r="FL74" i="9"/>
  <c r="FL58" i="9"/>
  <c r="FL42" i="9"/>
  <c r="FL26" i="9"/>
  <c r="FL10" i="9"/>
  <c r="FJ1" i="9"/>
  <c r="FG2" i="9"/>
  <c r="FG1" i="9"/>
  <c r="FG86" i="9" s="1"/>
  <c r="FE1" i="9"/>
  <c r="FE2" i="9"/>
  <c r="FB5" i="9"/>
  <c r="FB2" i="9"/>
  <c r="FB1" i="9"/>
  <c r="EZ2" i="9"/>
  <c r="EZ1" i="9"/>
  <c r="CO76" i="15" l="1"/>
  <c r="DF74" i="15"/>
  <c r="CY103" i="15"/>
  <c r="DD104" i="15"/>
  <c r="DD103" i="15"/>
  <c r="FJ104" i="9"/>
  <c r="CL58" i="15"/>
  <c r="DF12" i="15"/>
  <c r="DF20" i="15"/>
  <c r="DF28" i="15"/>
  <c r="DF36" i="15"/>
  <c r="DF44" i="15"/>
  <c r="DF52" i="15"/>
  <c r="DF60" i="15"/>
  <c r="DF68" i="15"/>
  <c r="DF76" i="15"/>
  <c r="DF6" i="15"/>
  <c r="DF14" i="15"/>
  <c r="DF22" i="15"/>
  <c r="DF30" i="15"/>
  <c r="DF38" i="15"/>
  <c r="DF46" i="15"/>
  <c r="DF54" i="15"/>
  <c r="DF62" i="15"/>
  <c r="DF70" i="15"/>
  <c r="DF78" i="15"/>
  <c r="DF105" i="15"/>
  <c r="DF8" i="15"/>
  <c r="DF16" i="15"/>
  <c r="DF24" i="15"/>
  <c r="DF32" i="15"/>
  <c r="DF40" i="15"/>
  <c r="DF48" i="15"/>
  <c r="DF56" i="15"/>
  <c r="DF64" i="15"/>
  <c r="DF72" i="15"/>
  <c r="DF80" i="15"/>
  <c r="DF10" i="15"/>
  <c r="DF18" i="15"/>
  <c r="DF26" i="15"/>
  <c r="DF34" i="15"/>
  <c r="DF42" i="15"/>
  <c r="DF50" i="15"/>
  <c r="DF58" i="15"/>
  <c r="DF66" i="15"/>
  <c r="DF104" i="15"/>
  <c r="DF100" i="15"/>
  <c r="DF96" i="15"/>
  <c r="DF92" i="15"/>
  <c r="DF88" i="15"/>
  <c r="DF84" i="15"/>
  <c r="DF82" i="15"/>
  <c r="DF102" i="15"/>
  <c r="DF98" i="15"/>
  <c r="DF94" i="15"/>
  <c r="DF90" i="15"/>
  <c r="DF86" i="15"/>
  <c r="CO92" i="15"/>
  <c r="DD7" i="15"/>
  <c r="DD11" i="15"/>
  <c r="DD15" i="15"/>
  <c r="DD17" i="15"/>
  <c r="DD21" i="15"/>
  <c r="DD27" i="15"/>
  <c r="DD31" i="15"/>
  <c r="DD35" i="15"/>
  <c r="DD39" i="15"/>
  <c r="DD45" i="15"/>
  <c r="DD49" i="15"/>
  <c r="DD53" i="15"/>
  <c r="DD57" i="15"/>
  <c r="DD61" i="15"/>
  <c r="DD65" i="15"/>
  <c r="DD67" i="15"/>
  <c r="DD71" i="15"/>
  <c r="DD75" i="15"/>
  <c r="DD79" i="15"/>
  <c r="DD83" i="15"/>
  <c r="DD87" i="15"/>
  <c r="DD91" i="15"/>
  <c r="DD95" i="15"/>
  <c r="DD99" i="15"/>
  <c r="DD101" i="15"/>
  <c r="DD105" i="15"/>
  <c r="CO44" i="15"/>
  <c r="CO100" i="15"/>
  <c r="CV105" i="15"/>
  <c r="DD6" i="15"/>
  <c r="DD8" i="15"/>
  <c r="DD10" i="15"/>
  <c r="DD12" i="15"/>
  <c r="DD14" i="15"/>
  <c r="DD16" i="15"/>
  <c r="DD18" i="15"/>
  <c r="DD20" i="15"/>
  <c r="DD22" i="15"/>
  <c r="DD24" i="15"/>
  <c r="DD26" i="15"/>
  <c r="DD28" i="15"/>
  <c r="DD30" i="15"/>
  <c r="DD32" i="15"/>
  <c r="DD34" i="15"/>
  <c r="DD36" i="15"/>
  <c r="DD38" i="15"/>
  <c r="DD40" i="15"/>
  <c r="DD42" i="15"/>
  <c r="DD44" i="15"/>
  <c r="DD46" i="15"/>
  <c r="DD48" i="15"/>
  <c r="DD50" i="15"/>
  <c r="DD52" i="15"/>
  <c r="DD54" i="15"/>
  <c r="DD56" i="15"/>
  <c r="DD58" i="15"/>
  <c r="DD60" i="15"/>
  <c r="DD62" i="15"/>
  <c r="DD64" i="15"/>
  <c r="DD66" i="15"/>
  <c r="DD68" i="15"/>
  <c r="DD70" i="15"/>
  <c r="DD72" i="15"/>
  <c r="DD74" i="15"/>
  <c r="DD76" i="15"/>
  <c r="DD78" i="15"/>
  <c r="DD80" i="15"/>
  <c r="DD82" i="15"/>
  <c r="DD84" i="15"/>
  <c r="DD86" i="15"/>
  <c r="DD88" i="15"/>
  <c r="DD90" i="15"/>
  <c r="DD92" i="15"/>
  <c r="DD94" i="15"/>
  <c r="DD96" i="15"/>
  <c r="DD98" i="15"/>
  <c r="DD100" i="15"/>
  <c r="DD102" i="15"/>
  <c r="DD5" i="15"/>
  <c r="DD9" i="15"/>
  <c r="DD13" i="15"/>
  <c r="DD19" i="15"/>
  <c r="DD23" i="15"/>
  <c r="DD25" i="15"/>
  <c r="DD29" i="15"/>
  <c r="DD33" i="15"/>
  <c r="DD37" i="15"/>
  <c r="DD41" i="15"/>
  <c r="DD43" i="15"/>
  <c r="DD47" i="15"/>
  <c r="DD51" i="15"/>
  <c r="DD55" i="15"/>
  <c r="DD59" i="15"/>
  <c r="DD63" i="15"/>
  <c r="DD69" i="15"/>
  <c r="DD73" i="15"/>
  <c r="DD77" i="15"/>
  <c r="DD81" i="15"/>
  <c r="DD85" i="15"/>
  <c r="DD89" i="15"/>
  <c r="DD93" i="15"/>
  <c r="DD97" i="15"/>
  <c r="CY104" i="15"/>
  <c r="DF5" i="15"/>
  <c r="DF7" i="15"/>
  <c r="DF9" i="15"/>
  <c r="DF11" i="15"/>
  <c r="DF13" i="15"/>
  <c r="DF15" i="15"/>
  <c r="DF17" i="15"/>
  <c r="DF19" i="15"/>
  <c r="DF21" i="15"/>
  <c r="DF23" i="15"/>
  <c r="DF25" i="15"/>
  <c r="DF27" i="15"/>
  <c r="DF29" i="15"/>
  <c r="DF31" i="15"/>
  <c r="DF33" i="15"/>
  <c r="DF35" i="15"/>
  <c r="DF37" i="15"/>
  <c r="DF39" i="15"/>
  <c r="DF41" i="15"/>
  <c r="DF43" i="15"/>
  <c r="DF45" i="15"/>
  <c r="DF47" i="15"/>
  <c r="DF49" i="15"/>
  <c r="DF51" i="15"/>
  <c r="DF53" i="15"/>
  <c r="DF55" i="15"/>
  <c r="DF57" i="15"/>
  <c r="DF59" i="15"/>
  <c r="DF61" i="15"/>
  <c r="DF63" i="15"/>
  <c r="DF65" i="15"/>
  <c r="DF67" i="15"/>
  <c r="DF69" i="15"/>
  <c r="DF71" i="15"/>
  <c r="DF73" i="15"/>
  <c r="DF75" i="15"/>
  <c r="DF77" i="15"/>
  <c r="DF79" i="15"/>
  <c r="DF81" i="15"/>
  <c r="DF83" i="15"/>
  <c r="DF85" i="15"/>
  <c r="DF87" i="15"/>
  <c r="DF89" i="15"/>
  <c r="DF91" i="15"/>
  <c r="DF93" i="15"/>
  <c r="DF95" i="15"/>
  <c r="DF97" i="15"/>
  <c r="DF99" i="15"/>
  <c r="DF101" i="15"/>
  <c r="DF103" i="15"/>
  <c r="DA90" i="15"/>
  <c r="DA12" i="15"/>
  <c r="DA28" i="15"/>
  <c r="DA44" i="15"/>
  <c r="DA52" i="15"/>
  <c r="DA60" i="15"/>
  <c r="DA68" i="15"/>
  <c r="DA76" i="15"/>
  <c r="DA92" i="15"/>
  <c r="DA6" i="15"/>
  <c r="DA14" i="15"/>
  <c r="DA22" i="15"/>
  <c r="DA30" i="15"/>
  <c r="DA38" i="15"/>
  <c r="DA46" i="15"/>
  <c r="DA54" i="15"/>
  <c r="DA62" i="15"/>
  <c r="DA70" i="15"/>
  <c r="DA78" i="15"/>
  <c r="DA86" i="15"/>
  <c r="DA94" i="15"/>
  <c r="DA105" i="15"/>
  <c r="DA8" i="15"/>
  <c r="DA16" i="15"/>
  <c r="DA24" i="15"/>
  <c r="DA32" i="15"/>
  <c r="DA40" i="15"/>
  <c r="DA48" i="15"/>
  <c r="DA56" i="15"/>
  <c r="DA64" i="15"/>
  <c r="DA72" i="15"/>
  <c r="DA80" i="15"/>
  <c r="DA88" i="15"/>
  <c r="DA96" i="15"/>
  <c r="DA10" i="15"/>
  <c r="DA18" i="15"/>
  <c r="DA26" i="15"/>
  <c r="DA34" i="15"/>
  <c r="DA42" i="15"/>
  <c r="DA50" i="15"/>
  <c r="DA58" i="15"/>
  <c r="DA66" i="15"/>
  <c r="DA74" i="15"/>
  <c r="DA82" i="15"/>
  <c r="DA102" i="15"/>
  <c r="DA98" i="15"/>
  <c r="DA104" i="15"/>
  <c r="DA100" i="15"/>
  <c r="DA20" i="15"/>
  <c r="DA36" i="15"/>
  <c r="DA84" i="15"/>
  <c r="CL18" i="15"/>
  <c r="CY7" i="15"/>
  <c r="CY11" i="15"/>
  <c r="CY15" i="15"/>
  <c r="CY19" i="15"/>
  <c r="CY23" i="15"/>
  <c r="CY27" i="15"/>
  <c r="CY31" i="15"/>
  <c r="CY35" i="15"/>
  <c r="CY39" i="15"/>
  <c r="CY43" i="15"/>
  <c r="CY47" i="15"/>
  <c r="CY51" i="15"/>
  <c r="CY53" i="15"/>
  <c r="CY57" i="15"/>
  <c r="CY61" i="15"/>
  <c r="CY65" i="15"/>
  <c r="CY67" i="15"/>
  <c r="CY71" i="15"/>
  <c r="CY75" i="15"/>
  <c r="CY79" i="15"/>
  <c r="CY83" i="15"/>
  <c r="CY87" i="15"/>
  <c r="CY91" i="15"/>
  <c r="CY95" i="15"/>
  <c r="CY99" i="15"/>
  <c r="CY101" i="15"/>
  <c r="CY105" i="15"/>
  <c r="CT72" i="15"/>
  <c r="CQ105" i="15"/>
  <c r="CY6" i="15"/>
  <c r="CY8" i="15"/>
  <c r="CY10" i="15"/>
  <c r="CY12" i="15"/>
  <c r="CY14" i="15"/>
  <c r="CY16" i="15"/>
  <c r="CY18" i="15"/>
  <c r="CY20" i="15"/>
  <c r="CY22" i="15"/>
  <c r="CY24" i="15"/>
  <c r="CY26" i="15"/>
  <c r="CY28" i="15"/>
  <c r="CY30" i="15"/>
  <c r="CY32" i="15"/>
  <c r="CY34" i="15"/>
  <c r="CY36" i="15"/>
  <c r="CY38" i="15"/>
  <c r="CY40" i="15"/>
  <c r="CY42" i="15"/>
  <c r="CY44" i="15"/>
  <c r="CY46" i="15"/>
  <c r="CY48" i="15"/>
  <c r="CY50" i="15"/>
  <c r="CY52" i="15"/>
  <c r="CY54" i="15"/>
  <c r="CY56" i="15"/>
  <c r="CY58" i="15"/>
  <c r="CY60" i="15"/>
  <c r="CY62" i="15"/>
  <c r="CY64" i="15"/>
  <c r="CY66" i="15"/>
  <c r="CY68" i="15"/>
  <c r="CY70" i="15"/>
  <c r="CY72" i="15"/>
  <c r="CY74" i="15"/>
  <c r="CY76" i="15"/>
  <c r="CY78" i="15"/>
  <c r="CY80" i="15"/>
  <c r="CY82" i="15"/>
  <c r="CY84" i="15"/>
  <c r="CY86" i="15"/>
  <c r="CY88" i="15"/>
  <c r="CY90" i="15"/>
  <c r="CY92" i="15"/>
  <c r="CY94" i="15"/>
  <c r="CY96" i="15"/>
  <c r="CY98" i="15"/>
  <c r="CY100" i="15"/>
  <c r="CY102" i="15"/>
  <c r="CY5" i="15"/>
  <c r="CY9" i="15"/>
  <c r="CY13" i="15"/>
  <c r="CY17" i="15"/>
  <c r="CY21" i="15"/>
  <c r="CY25" i="15"/>
  <c r="CY29" i="15"/>
  <c r="CY33" i="15"/>
  <c r="CY37" i="15"/>
  <c r="CY41" i="15"/>
  <c r="CY45" i="15"/>
  <c r="CY49" i="15"/>
  <c r="CY55" i="15"/>
  <c r="CY59" i="15"/>
  <c r="CY63" i="15"/>
  <c r="CY69" i="15"/>
  <c r="CY73" i="15"/>
  <c r="CY77" i="15"/>
  <c r="CY81" i="15"/>
  <c r="CY85" i="15"/>
  <c r="CY89" i="15"/>
  <c r="CY93" i="15"/>
  <c r="CY97" i="15"/>
  <c r="CO68" i="15"/>
  <c r="DA5" i="15"/>
  <c r="DA7" i="15"/>
  <c r="DA9" i="15"/>
  <c r="DA11" i="15"/>
  <c r="DA13" i="15"/>
  <c r="DA15" i="15"/>
  <c r="DA17" i="15"/>
  <c r="DA19" i="15"/>
  <c r="DA21" i="15"/>
  <c r="DA23" i="15"/>
  <c r="DA25" i="15"/>
  <c r="DA27" i="15"/>
  <c r="DA29" i="15"/>
  <c r="DA31" i="15"/>
  <c r="DA33" i="15"/>
  <c r="DA35" i="15"/>
  <c r="DA37" i="15"/>
  <c r="DA39" i="15"/>
  <c r="DA41" i="15"/>
  <c r="DA43" i="15"/>
  <c r="DA45" i="15"/>
  <c r="DA47" i="15"/>
  <c r="DA49" i="15"/>
  <c r="DA51" i="15"/>
  <c r="DA53" i="15"/>
  <c r="DA55" i="15"/>
  <c r="DA57" i="15"/>
  <c r="DA59" i="15"/>
  <c r="DA61" i="15"/>
  <c r="DA63" i="15"/>
  <c r="DA65" i="15"/>
  <c r="DA67" i="15"/>
  <c r="DA69" i="15"/>
  <c r="DA71" i="15"/>
  <c r="DA73" i="15"/>
  <c r="DA75" i="15"/>
  <c r="DA77" i="15"/>
  <c r="DA79" i="15"/>
  <c r="DA81" i="15"/>
  <c r="DA83" i="15"/>
  <c r="DA85" i="15"/>
  <c r="DA87" i="15"/>
  <c r="DA89" i="15"/>
  <c r="DA91" i="15"/>
  <c r="DA93" i="15"/>
  <c r="DA95" i="15"/>
  <c r="DA97" i="15"/>
  <c r="DA99" i="15"/>
  <c r="DA101" i="15"/>
  <c r="DA103" i="15"/>
  <c r="CT40" i="15"/>
  <c r="CT88" i="15"/>
  <c r="CT8" i="15"/>
  <c r="CT56" i="15"/>
  <c r="CT96" i="15"/>
  <c r="CT24" i="15"/>
  <c r="CT64" i="15"/>
  <c r="CT80" i="15"/>
  <c r="CT32" i="15"/>
  <c r="CT16" i="15"/>
  <c r="CT48" i="15"/>
  <c r="CT105" i="15"/>
  <c r="CT103" i="15"/>
  <c r="CT101" i="15"/>
  <c r="CT99" i="15"/>
  <c r="CT97" i="15"/>
  <c r="CT95" i="15"/>
  <c r="CT93" i="15"/>
  <c r="CT91" i="15"/>
  <c r="CT89" i="15"/>
  <c r="CT87" i="15"/>
  <c r="CT85" i="15"/>
  <c r="CT83" i="15"/>
  <c r="CT81" i="15"/>
  <c r="CT79" i="15"/>
  <c r="CT77" i="15"/>
  <c r="CT75" i="15"/>
  <c r="CT73" i="15"/>
  <c r="CT71" i="15"/>
  <c r="CT69" i="15"/>
  <c r="CT67" i="15"/>
  <c r="CT65" i="15"/>
  <c r="CT63" i="15"/>
  <c r="CT61" i="15"/>
  <c r="CT59" i="15"/>
  <c r="CT57" i="15"/>
  <c r="CT55" i="15"/>
  <c r="CT53" i="15"/>
  <c r="CT51" i="15"/>
  <c r="CT49" i="15"/>
  <c r="CT47" i="15"/>
  <c r="CT45" i="15"/>
  <c r="CT43" i="15"/>
  <c r="CT41" i="15"/>
  <c r="CT39" i="15"/>
  <c r="CT37" i="15"/>
  <c r="CT35" i="15"/>
  <c r="CT33" i="15"/>
  <c r="CT31" i="15"/>
  <c r="CT29" i="15"/>
  <c r="CT27" i="15"/>
  <c r="CT25" i="15"/>
  <c r="CT23" i="15"/>
  <c r="CT21" i="15"/>
  <c r="CT19" i="15"/>
  <c r="CT17" i="15"/>
  <c r="CT15" i="15"/>
  <c r="CT13" i="15"/>
  <c r="CT11" i="15"/>
  <c r="CT9" i="15"/>
  <c r="CT7" i="15"/>
  <c r="CT5" i="15"/>
  <c r="CT10" i="15"/>
  <c r="CT18" i="15"/>
  <c r="CT26" i="15"/>
  <c r="CT34" i="15"/>
  <c r="CT42" i="15"/>
  <c r="CT50" i="15"/>
  <c r="CT58" i="15"/>
  <c r="CT66" i="15"/>
  <c r="CT74" i="15"/>
  <c r="CT82" i="15"/>
  <c r="CT90" i="15"/>
  <c r="CT98" i="15"/>
  <c r="CQ22" i="15"/>
  <c r="CQ38" i="15"/>
  <c r="CV84" i="15"/>
  <c r="CV76" i="15"/>
  <c r="CV72" i="15"/>
  <c r="CV68" i="15"/>
  <c r="CV64" i="15"/>
  <c r="CV62" i="15"/>
  <c r="CV58" i="15"/>
  <c r="CV54" i="15"/>
  <c r="CV50" i="15"/>
  <c r="CV46" i="15"/>
  <c r="CV42" i="15"/>
  <c r="CV38" i="15"/>
  <c r="CV34" i="15"/>
  <c r="CV28" i="15"/>
  <c r="CV24" i="15"/>
  <c r="CV18" i="15"/>
  <c r="CV14" i="15"/>
  <c r="CV10" i="15"/>
  <c r="CV6" i="15"/>
  <c r="CV104" i="15"/>
  <c r="CV102" i="15"/>
  <c r="CV100" i="15"/>
  <c r="CV98" i="15"/>
  <c r="CV96" i="15"/>
  <c r="CV94" i="15"/>
  <c r="CV92" i="15"/>
  <c r="CV90" i="15"/>
  <c r="CV88" i="15"/>
  <c r="CV86" i="15"/>
  <c r="CV82" i="15"/>
  <c r="CV80" i="15"/>
  <c r="CV78" i="15"/>
  <c r="CV74" i="15"/>
  <c r="CV70" i="15"/>
  <c r="CV66" i="15"/>
  <c r="CV60" i="15"/>
  <c r="CV56" i="15"/>
  <c r="CV52" i="15"/>
  <c r="CV48" i="15"/>
  <c r="CV44" i="15"/>
  <c r="CV40" i="15"/>
  <c r="CV36" i="15"/>
  <c r="CV32" i="15"/>
  <c r="CV30" i="15"/>
  <c r="CV26" i="15"/>
  <c r="CV22" i="15"/>
  <c r="CV20" i="15"/>
  <c r="CV16" i="15"/>
  <c r="CV12" i="15"/>
  <c r="CV8" i="15"/>
  <c r="CT12" i="15"/>
  <c r="CT20" i="15"/>
  <c r="CT28" i="15"/>
  <c r="CT36" i="15"/>
  <c r="CT44" i="15"/>
  <c r="CT52" i="15"/>
  <c r="CT60" i="15"/>
  <c r="CT68" i="15"/>
  <c r="CT76" i="15"/>
  <c r="CT84" i="15"/>
  <c r="CT92" i="15"/>
  <c r="CT100" i="15"/>
  <c r="CT6" i="15"/>
  <c r="CT14" i="15"/>
  <c r="CT22" i="15"/>
  <c r="CT30" i="15"/>
  <c r="CT38" i="15"/>
  <c r="CT46" i="15"/>
  <c r="CT54" i="15"/>
  <c r="CT62" i="15"/>
  <c r="CT70" i="15"/>
  <c r="CT78" i="15"/>
  <c r="CT86" i="15"/>
  <c r="CT94" i="15"/>
  <c r="CT102" i="15"/>
  <c r="CT104" i="15"/>
  <c r="CJ97" i="15"/>
  <c r="CL50" i="15"/>
  <c r="CO60" i="15"/>
  <c r="CV5" i="15"/>
  <c r="CV7" i="15"/>
  <c r="CV9" i="15"/>
  <c r="CV11" i="15"/>
  <c r="CV13" i="15"/>
  <c r="CV15" i="15"/>
  <c r="CV17" i="15"/>
  <c r="CV19" i="15"/>
  <c r="CV21" i="15"/>
  <c r="CV23" i="15"/>
  <c r="CV25" i="15"/>
  <c r="CV27" i="15"/>
  <c r="CV29" i="15"/>
  <c r="CV31" i="15"/>
  <c r="CV33" i="15"/>
  <c r="CV35" i="15"/>
  <c r="CV37" i="15"/>
  <c r="CV39" i="15"/>
  <c r="CV41" i="15"/>
  <c r="CV43" i="15"/>
  <c r="CV45" i="15"/>
  <c r="CV47" i="15"/>
  <c r="CV49" i="15"/>
  <c r="CV51" i="15"/>
  <c r="CV53" i="15"/>
  <c r="CV55" i="15"/>
  <c r="CV57" i="15"/>
  <c r="CV59" i="15"/>
  <c r="CV61" i="15"/>
  <c r="CV63" i="15"/>
  <c r="CV65" i="15"/>
  <c r="CV67" i="15"/>
  <c r="CV69" i="15"/>
  <c r="CV71" i="15"/>
  <c r="CV73" i="15"/>
  <c r="CV75" i="15"/>
  <c r="CV77" i="15"/>
  <c r="CV79" i="15"/>
  <c r="CV81" i="15"/>
  <c r="CV83" i="15"/>
  <c r="CV85" i="15"/>
  <c r="CV87" i="15"/>
  <c r="CV89" i="15"/>
  <c r="CV91" i="15"/>
  <c r="CV93" i="15"/>
  <c r="CV95" i="15"/>
  <c r="CV97" i="15"/>
  <c r="CV99" i="15"/>
  <c r="CV101" i="15"/>
  <c r="CV103" i="15"/>
  <c r="CQ6" i="15"/>
  <c r="CQ30" i="15"/>
  <c r="CQ14" i="15"/>
  <c r="CQ34" i="15"/>
  <c r="CQ18" i="15"/>
  <c r="CQ26" i="15"/>
  <c r="CQ10" i="15"/>
  <c r="CO84" i="15"/>
  <c r="CO52" i="15"/>
  <c r="CO105" i="15"/>
  <c r="CO103" i="15"/>
  <c r="CO101" i="15"/>
  <c r="CO99" i="15"/>
  <c r="CO97" i="15"/>
  <c r="CO95" i="15"/>
  <c r="CO93" i="15"/>
  <c r="CO91" i="15"/>
  <c r="CO89" i="15"/>
  <c r="CO87" i="15"/>
  <c r="CO85" i="15"/>
  <c r="CO83" i="15"/>
  <c r="CO81" i="15"/>
  <c r="CO79" i="15"/>
  <c r="CO77" i="15"/>
  <c r="CO75" i="15"/>
  <c r="CO73" i="15"/>
  <c r="CO71" i="15"/>
  <c r="CO69" i="15"/>
  <c r="CO67" i="15"/>
  <c r="CO65" i="15"/>
  <c r="CO63" i="15"/>
  <c r="CO61" i="15"/>
  <c r="CO59" i="15"/>
  <c r="CO57" i="15"/>
  <c r="CO55" i="15"/>
  <c r="CO53" i="15"/>
  <c r="CO51" i="15"/>
  <c r="CO49" i="15"/>
  <c r="CO47" i="15"/>
  <c r="CO45" i="15"/>
  <c r="CO43" i="15"/>
  <c r="CO41" i="15"/>
  <c r="CO39" i="15"/>
  <c r="CO37" i="15"/>
  <c r="CO35" i="15"/>
  <c r="CO33" i="15"/>
  <c r="CO31" i="15"/>
  <c r="CO29" i="15"/>
  <c r="CO27" i="15"/>
  <c r="CO25" i="15"/>
  <c r="CO23" i="15"/>
  <c r="CO21" i="15"/>
  <c r="CO19" i="15"/>
  <c r="CO17" i="15"/>
  <c r="CO15" i="15"/>
  <c r="CO13" i="15"/>
  <c r="CO11" i="15"/>
  <c r="CO9" i="15"/>
  <c r="CO7" i="15"/>
  <c r="CO5" i="15"/>
  <c r="CO16" i="15"/>
  <c r="CO28" i="15"/>
  <c r="CO36" i="15"/>
  <c r="CO46" i="15"/>
  <c r="CO62" i="15"/>
  <c r="CO70" i="15"/>
  <c r="CO86" i="15"/>
  <c r="CO102" i="15"/>
  <c r="CO6" i="15"/>
  <c r="CO10" i="15"/>
  <c r="CO14" i="15"/>
  <c r="CO18" i="15"/>
  <c r="CO22" i="15"/>
  <c r="CO26" i="15"/>
  <c r="CO30" i="15"/>
  <c r="CO34" i="15"/>
  <c r="CO38" i="15"/>
  <c r="CO42" i="15"/>
  <c r="CO50" i="15"/>
  <c r="CO58" i="15"/>
  <c r="CO66" i="15"/>
  <c r="CO74" i="15"/>
  <c r="CO82" i="15"/>
  <c r="CO90" i="15"/>
  <c r="CO98" i="15"/>
  <c r="CO8" i="15"/>
  <c r="CO12" i="15"/>
  <c r="CO20" i="15"/>
  <c r="CO24" i="15"/>
  <c r="CO32" i="15"/>
  <c r="CO40" i="15"/>
  <c r="CO54" i="15"/>
  <c r="CO78" i="15"/>
  <c r="CO94" i="15"/>
  <c r="CL74" i="15"/>
  <c r="CL82" i="15"/>
  <c r="CL34" i="15"/>
  <c r="CL66" i="15"/>
  <c r="CL26" i="15"/>
  <c r="CQ44" i="15"/>
  <c r="CQ86" i="15"/>
  <c r="CQ84" i="15"/>
  <c r="CQ82" i="15"/>
  <c r="CQ80" i="15"/>
  <c r="CQ78" i="15"/>
  <c r="CQ76" i="15"/>
  <c r="CQ74" i="15"/>
  <c r="CQ72" i="15"/>
  <c r="CQ70" i="15"/>
  <c r="CQ68" i="15"/>
  <c r="CQ66" i="15"/>
  <c r="CQ64" i="15"/>
  <c r="CQ62" i="15"/>
  <c r="CQ60" i="15"/>
  <c r="CQ58" i="15"/>
  <c r="CQ56" i="15"/>
  <c r="CQ54" i="15"/>
  <c r="CQ52" i="15"/>
  <c r="CQ50" i="15"/>
  <c r="CQ48" i="15"/>
  <c r="CQ46" i="15"/>
  <c r="CQ42" i="15"/>
  <c r="CQ8" i="15"/>
  <c r="CQ12" i="15"/>
  <c r="CQ16" i="15"/>
  <c r="CQ20" i="15"/>
  <c r="CQ24" i="15"/>
  <c r="CQ28" i="15"/>
  <c r="CQ32" i="15"/>
  <c r="CQ36" i="15"/>
  <c r="CQ40" i="15"/>
  <c r="CO48" i="15"/>
  <c r="CO56" i="15"/>
  <c r="CO64" i="15"/>
  <c r="CO72" i="15"/>
  <c r="CO80" i="15"/>
  <c r="CO88" i="15"/>
  <c r="CO96" i="15"/>
  <c r="CO104" i="15"/>
  <c r="CQ88" i="15"/>
  <c r="CQ90" i="15"/>
  <c r="CQ92" i="15"/>
  <c r="CQ94" i="15"/>
  <c r="CQ96" i="15"/>
  <c r="CQ98" i="15"/>
  <c r="CQ100" i="15"/>
  <c r="CQ102" i="15"/>
  <c r="CQ104" i="15"/>
  <c r="CJ104" i="15"/>
  <c r="CQ5" i="15"/>
  <c r="CQ7" i="15"/>
  <c r="CQ9" i="15"/>
  <c r="CQ11" i="15"/>
  <c r="CQ13" i="15"/>
  <c r="CQ15" i="15"/>
  <c r="CQ17" i="15"/>
  <c r="CQ19" i="15"/>
  <c r="CQ21" i="15"/>
  <c r="CQ23" i="15"/>
  <c r="CQ25" i="15"/>
  <c r="CQ27" i="15"/>
  <c r="CQ29" i="15"/>
  <c r="CQ31" i="15"/>
  <c r="CQ33" i="15"/>
  <c r="CQ35" i="15"/>
  <c r="CQ37" i="15"/>
  <c r="CQ39" i="15"/>
  <c r="CQ41" i="15"/>
  <c r="CQ43" i="15"/>
  <c r="CQ45" i="15"/>
  <c r="CQ47" i="15"/>
  <c r="CQ49" i="15"/>
  <c r="CQ51" i="15"/>
  <c r="CQ53" i="15"/>
  <c r="CQ55" i="15"/>
  <c r="CQ57" i="15"/>
  <c r="CQ59" i="15"/>
  <c r="CQ61" i="15"/>
  <c r="CQ63" i="15"/>
  <c r="CQ65" i="15"/>
  <c r="CQ67" i="15"/>
  <c r="CQ69" i="15"/>
  <c r="CQ71" i="15"/>
  <c r="CQ73" i="15"/>
  <c r="CQ75" i="15"/>
  <c r="CQ77" i="15"/>
  <c r="CQ79" i="15"/>
  <c r="CQ81" i="15"/>
  <c r="CQ83" i="15"/>
  <c r="CQ85" i="15"/>
  <c r="CQ87" i="15"/>
  <c r="CQ89" i="15"/>
  <c r="CQ91" i="15"/>
  <c r="CQ93" i="15"/>
  <c r="CQ95" i="15"/>
  <c r="CQ97" i="15"/>
  <c r="CQ99" i="15"/>
  <c r="CQ101" i="15"/>
  <c r="CQ103" i="15"/>
  <c r="CL10" i="15"/>
  <c r="CL42" i="15"/>
  <c r="CL102" i="15"/>
  <c r="CL98" i="15"/>
  <c r="CL92" i="15"/>
  <c r="CL88" i="15"/>
  <c r="CL104" i="15"/>
  <c r="CL100" i="15"/>
  <c r="CL96" i="15"/>
  <c r="CL94" i="15"/>
  <c r="CL90" i="15"/>
  <c r="CL12" i="15"/>
  <c r="CL20" i="15"/>
  <c r="CL28" i="15"/>
  <c r="CL36" i="15"/>
  <c r="CL44" i="15"/>
  <c r="CL52" i="15"/>
  <c r="CL60" i="15"/>
  <c r="CL68" i="15"/>
  <c r="CL76" i="15"/>
  <c r="CL84" i="15"/>
  <c r="CL6" i="15"/>
  <c r="CL14" i="15"/>
  <c r="CL22" i="15"/>
  <c r="CL30" i="15"/>
  <c r="CL38" i="15"/>
  <c r="CL46" i="15"/>
  <c r="CL54" i="15"/>
  <c r="CL62" i="15"/>
  <c r="CL70" i="15"/>
  <c r="CL78" i="15"/>
  <c r="CL86" i="15"/>
  <c r="CL105" i="15"/>
  <c r="CL8" i="15"/>
  <c r="CL16" i="15"/>
  <c r="CL24" i="15"/>
  <c r="CL32" i="15"/>
  <c r="CL40" i="15"/>
  <c r="CL48" i="15"/>
  <c r="CL56" i="15"/>
  <c r="CL64" i="15"/>
  <c r="CL72" i="15"/>
  <c r="CL80" i="15"/>
  <c r="CJ7" i="15"/>
  <c r="CJ13" i="15"/>
  <c r="CJ17" i="15"/>
  <c r="CJ19" i="15"/>
  <c r="CJ23" i="15"/>
  <c r="CJ29" i="15"/>
  <c r="CJ31" i="15"/>
  <c r="CJ35" i="15"/>
  <c r="CJ39" i="15"/>
  <c r="CJ43" i="15"/>
  <c r="CJ47" i="15"/>
  <c r="CJ51" i="15"/>
  <c r="CJ55" i="15"/>
  <c r="CJ59" i="15"/>
  <c r="CJ63" i="15"/>
  <c r="CJ67" i="15"/>
  <c r="CJ71" i="15"/>
  <c r="CJ75" i="15"/>
  <c r="CJ79" i="15"/>
  <c r="CJ83" i="15"/>
  <c r="CJ87" i="15"/>
  <c r="CJ89" i="15"/>
  <c r="CJ91" i="15"/>
  <c r="CJ93" i="15"/>
  <c r="CJ95" i="15"/>
  <c r="CJ99" i="15"/>
  <c r="CJ101" i="15"/>
  <c r="CJ103" i="15"/>
  <c r="CJ105" i="15"/>
  <c r="CL9" i="15"/>
  <c r="CJ6" i="15"/>
  <c r="CJ8" i="15"/>
  <c r="CJ10" i="15"/>
  <c r="CJ12" i="15"/>
  <c r="CJ14" i="15"/>
  <c r="CJ16" i="15"/>
  <c r="CJ18" i="15"/>
  <c r="CJ20" i="15"/>
  <c r="CJ22" i="15"/>
  <c r="CJ24" i="15"/>
  <c r="CJ26" i="15"/>
  <c r="CJ28" i="15"/>
  <c r="CJ30" i="15"/>
  <c r="CJ32" i="15"/>
  <c r="CJ34" i="15"/>
  <c r="CJ36" i="15"/>
  <c r="CJ38" i="15"/>
  <c r="CJ40" i="15"/>
  <c r="CJ42" i="15"/>
  <c r="CJ44" i="15"/>
  <c r="CJ46" i="15"/>
  <c r="CJ48" i="15"/>
  <c r="CJ50" i="15"/>
  <c r="CJ52" i="15"/>
  <c r="CJ54" i="15"/>
  <c r="CJ56" i="15"/>
  <c r="CJ58" i="15"/>
  <c r="CJ60" i="15"/>
  <c r="CJ62" i="15"/>
  <c r="CJ64" i="15"/>
  <c r="CJ66" i="15"/>
  <c r="CJ68" i="15"/>
  <c r="CJ70" i="15"/>
  <c r="CJ72" i="15"/>
  <c r="CJ74" i="15"/>
  <c r="CJ76" i="15"/>
  <c r="CJ78" i="15"/>
  <c r="CJ80" i="15"/>
  <c r="CJ82" i="15"/>
  <c r="CJ84" i="15"/>
  <c r="CJ86" i="15"/>
  <c r="CJ88" i="15"/>
  <c r="CJ90" i="15"/>
  <c r="CJ92" i="15"/>
  <c r="CJ94" i="15"/>
  <c r="CJ96" i="15"/>
  <c r="CJ98" i="15"/>
  <c r="CJ100" i="15"/>
  <c r="CJ102" i="15"/>
  <c r="CJ5" i="15"/>
  <c r="CJ9" i="15"/>
  <c r="CJ11" i="15"/>
  <c r="CJ15" i="15"/>
  <c r="CJ21" i="15"/>
  <c r="CJ25" i="15"/>
  <c r="CJ27" i="15"/>
  <c r="CJ33" i="15"/>
  <c r="CJ37" i="15"/>
  <c r="CJ41" i="15"/>
  <c r="CJ45" i="15"/>
  <c r="CJ49" i="15"/>
  <c r="CJ53" i="15"/>
  <c r="CJ57" i="15"/>
  <c r="CJ61" i="15"/>
  <c r="CJ65" i="15"/>
  <c r="CJ69" i="15"/>
  <c r="CJ73" i="15"/>
  <c r="CJ77" i="15"/>
  <c r="CJ81" i="15"/>
  <c r="CJ85" i="15"/>
  <c r="CL5" i="15"/>
  <c r="CL7" i="15"/>
  <c r="CL11" i="15"/>
  <c r="CL13" i="15"/>
  <c r="CL15" i="15"/>
  <c r="CL17" i="15"/>
  <c r="CL19" i="15"/>
  <c r="CL21" i="15"/>
  <c r="CL23" i="15"/>
  <c r="CL25" i="15"/>
  <c r="CL27" i="15"/>
  <c r="CL29" i="15"/>
  <c r="CL31" i="15"/>
  <c r="CL33" i="15"/>
  <c r="CL35" i="15"/>
  <c r="CL37" i="15"/>
  <c r="CL39" i="15"/>
  <c r="CL41" i="15"/>
  <c r="CL43" i="15"/>
  <c r="CL45" i="15"/>
  <c r="CL47" i="15"/>
  <c r="CL49" i="15"/>
  <c r="CL51" i="15"/>
  <c r="CL53" i="15"/>
  <c r="CL55" i="15"/>
  <c r="CL57" i="15"/>
  <c r="CL59" i="15"/>
  <c r="CL61" i="15"/>
  <c r="CL63" i="15"/>
  <c r="CL65" i="15"/>
  <c r="CL67" i="15"/>
  <c r="CL69" i="15"/>
  <c r="CL71" i="15"/>
  <c r="CL73" i="15"/>
  <c r="CL75" i="15"/>
  <c r="CL77" i="15"/>
  <c r="CL79" i="15"/>
  <c r="CL81" i="15"/>
  <c r="CL83" i="15"/>
  <c r="CL85" i="15"/>
  <c r="CL87" i="15"/>
  <c r="CL89" i="15"/>
  <c r="CL91" i="15"/>
  <c r="CL93" i="15"/>
  <c r="CL95" i="15"/>
  <c r="CL97" i="15"/>
  <c r="CL99" i="15"/>
  <c r="CL101" i="15"/>
  <c r="CL103" i="15"/>
  <c r="FL105" i="9"/>
  <c r="FL16" i="9"/>
  <c r="FL32" i="9"/>
  <c r="FL48" i="9"/>
  <c r="FL64" i="9"/>
  <c r="FL80" i="9"/>
  <c r="FL98" i="9"/>
  <c r="FL104" i="9"/>
  <c r="FL18" i="9"/>
  <c r="FL34" i="9"/>
  <c r="FL50" i="9"/>
  <c r="FL66" i="9"/>
  <c r="FL82" i="9"/>
  <c r="FL8" i="9"/>
  <c r="FL24" i="9"/>
  <c r="FL40" i="9"/>
  <c r="FL56" i="9"/>
  <c r="FL72" i="9"/>
  <c r="FL88" i="9"/>
  <c r="FJ95" i="9"/>
  <c r="FL12" i="9"/>
  <c r="FL20" i="9"/>
  <c r="FL28" i="9"/>
  <c r="FL36" i="9"/>
  <c r="FL44" i="9"/>
  <c r="FL52" i="9"/>
  <c r="FL60" i="9"/>
  <c r="FL68" i="9"/>
  <c r="FL76" i="9"/>
  <c r="FL84" i="9"/>
  <c r="FL92" i="9"/>
  <c r="FL100" i="9"/>
  <c r="FL6" i="9"/>
  <c r="FL14" i="9"/>
  <c r="FL22" i="9"/>
  <c r="FL30" i="9"/>
  <c r="FL38" i="9"/>
  <c r="FL46" i="9"/>
  <c r="FL54" i="9"/>
  <c r="FL62" i="9"/>
  <c r="FL70" i="9"/>
  <c r="FL78" i="9"/>
  <c r="FL86" i="9"/>
  <c r="FL94" i="9"/>
  <c r="FL102" i="9"/>
  <c r="FJ5" i="9"/>
  <c r="FJ9" i="9"/>
  <c r="FJ15" i="9"/>
  <c r="FJ19" i="9"/>
  <c r="FJ23" i="9"/>
  <c r="FJ27" i="9"/>
  <c r="FJ31" i="9"/>
  <c r="FJ35" i="9"/>
  <c r="FJ39" i="9"/>
  <c r="FJ43" i="9"/>
  <c r="FJ47" i="9"/>
  <c r="FJ49" i="9"/>
  <c r="FJ53" i="9"/>
  <c r="FJ57" i="9"/>
  <c r="FJ63" i="9"/>
  <c r="FJ67" i="9"/>
  <c r="FJ71" i="9"/>
  <c r="FJ75" i="9"/>
  <c r="FJ79" i="9"/>
  <c r="FJ81" i="9"/>
  <c r="FJ85" i="9"/>
  <c r="FJ89" i="9"/>
  <c r="FJ91" i="9"/>
  <c r="FJ93" i="9"/>
  <c r="FJ97" i="9"/>
  <c r="FJ99" i="9"/>
  <c r="FJ101" i="9"/>
  <c r="FJ103" i="9"/>
  <c r="FJ105" i="9"/>
  <c r="FL5" i="9"/>
  <c r="FL9" i="9"/>
  <c r="FL13" i="9"/>
  <c r="FL17" i="9"/>
  <c r="FL21" i="9"/>
  <c r="FJ6" i="9"/>
  <c r="FJ8" i="9"/>
  <c r="FJ10" i="9"/>
  <c r="FJ12" i="9"/>
  <c r="FJ14" i="9"/>
  <c r="FJ16" i="9"/>
  <c r="FJ18" i="9"/>
  <c r="FJ20" i="9"/>
  <c r="FJ22" i="9"/>
  <c r="FJ24" i="9"/>
  <c r="FJ26" i="9"/>
  <c r="FJ28" i="9"/>
  <c r="FJ30" i="9"/>
  <c r="FJ32" i="9"/>
  <c r="FJ34" i="9"/>
  <c r="FJ36" i="9"/>
  <c r="FJ38" i="9"/>
  <c r="FJ40" i="9"/>
  <c r="FJ42" i="9"/>
  <c r="FJ44" i="9"/>
  <c r="FJ46" i="9"/>
  <c r="FJ48" i="9"/>
  <c r="FJ50" i="9"/>
  <c r="FJ52" i="9"/>
  <c r="FJ54" i="9"/>
  <c r="FJ56" i="9"/>
  <c r="FJ58" i="9"/>
  <c r="FJ60" i="9"/>
  <c r="FJ62" i="9"/>
  <c r="FJ64" i="9"/>
  <c r="FJ66" i="9"/>
  <c r="FJ68" i="9"/>
  <c r="FJ70" i="9"/>
  <c r="FJ72" i="9"/>
  <c r="FJ74" i="9"/>
  <c r="FJ76" i="9"/>
  <c r="FJ78" i="9"/>
  <c r="FJ80" i="9"/>
  <c r="FJ82" i="9"/>
  <c r="FJ84" i="9"/>
  <c r="FJ86" i="9"/>
  <c r="FJ88" i="9"/>
  <c r="FJ90" i="9"/>
  <c r="FJ92" i="9"/>
  <c r="FJ94" i="9"/>
  <c r="FJ96" i="9"/>
  <c r="FJ98" i="9"/>
  <c r="FJ100" i="9"/>
  <c r="FJ102" i="9"/>
  <c r="FJ7" i="9"/>
  <c r="FJ11" i="9"/>
  <c r="FJ13" i="9"/>
  <c r="FJ17" i="9"/>
  <c r="FJ21" i="9"/>
  <c r="FJ25" i="9"/>
  <c r="FJ29" i="9"/>
  <c r="FJ33" i="9"/>
  <c r="FJ37" i="9"/>
  <c r="FJ41" i="9"/>
  <c r="FJ45" i="9"/>
  <c r="FJ51" i="9"/>
  <c r="FJ55" i="9"/>
  <c r="FJ59" i="9"/>
  <c r="FJ61" i="9"/>
  <c r="FJ65" i="9"/>
  <c r="FJ69" i="9"/>
  <c r="FJ73" i="9"/>
  <c r="FJ77" i="9"/>
  <c r="FJ83" i="9"/>
  <c r="FJ87" i="9"/>
  <c r="FL7" i="9"/>
  <c r="FL11" i="9"/>
  <c r="FL15" i="9"/>
  <c r="FL19" i="9"/>
  <c r="FL23" i="9"/>
  <c r="FL25" i="9"/>
  <c r="FL27" i="9"/>
  <c r="FL29" i="9"/>
  <c r="FL31" i="9"/>
  <c r="FL33" i="9"/>
  <c r="FL35" i="9"/>
  <c r="FL37" i="9"/>
  <c r="FL39" i="9"/>
  <c r="FL41" i="9"/>
  <c r="FL43" i="9"/>
  <c r="FL45" i="9"/>
  <c r="FL47" i="9"/>
  <c r="FL49" i="9"/>
  <c r="FL51" i="9"/>
  <c r="FL53" i="9"/>
  <c r="FL55" i="9"/>
  <c r="FL57" i="9"/>
  <c r="FL59" i="9"/>
  <c r="FL61" i="9"/>
  <c r="FL63" i="9"/>
  <c r="FL65" i="9"/>
  <c r="FL67" i="9"/>
  <c r="FL69" i="9"/>
  <c r="FL71" i="9"/>
  <c r="FL73" i="9"/>
  <c r="FL75" i="9"/>
  <c r="FL77" i="9"/>
  <c r="FL79" i="9"/>
  <c r="FL81" i="9"/>
  <c r="FL83" i="9"/>
  <c r="FL85" i="9"/>
  <c r="FL87" i="9"/>
  <c r="FL89" i="9"/>
  <c r="FL91" i="9"/>
  <c r="FL93" i="9"/>
  <c r="FL95" i="9"/>
  <c r="FL97" i="9"/>
  <c r="FL99" i="9"/>
  <c r="FL101" i="9"/>
  <c r="FL103" i="9"/>
  <c r="FG14" i="9"/>
  <c r="FG24" i="9"/>
  <c r="FG36" i="9"/>
  <c r="FG46" i="9"/>
  <c r="FG56" i="9"/>
  <c r="FG68" i="9"/>
  <c r="FG78" i="9"/>
  <c r="FG88" i="9"/>
  <c r="FG6" i="9"/>
  <c r="FG16" i="9"/>
  <c r="FG28" i="9"/>
  <c r="FG38" i="9"/>
  <c r="FG48" i="9"/>
  <c r="FG60" i="9"/>
  <c r="FG70" i="9"/>
  <c r="FG80" i="9"/>
  <c r="FG8" i="9"/>
  <c r="FG20" i="9"/>
  <c r="FG30" i="9"/>
  <c r="FG40" i="9"/>
  <c r="FG52" i="9"/>
  <c r="FG62" i="9"/>
  <c r="FG72" i="9"/>
  <c r="FG84" i="9"/>
  <c r="FG105" i="9"/>
  <c r="FG12" i="9"/>
  <c r="FG22" i="9"/>
  <c r="FG32" i="9"/>
  <c r="FG44" i="9"/>
  <c r="FG54" i="9"/>
  <c r="FG64" i="9"/>
  <c r="FG76" i="9"/>
  <c r="FE104" i="9"/>
  <c r="FE105" i="9"/>
  <c r="FE7" i="9"/>
  <c r="FG104" i="9"/>
  <c r="FG102" i="9"/>
  <c r="FG100" i="9"/>
  <c r="FG98" i="9"/>
  <c r="FG96" i="9"/>
  <c r="FG94" i="9"/>
  <c r="FG92" i="9"/>
  <c r="FG90" i="9"/>
  <c r="FG10" i="9"/>
  <c r="FG18" i="9"/>
  <c r="FG26" i="9"/>
  <c r="FG34" i="9"/>
  <c r="FG42" i="9"/>
  <c r="FG50" i="9"/>
  <c r="FG58" i="9"/>
  <c r="FG66" i="9"/>
  <c r="FG74" i="9"/>
  <c r="FG82" i="9"/>
  <c r="FE5" i="9"/>
  <c r="FE9" i="9"/>
  <c r="FE13" i="9"/>
  <c r="FE19" i="9"/>
  <c r="FE23" i="9"/>
  <c r="FE27" i="9"/>
  <c r="FE31" i="9"/>
  <c r="FE37" i="9"/>
  <c r="FE41" i="9"/>
  <c r="FE45" i="9"/>
  <c r="FE51" i="9"/>
  <c r="FE53" i="9"/>
  <c r="FE57" i="9"/>
  <c r="FE61" i="9"/>
  <c r="FE65" i="9"/>
  <c r="FE69" i="9"/>
  <c r="FE75" i="9"/>
  <c r="FE79" i="9"/>
  <c r="FE83" i="9"/>
  <c r="FE87" i="9"/>
  <c r="FE93" i="9"/>
  <c r="FE101" i="9"/>
  <c r="FG5" i="9"/>
  <c r="FG9" i="9"/>
  <c r="FG13" i="9"/>
  <c r="FG17" i="9"/>
  <c r="FG27" i="9"/>
  <c r="FE6" i="9"/>
  <c r="FE8" i="9"/>
  <c r="FE10" i="9"/>
  <c r="FE12" i="9"/>
  <c r="FE14" i="9"/>
  <c r="FE16" i="9"/>
  <c r="FE18" i="9"/>
  <c r="FE20" i="9"/>
  <c r="FE22" i="9"/>
  <c r="FE24" i="9"/>
  <c r="FE26" i="9"/>
  <c r="FE28" i="9"/>
  <c r="FE30" i="9"/>
  <c r="FE32" i="9"/>
  <c r="FE34" i="9"/>
  <c r="FE36" i="9"/>
  <c r="FE38" i="9"/>
  <c r="FE40" i="9"/>
  <c r="FE42" i="9"/>
  <c r="FE44" i="9"/>
  <c r="FE46" i="9"/>
  <c r="FE48" i="9"/>
  <c r="FE50" i="9"/>
  <c r="FE52" i="9"/>
  <c r="FE54" i="9"/>
  <c r="FE56" i="9"/>
  <c r="FE58" i="9"/>
  <c r="FE60" i="9"/>
  <c r="FE62" i="9"/>
  <c r="FE64" i="9"/>
  <c r="FE66" i="9"/>
  <c r="FE68" i="9"/>
  <c r="FE70" i="9"/>
  <c r="FE72" i="9"/>
  <c r="FE74" i="9"/>
  <c r="FE76" i="9"/>
  <c r="FE78" i="9"/>
  <c r="FE80" i="9"/>
  <c r="FE82" i="9"/>
  <c r="FE84" i="9"/>
  <c r="FE86" i="9"/>
  <c r="FE88" i="9"/>
  <c r="FE90" i="9"/>
  <c r="FE92" i="9"/>
  <c r="FE94" i="9"/>
  <c r="FE96" i="9"/>
  <c r="FE98" i="9"/>
  <c r="FE100" i="9"/>
  <c r="FE102" i="9"/>
  <c r="FE11" i="9"/>
  <c r="FE15" i="9"/>
  <c r="FE17" i="9"/>
  <c r="FE21" i="9"/>
  <c r="FE25" i="9"/>
  <c r="FE29" i="9"/>
  <c r="FE33" i="9"/>
  <c r="FE35" i="9"/>
  <c r="FE39" i="9"/>
  <c r="FE43" i="9"/>
  <c r="FE47" i="9"/>
  <c r="FE49" i="9"/>
  <c r="FE55" i="9"/>
  <c r="FE59" i="9"/>
  <c r="FE63" i="9"/>
  <c r="FE67" i="9"/>
  <c r="FE71" i="9"/>
  <c r="FE73" i="9"/>
  <c r="FE77" i="9"/>
  <c r="FE81" i="9"/>
  <c r="FE85" i="9"/>
  <c r="FE89" i="9"/>
  <c r="FE91" i="9"/>
  <c r="FE95" i="9"/>
  <c r="FE97" i="9"/>
  <c r="FE99" i="9"/>
  <c r="FE103" i="9"/>
  <c r="FG7" i="9"/>
  <c r="FG11" i="9"/>
  <c r="FG15" i="9"/>
  <c r="FG19" i="9"/>
  <c r="FG21" i="9"/>
  <c r="FG23" i="9"/>
  <c r="FG25" i="9"/>
  <c r="FG29" i="9"/>
  <c r="FG31" i="9"/>
  <c r="FG33" i="9"/>
  <c r="FG35" i="9"/>
  <c r="FG37" i="9"/>
  <c r="FG39" i="9"/>
  <c r="FG41" i="9"/>
  <c r="FG43" i="9"/>
  <c r="FG45" i="9"/>
  <c r="FG47" i="9"/>
  <c r="FG49" i="9"/>
  <c r="FG51" i="9"/>
  <c r="FG53" i="9"/>
  <c r="FG55" i="9"/>
  <c r="FG57" i="9"/>
  <c r="FG59" i="9"/>
  <c r="FG61" i="9"/>
  <c r="FG63" i="9"/>
  <c r="FG65" i="9"/>
  <c r="FG67" i="9"/>
  <c r="FG69" i="9"/>
  <c r="FG71" i="9"/>
  <c r="FG73" i="9"/>
  <c r="FG75" i="9"/>
  <c r="FG77" i="9"/>
  <c r="FG79" i="9"/>
  <c r="FG81" i="9"/>
  <c r="FG83" i="9"/>
  <c r="FG85" i="9"/>
  <c r="FG87" i="9"/>
  <c r="FG89" i="9"/>
  <c r="FG91" i="9"/>
  <c r="FG93" i="9"/>
  <c r="FG95" i="9"/>
  <c r="FG97" i="9"/>
  <c r="FG99" i="9"/>
  <c r="FG101" i="9"/>
  <c r="FG103" i="9"/>
  <c r="FB38" i="9"/>
  <c r="FB26" i="9"/>
  <c r="FB34" i="9"/>
  <c r="FB41" i="9"/>
  <c r="FB22" i="9"/>
  <c r="FB30" i="9"/>
  <c r="EZ105" i="9"/>
  <c r="EZ104" i="9"/>
  <c r="EZ103" i="9"/>
  <c r="EZ102" i="9"/>
  <c r="EZ101" i="9"/>
  <c r="EZ100" i="9"/>
  <c r="EZ99" i="9"/>
  <c r="EZ98" i="9"/>
  <c r="EZ97" i="9"/>
  <c r="EZ96" i="9"/>
  <c r="EZ95" i="9"/>
  <c r="EZ94" i="9"/>
  <c r="EZ93" i="9"/>
  <c r="EZ92" i="9"/>
  <c r="EZ91" i="9"/>
  <c r="EZ90" i="9"/>
  <c r="EZ89" i="9"/>
  <c r="EZ88" i="9"/>
  <c r="EZ87" i="9"/>
  <c r="EZ86" i="9"/>
  <c r="EZ85" i="9"/>
  <c r="EZ84" i="9"/>
  <c r="EZ83" i="9"/>
  <c r="EZ82" i="9"/>
  <c r="EZ81" i="9"/>
  <c r="EZ80" i="9"/>
  <c r="EZ79" i="9"/>
  <c r="EZ78" i="9"/>
  <c r="EZ77" i="9"/>
  <c r="EZ76" i="9"/>
  <c r="EZ75" i="9"/>
  <c r="EZ74" i="9"/>
  <c r="EZ73" i="9"/>
  <c r="EZ72" i="9"/>
  <c r="EZ71" i="9"/>
  <c r="EZ70" i="9"/>
  <c r="EZ69" i="9"/>
  <c r="EZ68" i="9"/>
  <c r="EZ67" i="9"/>
  <c r="EZ66" i="9"/>
  <c r="EZ65" i="9"/>
  <c r="EZ64" i="9"/>
  <c r="EZ63" i="9"/>
  <c r="EZ62" i="9"/>
  <c r="EZ61" i="9"/>
  <c r="EZ60" i="9"/>
  <c r="EZ59" i="9"/>
  <c r="EZ58" i="9"/>
  <c r="EZ57" i="9"/>
  <c r="EZ56" i="9"/>
  <c r="EZ55" i="9"/>
  <c r="EZ54" i="9"/>
  <c r="EZ53" i="9"/>
  <c r="EZ52" i="9"/>
  <c r="EZ51" i="9"/>
  <c r="EZ50" i="9"/>
  <c r="EZ49" i="9"/>
  <c r="EZ48" i="9"/>
  <c r="EZ47" i="9"/>
  <c r="EZ46" i="9"/>
  <c r="EZ45" i="9"/>
  <c r="EZ44" i="9"/>
  <c r="EZ43" i="9"/>
  <c r="EZ42" i="9"/>
  <c r="EZ41" i="9"/>
  <c r="EZ40" i="9"/>
  <c r="EZ39" i="9"/>
  <c r="EZ38" i="9"/>
  <c r="EZ37" i="9"/>
  <c r="EZ36" i="9"/>
  <c r="EZ35" i="9"/>
  <c r="EZ34" i="9"/>
  <c r="EZ33" i="9"/>
  <c r="EZ32" i="9"/>
  <c r="EZ31" i="9"/>
  <c r="EZ30" i="9"/>
  <c r="EZ29" i="9"/>
  <c r="EZ28" i="9"/>
  <c r="EZ27" i="9"/>
  <c r="EZ26" i="9"/>
  <c r="EZ25" i="9"/>
  <c r="EZ24" i="9"/>
  <c r="EZ23" i="9"/>
  <c r="EZ22" i="9"/>
  <c r="EZ21" i="9"/>
  <c r="EZ5" i="9"/>
  <c r="EZ6" i="9"/>
  <c r="EZ7" i="9"/>
  <c r="EZ8" i="9"/>
  <c r="EZ9" i="9"/>
  <c r="EZ10" i="9"/>
  <c r="EZ11" i="9"/>
  <c r="EZ12" i="9"/>
  <c r="EZ13" i="9"/>
  <c r="EZ14" i="9"/>
  <c r="EZ15" i="9"/>
  <c r="EZ16" i="9"/>
  <c r="EZ17" i="9"/>
  <c r="EZ18" i="9"/>
  <c r="EZ19" i="9"/>
  <c r="EZ20" i="9"/>
  <c r="FB21" i="9"/>
  <c r="FB25" i="9"/>
  <c r="FB29" i="9"/>
  <c r="FB33" i="9"/>
  <c r="FB37" i="9"/>
  <c r="FB105" i="9"/>
  <c r="FB104" i="9"/>
  <c r="FB103" i="9"/>
  <c r="FB102" i="9"/>
  <c r="FB101" i="9"/>
  <c r="FB100" i="9"/>
  <c r="FB99" i="9"/>
  <c r="FB98" i="9"/>
  <c r="FB97" i="9"/>
  <c r="FB96" i="9"/>
  <c r="FB95" i="9"/>
  <c r="FB94" i="9"/>
  <c r="FB93" i="9"/>
  <c r="FB92" i="9"/>
  <c r="FB91" i="9"/>
  <c r="FB90" i="9"/>
  <c r="FB89" i="9"/>
  <c r="FB88" i="9"/>
  <c r="FB87" i="9"/>
  <c r="FB86" i="9"/>
  <c r="FB85" i="9"/>
  <c r="FB84" i="9"/>
  <c r="FB83" i="9"/>
  <c r="FB82" i="9"/>
  <c r="FB81" i="9"/>
  <c r="FB80" i="9"/>
  <c r="FB79" i="9"/>
  <c r="FB78" i="9"/>
  <c r="FB77" i="9"/>
  <c r="FB76" i="9"/>
  <c r="FB75" i="9"/>
  <c r="FB74" i="9"/>
  <c r="FB73" i="9"/>
  <c r="FB72" i="9"/>
  <c r="FB71" i="9"/>
  <c r="FB70" i="9"/>
  <c r="FB69" i="9"/>
  <c r="FB68" i="9"/>
  <c r="FB67" i="9"/>
  <c r="FB66" i="9"/>
  <c r="FB65" i="9"/>
  <c r="FB64" i="9"/>
  <c r="FB63" i="9"/>
  <c r="FB62" i="9"/>
  <c r="FB61" i="9"/>
  <c r="FB60" i="9"/>
  <c r="FB59" i="9"/>
  <c r="FB58" i="9"/>
  <c r="FB57" i="9"/>
  <c r="FB56" i="9"/>
  <c r="FB55" i="9"/>
  <c r="FB54" i="9"/>
  <c r="FB53" i="9"/>
  <c r="FB52" i="9"/>
  <c r="FB51" i="9"/>
  <c r="FB50" i="9"/>
  <c r="FB49" i="9"/>
  <c r="FB48" i="9"/>
  <c r="FB47" i="9"/>
  <c r="FB46" i="9"/>
  <c r="FB45" i="9"/>
  <c r="FB44" i="9"/>
  <c r="FB43" i="9"/>
  <c r="FB42" i="9"/>
  <c r="FB6" i="9"/>
  <c r="FB7" i="9"/>
  <c r="FB8" i="9"/>
  <c r="FB9" i="9"/>
  <c r="FB10" i="9"/>
  <c r="FB11" i="9"/>
  <c r="FB12" i="9"/>
  <c r="FB13" i="9"/>
  <c r="FB14" i="9"/>
  <c r="FB15" i="9"/>
  <c r="FB16" i="9"/>
  <c r="FB17" i="9"/>
  <c r="FB18" i="9"/>
  <c r="FB19" i="9"/>
  <c r="FB20" i="9"/>
  <c r="FB24" i="9"/>
  <c r="FB28" i="9"/>
  <c r="FB32" i="9"/>
  <c r="FB36" i="9"/>
  <c r="FB40" i="9"/>
  <c r="FB23" i="9"/>
  <c r="FB27" i="9"/>
  <c r="FB31" i="9"/>
  <c r="FB35" i="9"/>
  <c r="FB39" i="9"/>
  <c r="C2" i="14" l="1"/>
  <c r="C1" i="14"/>
  <c r="D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5" i="14"/>
  <c r="F5" i="14"/>
  <c r="C7" i="14" l="1"/>
  <c r="C5" i="14"/>
  <c r="F6" i="14"/>
  <c r="C2" i="9"/>
  <c r="C1" i="9"/>
  <c r="CG2" i="15"/>
  <c r="BR2" i="15"/>
  <c r="BR1" i="15"/>
  <c r="BH2" i="15"/>
  <c r="BH1" i="15"/>
  <c r="BC2" i="15"/>
  <c r="BC1" i="15"/>
  <c r="AX2" i="15"/>
  <c r="AX1" i="15"/>
  <c r="AS2" i="15"/>
  <c r="AS1" i="15"/>
  <c r="AN2" i="15"/>
  <c r="AN1" i="15"/>
  <c r="AI2" i="15"/>
  <c r="AI1" i="15"/>
  <c r="AD2" i="15"/>
  <c r="AD1" i="15"/>
  <c r="Y2" i="15"/>
  <c r="Y1" i="15"/>
  <c r="T2" i="15"/>
  <c r="T1" i="15"/>
  <c r="O2" i="15"/>
  <c r="O1" i="15"/>
  <c r="J2" i="15"/>
  <c r="J1" i="15"/>
  <c r="E2" i="15"/>
  <c r="E1" i="15"/>
  <c r="CE2" i="15"/>
  <c r="BP2" i="15"/>
  <c r="BF1" i="15"/>
  <c r="BA2" i="15"/>
  <c r="BA1" i="15"/>
  <c r="AV2" i="15"/>
  <c r="AV1" i="15"/>
  <c r="AQ2" i="15"/>
  <c r="AQ1" i="15"/>
  <c r="AL2" i="15"/>
  <c r="AG2" i="15"/>
  <c r="AB2" i="15"/>
  <c r="AB1" i="15"/>
  <c r="W2" i="15"/>
  <c r="W1" i="15"/>
  <c r="R2" i="15"/>
  <c r="M2" i="15"/>
  <c r="H2" i="15"/>
  <c r="C2" i="15"/>
  <c r="C1" i="15"/>
  <c r="EV1" i="9"/>
  <c r="EW1" i="9"/>
  <c r="EV2" i="9"/>
  <c r="EW2" i="9"/>
  <c r="EU2" i="9"/>
  <c r="EU1" i="9"/>
  <c r="EM1" i="9"/>
  <c r="EN1" i="9"/>
  <c r="EM2" i="9"/>
  <c r="EN2" i="9"/>
  <c r="EL2" i="9"/>
  <c r="EL1" i="9"/>
  <c r="ED1" i="9"/>
  <c r="EE1" i="9"/>
  <c r="ED2" i="9"/>
  <c r="EE2" i="9"/>
  <c r="EC2" i="9"/>
  <c r="EC1" i="9"/>
  <c r="DU1" i="9"/>
  <c r="DV1" i="9"/>
  <c r="DU2" i="9"/>
  <c r="DV2" i="9"/>
  <c r="DT2" i="9"/>
  <c r="DT1" i="9"/>
  <c r="DL1" i="9"/>
  <c r="DM1" i="9"/>
  <c r="DL2" i="9"/>
  <c r="DM2" i="9"/>
  <c r="DK2" i="9"/>
  <c r="DK1" i="9"/>
  <c r="DC1" i="9"/>
  <c r="DD1" i="9"/>
  <c r="DC2" i="9"/>
  <c r="DD2" i="9"/>
  <c r="DB2" i="9"/>
  <c r="DB1" i="9"/>
  <c r="CT1" i="9"/>
  <c r="CU1" i="9"/>
  <c r="CT2" i="9"/>
  <c r="CU2" i="9"/>
  <c r="CS2" i="9"/>
  <c r="CS1" i="9"/>
  <c r="CK1" i="9"/>
  <c r="CL1" i="9"/>
  <c r="CK2" i="9"/>
  <c r="CL2" i="9"/>
  <c r="CJ2" i="9"/>
  <c r="CJ1" i="9"/>
  <c r="CB1" i="9"/>
  <c r="CC1" i="9"/>
  <c r="CB2" i="9"/>
  <c r="CC2" i="9"/>
  <c r="CA2" i="9"/>
  <c r="CA1" i="9"/>
  <c r="BS1" i="9"/>
  <c r="BT1" i="9"/>
  <c r="BS2" i="9"/>
  <c r="BT2" i="9"/>
  <c r="BR2" i="9"/>
  <c r="BR1" i="9"/>
  <c r="BJ1" i="9"/>
  <c r="BK1" i="9"/>
  <c r="BJ2" i="9"/>
  <c r="BK2" i="9"/>
  <c r="BI2" i="9"/>
  <c r="BI1" i="9"/>
  <c r="BA1" i="9"/>
  <c r="BB1" i="9"/>
  <c r="BA2" i="9"/>
  <c r="BB2" i="9"/>
  <c r="AZ2" i="9"/>
  <c r="AZ1" i="9"/>
  <c r="AR1" i="9"/>
  <c r="AS1" i="9"/>
  <c r="AR2" i="9"/>
  <c r="AS2" i="9"/>
  <c r="AQ2" i="9"/>
  <c r="AQ1" i="9"/>
  <c r="AI1" i="9"/>
  <c r="AJ1" i="9"/>
  <c r="AI2" i="9"/>
  <c r="AJ2" i="9"/>
  <c r="AH2" i="9"/>
  <c r="AH1" i="9"/>
  <c r="Z1" i="9"/>
  <c r="AA1" i="9"/>
  <c r="Z2" i="9"/>
  <c r="AA2" i="9"/>
  <c r="Y2" i="9"/>
  <c r="Y1" i="9"/>
  <c r="Q2" i="9"/>
  <c r="R2" i="9"/>
  <c r="P2" i="9"/>
  <c r="Q1" i="9"/>
  <c r="R1" i="9"/>
  <c r="P1" i="9"/>
  <c r="H2" i="9"/>
  <c r="I2" i="9"/>
  <c r="G2" i="9"/>
  <c r="H1" i="9"/>
  <c r="I1" i="9"/>
  <c r="G1" i="9"/>
  <c r="BX5" i="9"/>
  <c r="V24" i="11"/>
  <c r="U21" i="11"/>
  <c r="U22" i="11"/>
  <c r="U23" i="11"/>
  <c r="U24" i="11"/>
  <c r="U20" i="11"/>
  <c r="Z28" i="11"/>
  <c r="Z26" i="11"/>
  <c r="Z29" i="11"/>
  <c r="Z30" i="11"/>
  <c r="Z31" i="11"/>
  <c r="Z32" i="11"/>
  <c r="Z36" i="11"/>
  <c r="Z38" i="11"/>
  <c r="Z40" i="11"/>
  <c r="Z27" i="11"/>
  <c r="Z22" i="11"/>
  <c r="Q41" i="11"/>
  <c r="P41" i="11"/>
  <c r="P40" i="11"/>
  <c r="P37" i="11"/>
  <c r="P36" i="11"/>
  <c r="P35" i="11"/>
  <c r="P34" i="11"/>
  <c r="P33" i="11"/>
  <c r="P32" i="11"/>
  <c r="R37" i="11"/>
  <c r="W37" i="11"/>
  <c r="Z37" i="11" s="1"/>
  <c r="W41" i="11"/>
  <c r="Z41" i="11" s="1"/>
  <c r="W40" i="11"/>
  <c r="W39" i="11"/>
  <c r="Z39" i="11" s="1"/>
  <c r="W38" i="11"/>
  <c r="W36" i="11"/>
  <c r="W35" i="11"/>
  <c r="Z35" i="11" s="1"/>
  <c r="W34" i="11"/>
  <c r="Z34" i="11" s="1"/>
  <c r="W33" i="11"/>
  <c r="Z33" i="11" s="1"/>
  <c r="R39" i="11"/>
  <c r="R40" i="11"/>
  <c r="R41" i="11"/>
  <c r="R38" i="11"/>
  <c r="R34" i="11"/>
  <c r="R35" i="11"/>
  <c r="R36" i="11"/>
  <c r="R33" i="11"/>
  <c r="V41" i="11"/>
  <c r="U28" i="11"/>
  <c r="U26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27" i="11"/>
  <c r="Q24" i="11"/>
  <c r="P24" i="11"/>
  <c r="P21" i="11"/>
  <c r="P22" i="11"/>
  <c r="P23" i="11"/>
  <c r="P20" i="11"/>
  <c r="V17" i="11"/>
  <c r="V18" i="11"/>
  <c r="V16" i="11"/>
  <c r="Q16" i="11"/>
  <c r="U4" i="11"/>
  <c r="Q17" i="11"/>
  <c r="Q18" i="11"/>
  <c r="P16" i="11"/>
  <c r="P18" i="11"/>
  <c r="P17" i="11"/>
  <c r="P5" i="11"/>
  <c r="P6" i="11"/>
  <c r="P7" i="11"/>
  <c r="P8" i="11"/>
  <c r="P9" i="11"/>
  <c r="P10" i="11"/>
  <c r="P11" i="11"/>
  <c r="P12" i="11"/>
  <c r="P4" i="11"/>
  <c r="X23" i="11"/>
  <c r="Z23" i="11" s="1"/>
  <c r="S23" i="11"/>
  <c r="Y24" i="11"/>
  <c r="Z24" i="11" s="1"/>
  <c r="Y22" i="11"/>
  <c r="X21" i="11"/>
  <c r="Z21" i="11" s="1"/>
  <c r="X20" i="11"/>
  <c r="Z20" i="11" s="1"/>
  <c r="T24" i="11"/>
  <c r="T22" i="11"/>
  <c r="S21" i="11"/>
  <c r="S20" i="11"/>
  <c r="T12" i="11"/>
  <c r="S12" i="11"/>
  <c r="Y12" i="11"/>
  <c r="X12" i="11"/>
  <c r="U17" i="11"/>
  <c r="U16" i="11"/>
  <c r="U18" i="11"/>
  <c r="W18" i="11"/>
  <c r="Z18" i="11" s="1"/>
  <c r="R18" i="11"/>
  <c r="R16" i="11"/>
  <c r="W17" i="11"/>
  <c r="Z17" i="11" s="1"/>
  <c r="W16" i="11"/>
  <c r="Z16" i="11" s="1"/>
  <c r="U15" i="11"/>
  <c r="W15" i="11"/>
  <c r="X15" i="11"/>
  <c r="Y15" i="11"/>
  <c r="U14" i="11"/>
  <c r="W14" i="11"/>
  <c r="Z14" i="11" s="1"/>
  <c r="X14" i="11"/>
  <c r="Y14" i="11"/>
  <c r="R14" i="11"/>
  <c r="X13" i="11"/>
  <c r="U13" i="11"/>
  <c r="Y13" i="11"/>
  <c r="W13" i="11"/>
  <c r="Z13" i="11" s="1"/>
  <c r="S13" i="11"/>
  <c r="R13" i="11"/>
  <c r="X10" i="11"/>
  <c r="S10" i="11"/>
  <c r="W6" i="11"/>
  <c r="Z6" i="11" s="1"/>
  <c r="W5" i="11"/>
  <c r="Z5" i="11" s="1"/>
  <c r="X5" i="11"/>
  <c r="Y5" i="11"/>
  <c r="W9" i="11"/>
  <c r="X9" i="11"/>
  <c r="Z9" i="11" s="1"/>
  <c r="Y9" i="11"/>
  <c r="X6" i="11"/>
  <c r="Y6" i="11"/>
  <c r="W7" i="11"/>
  <c r="Z7" i="11" s="1"/>
  <c r="X7" i="11"/>
  <c r="Y7" i="11"/>
  <c r="W10" i="11"/>
  <c r="Z10" i="11" s="1"/>
  <c r="Y10" i="11"/>
  <c r="W11" i="11"/>
  <c r="X11" i="11"/>
  <c r="Z11" i="11" s="1"/>
  <c r="Y11" i="11"/>
  <c r="W4" i="11"/>
  <c r="Z4" i="11" s="1"/>
  <c r="X4" i="11"/>
  <c r="Y4" i="11"/>
  <c r="W12" i="11"/>
  <c r="Z12" i="11" s="1"/>
  <c r="Y8" i="11"/>
  <c r="T8" i="11"/>
  <c r="X8" i="11"/>
  <c r="S8" i="11"/>
  <c r="W8" i="11"/>
  <c r="Z8" i="11" s="1"/>
  <c r="R8" i="11"/>
  <c r="R6" i="11"/>
  <c r="R17" i="11"/>
  <c r="S6" i="11"/>
  <c r="R9" i="11"/>
  <c r="BT5" i="9" l="1"/>
  <c r="BS36" i="9"/>
  <c r="C6" i="9"/>
  <c r="C77" i="9"/>
  <c r="C61" i="9"/>
  <c r="C45" i="9"/>
  <c r="C13" i="9"/>
  <c r="C89" i="9"/>
  <c r="C57" i="9"/>
  <c r="C41" i="9"/>
  <c r="C25" i="9"/>
  <c r="C101" i="9"/>
  <c r="C85" i="9"/>
  <c r="C69" i="9"/>
  <c r="C53" i="9"/>
  <c r="C37" i="9"/>
  <c r="C21" i="9"/>
  <c r="C93" i="9"/>
  <c r="C29" i="9"/>
  <c r="C105" i="9"/>
  <c r="C73" i="9"/>
  <c r="C9" i="9"/>
  <c r="C97" i="9"/>
  <c r="C81" i="9"/>
  <c r="C65" i="9"/>
  <c r="C49" i="9"/>
  <c r="C33" i="9"/>
  <c r="C17" i="9"/>
  <c r="Z15" i="11"/>
  <c r="C104" i="9"/>
  <c r="C100" i="9"/>
  <c r="C96" i="9"/>
  <c r="C92" i="9"/>
  <c r="C88" i="9"/>
  <c r="C84" i="9"/>
  <c r="C80" i="9"/>
  <c r="C76" i="9"/>
  <c r="C72" i="9"/>
  <c r="C68" i="9"/>
  <c r="C64" i="9"/>
  <c r="C60" i="9"/>
  <c r="C56" i="9"/>
  <c r="C52" i="9"/>
  <c r="C48" i="9"/>
  <c r="C44" i="9"/>
  <c r="C40" i="9"/>
  <c r="C36" i="9"/>
  <c r="C32" i="9"/>
  <c r="C28" i="9"/>
  <c r="C24" i="9"/>
  <c r="C20" i="9"/>
  <c r="C16" i="9"/>
  <c r="C12" i="9"/>
  <c r="C8" i="9"/>
  <c r="C103" i="9"/>
  <c r="C99" i="9"/>
  <c r="C95" i="9"/>
  <c r="C91" i="9"/>
  <c r="C87" i="9"/>
  <c r="C83" i="9"/>
  <c r="C79" i="9"/>
  <c r="C75" i="9"/>
  <c r="C71" i="9"/>
  <c r="C67" i="9"/>
  <c r="C63" i="9"/>
  <c r="C59" i="9"/>
  <c r="C55" i="9"/>
  <c r="C51" i="9"/>
  <c r="C47" i="9"/>
  <c r="C43" i="9"/>
  <c r="C39" i="9"/>
  <c r="C35" i="9"/>
  <c r="C31" i="9"/>
  <c r="C27" i="9"/>
  <c r="C23" i="9"/>
  <c r="C19" i="9"/>
  <c r="C15" i="9"/>
  <c r="C11" i="9"/>
  <c r="C7" i="9"/>
  <c r="C5" i="9"/>
  <c r="C102" i="9"/>
  <c r="C98" i="9"/>
  <c r="C94" i="9"/>
  <c r="C90" i="9"/>
  <c r="C86" i="9"/>
  <c r="C82" i="9"/>
  <c r="C78" i="9"/>
  <c r="C74" i="9"/>
  <c r="C70" i="9"/>
  <c r="C66" i="9"/>
  <c r="C62" i="9"/>
  <c r="C58" i="9"/>
  <c r="C54" i="9"/>
  <c r="C50" i="9"/>
  <c r="C46" i="9"/>
  <c r="C42" i="9"/>
  <c r="C38" i="9"/>
  <c r="C34" i="9"/>
  <c r="C30" i="9"/>
  <c r="C26" i="9"/>
  <c r="C22" i="9"/>
  <c r="C18" i="9"/>
  <c r="C14" i="9"/>
  <c r="C10" i="9"/>
  <c r="F7" i="14"/>
  <c r="BF2" i="15"/>
  <c r="BK24" i="15" l="1"/>
  <c r="BK58" i="15"/>
  <c r="BK36" i="15"/>
  <c r="BK74" i="15"/>
  <c r="BK26" i="15"/>
  <c r="BK42" i="15"/>
  <c r="BK98" i="15"/>
  <c r="BK28" i="15"/>
  <c r="BK48" i="15"/>
  <c r="BK82" i="15"/>
  <c r="BK34" i="15"/>
  <c r="BK52" i="15"/>
  <c r="BK90" i="15"/>
  <c r="BF103" i="15"/>
  <c r="BK32" i="15"/>
  <c r="BK44" i="15"/>
  <c r="BK60" i="15"/>
  <c r="BK104" i="15"/>
  <c r="BK40" i="15"/>
  <c r="BK50" i="15"/>
  <c r="BK66" i="15"/>
  <c r="BK68" i="15"/>
  <c r="BK76" i="15"/>
  <c r="BK84" i="15"/>
  <c r="BK92" i="15"/>
  <c r="BK100" i="15"/>
  <c r="BK103" i="15"/>
  <c r="BK22" i="15"/>
  <c r="BK30" i="15"/>
  <c r="BK38" i="15"/>
  <c r="BK46" i="15"/>
  <c r="BK54" i="15"/>
  <c r="BK62" i="15"/>
  <c r="BK70" i="15"/>
  <c r="BK78" i="15"/>
  <c r="BK86" i="15"/>
  <c r="BK94" i="15"/>
  <c r="BK102" i="15"/>
  <c r="BK56" i="15"/>
  <c r="BK64" i="15"/>
  <c r="BK72" i="15"/>
  <c r="BK80" i="15"/>
  <c r="BK88" i="15"/>
  <c r="BK96" i="15"/>
  <c r="BK5" i="15"/>
  <c r="BK6" i="15"/>
  <c r="BK7" i="15"/>
  <c r="BK8" i="15"/>
  <c r="BK9" i="15"/>
  <c r="BK10" i="15"/>
  <c r="BK11" i="15"/>
  <c r="BK12" i="15"/>
  <c r="BK13" i="15"/>
  <c r="BK14" i="15"/>
  <c r="BK15" i="15"/>
  <c r="BK16" i="15"/>
  <c r="BK17" i="15"/>
  <c r="BK18" i="15"/>
  <c r="BK19" i="15"/>
  <c r="BK20" i="15"/>
  <c r="BK21" i="15"/>
  <c r="BK25" i="15"/>
  <c r="BK29" i="15"/>
  <c r="BK33" i="15"/>
  <c r="BK37" i="15"/>
  <c r="BK41" i="15"/>
  <c r="BK45" i="15"/>
  <c r="BK49" i="15"/>
  <c r="BK53" i="15"/>
  <c r="BK57" i="15"/>
  <c r="BK61" i="15"/>
  <c r="BK65" i="15"/>
  <c r="BK69" i="15"/>
  <c r="BK73" i="15"/>
  <c r="BK77" i="15"/>
  <c r="BK81" i="15"/>
  <c r="BK85" i="15"/>
  <c r="BK89" i="15"/>
  <c r="BK93" i="15"/>
  <c r="BK97" i="15"/>
  <c r="BK101" i="15"/>
  <c r="BK105" i="15"/>
  <c r="BK23" i="15"/>
  <c r="BK27" i="15"/>
  <c r="BK31" i="15"/>
  <c r="BK35" i="15"/>
  <c r="BK39" i="15"/>
  <c r="BK43" i="15"/>
  <c r="BK47" i="15"/>
  <c r="BK51" i="15"/>
  <c r="BK55" i="15"/>
  <c r="BK59" i="15"/>
  <c r="BK63" i="15"/>
  <c r="BK67" i="15"/>
  <c r="BK71" i="15"/>
  <c r="BK75" i="15"/>
  <c r="BK79" i="15"/>
  <c r="BK83" i="15"/>
  <c r="BK87" i="15"/>
  <c r="BK91" i="15"/>
  <c r="BK95" i="15"/>
  <c r="BK99" i="15"/>
  <c r="BF26" i="15"/>
  <c r="BF90" i="15"/>
  <c r="BF42" i="15"/>
  <c r="BF74" i="15"/>
  <c r="BF58" i="15"/>
  <c r="BF30" i="15"/>
  <c r="BF46" i="15"/>
  <c r="BF62" i="15"/>
  <c r="BF78" i="15"/>
  <c r="BF94" i="15"/>
  <c r="BF34" i="15"/>
  <c r="BF50" i="15"/>
  <c r="BF66" i="15"/>
  <c r="BF82" i="15"/>
  <c r="BF98" i="15"/>
  <c r="BF22" i="15"/>
  <c r="BF38" i="15"/>
  <c r="BF54" i="15"/>
  <c r="BF70" i="15"/>
  <c r="BF86" i="15"/>
  <c r="BF102" i="15"/>
  <c r="BF5" i="15"/>
  <c r="BF6" i="15"/>
  <c r="BF7" i="15"/>
  <c r="BF8" i="15"/>
  <c r="BF9" i="15"/>
  <c r="BF10" i="15"/>
  <c r="BF11" i="15"/>
  <c r="BF12" i="15"/>
  <c r="BF13" i="15"/>
  <c r="BF14" i="15"/>
  <c r="BF15" i="15"/>
  <c r="BF16" i="15"/>
  <c r="BF17" i="15"/>
  <c r="BF18" i="15"/>
  <c r="BF19" i="15"/>
  <c r="BF20" i="15"/>
  <c r="BF21" i="15"/>
  <c r="BF25" i="15"/>
  <c r="BF29" i="15"/>
  <c r="BF33" i="15"/>
  <c r="BF37" i="15"/>
  <c r="BF41" i="15"/>
  <c r="BF45" i="15"/>
  <c r="BF49" i="15"/>
  <c r="BF53" i="15"/>
  <c r="BF57" i="15"/>
  <c r="BF61" i="15"/>
  <c r="BF65" i="15"/>
  <c r="BF69" i="15"/>
  <c r="BF73" i="15"/>
  <c r="BF77" i="15"/>
  <c r="BF81" i="15"/>
  <c r="BF85" i="15"/>
  <c r="BF89" i="15"/>
  <c r="BF93" i="15"/>
  <c r="BF97" i="15"/>
  <c r="BF101" i="15"/>
  <c r="BF105" i="15"/>
  <c r="BF24" i="15"/>
  <c r="BF28" i="15"/>
  <c r="BF32" i="15"/>
  <c r="BF36" i="15"/>
  <c r="BF40" i="15"/>
  <c r="BF44" i="15"/>
  <c r="BF48" i="15"/>
  <c r="BF52" i="15"/>
  <c r="BF56" i="15"/>
  <c r="BF60" i="15"/>
  <c r="BF64" i="15"/>
  <c r="BF68" i="15"/>
  <c r="BF72" i="15"/>
  <c r="BF76" i="15"/>
  <c r="BF80" i="15"/>
  <c r="BF84" i="15"/>
  <c r="BF88" i="15"/>
  <c r="BF92" i="15"/>
  <c r="BF96" i="15"/>
  <c r="BF100" i="15"/>
  <c r="BF104" i="15"/>
  <c r="BF23" i="15"/>
  <c r="BF27" i="15"/>
  <c r="BF31" i="15"/>
  <c r="BF35" i="15"/>
  <c r="BF39" i="15"/>
  <c r="BF43" i="15"/>
  <c r="BF47" i="15"/>
  <c r="BF51" i="15"/>
  <c r="BF55" i="15"/>
  <c r="BF59" i="15"/>
  <c r="BF63" i="15"/>
  <c r="BF67" i="15"/>
  <c r="BF71" i="15"/>
  <c r="BF75" i="15"/>
  <c r="BF79" i="15"/>
  <c r="BF83" i="15"/>
  <c r="BF87" i="15"/>
  <c r="BF91" i="15"/>
  <c r="BF95" i="15"/>
  <c r="BF99" i="15"/>
  <c r="BP1" i="15" l="1"/>
  <c r="AL1" i="15"/>
  <c r="AG1" i="15"/>
  <c r="R1" i="15"/>
  <c r="M1" i="15"/>
  <c r="H1" i="15"/>
  <c r="AV36" i="15" l="1"/>
  <c r="R102" i="15"/>
  <c r="AV105" i="15"/>
  <c r="AV52" i="15"/>
  <c r="AV82" i="15"/>
  <c r="AQ26" i="15"/>
  <c r="AV66" i="15"/>
  <c r="AV44" i="15"/>
  <c r="AV98" i="15"/>
  <c r="AV28" i="15"/>
  <c r="AV90" i="15"/>
  <c r="C52" i="15"/>
  <c r="AQ22" i="15"/>
  <c r="AV24" i="15"/>
  <c r="AV32" i="15"/>
  <c r="AV40" i="15"/>
  <c r="AV48" i="15"/>
  <c r="AV58" i="15"/>
  <c r="AV74" i="15"/>
  <c r="AV104" i="15"/>
  <c r="H5" i="15"/>
  <c r="AV22" i="15"/>
  <c r="AV26" i="15"/>
  <c r="AV30" i="15"/>
  <c r="AV34" i="15"/>
  <c r="AV38" i="15"/>
  <c r="AV42" i="15"/>
  <c r="AV46" i="15"/>
  <c r="AV50" i="15"/>
  <c r="AV54" i="15"/>
  <c r="AV62" i="15"/>
  <c r="AV70" i="15"/>
  <c r="AV78" i="15"/>
  <c r="AV86" i="15"/>
  <c r="AV94" i="15"/>
  <c r="AV102" i="15"/>
  <c r="J105" i="15"/>
  <c r="C7" i="15"/>
  <c r="C9" i="15"/>
  <c r="C11" i="15"/>
  <c r="C13" i="15"/>
  <c r="C15" i="15"/>
  <c r="C17" i="15"/>
  <c r="C19" i="15"/>
  <c r="C21" i="15"/>
  <c r="C23" i="15"/>
  <c r="C25" i="15"/>
  <c r="C27" i="15"/>
  <c r="C29" i="15"/>
  <c r="C31" i="15"/>
  <c r="C33" i="15"/>
  <c r="C35" i="15"/>
  <c r="C37" i="15"/>
  <c r="C39" i="15"/>
  <c r="C41" i="15"/>
  <c r="C43" i="15"/>
  <c r="C45" i="15"/>
  <c r="C47" i="15"/>
  <c r="C49" i="15"/>
  <c r="C51" i="15"/>
  <c r="C53" i="15"/>
  <c r="C55" i="15"/>
  <c r="C57" i="15"/>
  <c r="C59" i="15"/>
  <c r="C6" i="15"/>
  <c r="C8" i="15"/>
  <c r="C10" i="15"/>
  <c r="C12" i="15"/>
  <c r="C14" i="15"/>
  <c r="C16" i="15"/>
  <c r="C18" i="15"/>
  <c r="C20" i="15"/>
  <c r="C22" i="15"/>
  <c r="C24" i="15"/>
  <c r="C26" i="15"/>
  <c r="C28" i="15"/>
  <c r="C30" i="15"/>
  <c r="C32" i="15"/>
  <c r="C34" i="15"/>
  <c r="C36" i="15"/>
  <c r="C38" i="15"/>
  <c r="C40" i="15"/>
  <c r="C42" i="15"/>
  <c r="C44" i="15"/>
  <c r="C46" i="15"/>
  <c r="C48" i="15"/>
  <c r="C105" i="15"/>
  <c r="C103" i="15"/>
  <c r="C101" i="15"/>
  <c r="C99" i="15"/>
  <c r="C97" i="15"/>
  <c r="C95" i="15"/>
  <c r="C93" i="15"/>
  <c r="C91" i="15"/>
  <c r="C89" i="15"/>
  <c r="C87" i="15"/>
  <c r="C85" i="15"/>
  <c r="C83" i="15"/>
  <c r="C81" i="15"/>
  <c r="C79" i="15"/>
  <c r="C77" i="15"/>
  <c r="C75" i="15"/>
  <c r="C73" i="15"/>
  <c r="C71" i="15"/>
  <c r="C69" i="15"/>
  <c r="C67" i="15"/>
  <c r="C65" i="15"/>
  <c r="C63" i="15"/>
  <c r="C61" i="15"/>
  <c r="C58" i="15"/>
  <c r="C54" i="15"/>
  <c r="C50" i="15"/>
  <c r="T104" i="15"/>
  <c r="C5" i="15"/>
  <c r="C104" i="15"/>
  <c r="C102" i="15"/>
  <c r="C100" i="15"/>
  <c r="C98" i="15"/>
  <c r="C96" i="15"/>
  <c r="C94" i="15"/>
  <c r="C92" i="15"/>
  <c r="C90" i="15"/>
  <c r="C88" i="15"/>
  <c r="C86" i="15"/>
  <c r="C84" i="15"/>
  <c r="C82" i="15"/>
  <c r="C80" i="15"/>
  <c r="C78" i="15"/>
  <c r="C76" i="15"/>
  <c r="C74" i="15"/>
  <c r="C72" i="15"/>
  <c r="C70" i="15"/>
  <c r="C68" i="15"/>
  <c r="C66" i="15"/>
  <c r="C64" i="15"/>
  <c r="C62" i="15"/>
  <c r="C60" i="15"/>
  <c r="C56" i="15"/>
  <c r="R105" i="15"/>
  <c r="R24" i="15"/>
  <c r="R28" i="15"/>
  <c r="R32" i="15"/>
  <c r="R36" i="15"/>
  <c r="R40" i="15"/>
  <c r="R44" i="15"/>
  <c r="R48" i="15"/>
  <c r="R52" i="15"/>
  <c r="R56" i="15"/>
  <c r="R60" i="15"/>
  <c r="R64" i="15"/>
  <c r="R68" i="15"/>
  <c r="R72" i="15"/>
  <c r="R76" i="15"/>
  <c r="R82" i="15"/>
  <c r="R90" i="15"/>
  <c r="R98" i="15"/>
  <c r="R104" i="15"/>
  <c r="R22" i="15"/>
  <c r="R26" i="15"/>
  <c r="R30" i="15"/>
  <c r="R34" i="15"/>
  <c r="R38" i="15"/>
  <c r="R42" i="15"/>
  <c r="R46" i="15"/>
  <c r="R50" i="15"/>
  <c r="R54" i="15"/>
  <c r="R58" i="15"/>
  <c r="R62" i="15"/>
  <c r="R66" i="15"/>
  <c r="R70" i="15"/>
  <c r="R74" i="15"/>
  <c r="R78" i="15"/>
  <c r="R86" i="15"/>
  <c r="R94" i="15"/>
  <c r="CE105" i="15"/>
  <c r="CE104" i="15"/>
  <c r="CE103" i="15"/>
  <c r="CE102" i="15"/>
  <c r="CE101" i="15"/>
  <c r="CE100" i="15"/>
  <c r="CE99" i="15"/>
  <c r="CE98" i="15"/>
  <c r="CE97" i="15"/>
  <c r="CE96" i="15"/>
  <c r="CE95" i="15"/>
  <c r="CE94" i="15"/>
  <c r="CE93" i="15"/>
  <c r="CE92" i="15"/>
  <c r="CE91" i="15"/>
  <c r="CE90" i="15"/>
  <c r="CE89" i="15"/>
  <c r="CE88" i="15"/>
  <c r="CE87" i="15"/>
  <c r="CE86" i="15"/>
  <c r="CE85" i="15"/>
  <c r="CE84" i="15"/>
  <c r="CE83" i="15"/>
  <c r="CE82" i="15"/>
  <c r="CE81" i="15"/>
  <c r="CE80" i="15"/>
  <c r="CE79" i="15"/>
  <c r="CE78" i="15"/>
  <c r="CE77" i="15"/>
  <c r="CE76" i="15"/>
  <c r="CE75" i="15"/>
  <c r="CE74" i="15"/>
  <c r="CE73" i="15"/>
  <c r="CE72" i="15"/>
  <c r="CE71" i="15"/>
  <c r="CE70" i="15"/>
  <c r="CE69" i="15"/>
  <c r="CE68" i="15"/>
  <c r="CE67" i="15"/>
  <c r="CE66" i="15"/>
  <c r="CE65" i="15"/>
  <c r="CE64" i="15"/>
  <c r="CE63" i="15"/>
  <c r="CE62" i="15"/>
  <c r="CE61" i="15"/>
  <c r="CE60" i="15"/>
  <c r="CE59" i="15"/>
  <c r="CE58" i="15"/>
  <c r="CE57" i="15"/>
  <c r="CE56" i="15"/>
  <c r="CE55" i="15"/>
  <c r="CE54" i="15"/>
  <c r="CE53" i="15"/>
  <c r="CE52" i="15"/>
  <c r="CE51" i="15"/>
  <c r="CE50" i="15"/>
  <c r="CE49" i="15"/>
  <c r="CE48" i="15"/>
  <c r="CE47" i="15"/>
  <c r="CE46" i="15"/>
  <c r="CE45" i="15"/>
  <c r="CE44" i="15"/>
  <c r="CE43" i="15"/>
  <c r="CE42" i="15"/>
  <c r="CE41" i="15"/>
  <c r="CE40" i="15"/>
  <c r="CE39" i="15"/>
  <c r="CE38" i="15"/>
  <c r="CE37" i="15"/>
  <c r="CE36" i="15"/>
  <c r="CE35" i="15"/>
  <c r="CE34" i="15"/>
  <c r="CE33" i="15"/>
  <c r="CE32" i="15"/>
  <c r="CE31" i="15"/>
  <c r="CE30" i="15"/>
  <c r="CE29" i="15"/>
  <c r="CE28" i="15"/>
  <c r="CE27" i="15"/>
  <c r="CE26" i="15"/>
  <c r="CE25" i="15"/>
  <c r="CE24" i="15"/>
  <c r="CE23" i="15"/>
  <c r="CE22" i="15"/>
  <c r="CE21" i="15"/>
  <c r="CE5" i="15"/>
  <c r="CE6" i="15"/>
  <c r="CE7" i="15"/>
  <c r="CE8" i="15"/>
  <c r="CE9" i="15"/>
  <c r="CE10" i="15"/>
  <c r="CE11" i="15"/>
  <c r="CE12" i="15"/>
  <c r="CE13" i="15"/>
  <c r="CE14" i="15"/>
  <c r="CE15" i="15"/>
  <c r="CE16" i="15"/>
  <c r="CE17" i="15"/>
  <c r="CE18" i="15"/>
  <c r="CE19" i="15"/>
  <c r="CE20" i="15"/>
  <c r="BZ105" i="15"/>
  <c r="BZ104" i="15"/>
  <c r="BZ103" i="15"/>
  <c r="BZ102" i="15"/>
  <c r="BZ101" i="15"/>
  <c r="BZ100" i="15"/>
  <c r="BZ99" i="15"/>
  <c r="BZ98" i="15"/>
  <c r="BZ97" i="15"/>
  <c r="BZ96" i="15"/>
  <c r="BZ95" i="15"/>
  <c r="BZ94" i="15"/>
  <c r="BZ93" i="15"/>
  <c r="BZ92" i="15"/>
  <c r="BZ91" i="15"/>
  <c r="BZ90" i="15"/>
  <c r="BZ89" i="15"/>
  <c r="BZ88" i="15"/>
  <c r="BZ87" i="15"/>
  <c r="BZ86" i="15"/>
  <c r="BZ85" i="15"/>
  <c r="BZ84" i="15"/>
  <c r="BZ83" i="15"/>
  <c r="BZ82" i="15"/>
  <c r="BZ81" i="15"/>
  <c r="BZ80" i="15"/>
  <c r="BZ79" i="15"/>
  <c r="BZ78" i="15"/>
  <c r="BZ77" i="15"/>
  <c r="BZ76" i="15"/>
  <c r="BZ75" i="15"/>
  <c r="BZ74" i="15"/>
  <c r="BZ73" i="15"/>
  <c r="BZ72" i="15"/>
  <c r="BZ71" i="15"/>
  <c r="BZ70" i="15"/>
  <c r="BZ69" i="15"/>
  <c r="BZ68" i="15"/>
  <c r="BZ67" i="15"/>
  <c r="BZ66" i="15"/>
  <c r="BZ65" i="15"/>
  <c r="BZ64" i="15"/>
  <c r="BZ63" i="15"/>
  <c r="BZ62" i="15"/>
  <c r="BZ61" i="15"/>
  <c r="BZ60" i="15"/>
  <c r="BZ59" i="15"/>
  <c r="BZ58" i="15"/>
  <c r="BZ57" i="15"/>
  <c r="BZ56" i="15"/>
  <c r="BZ55" i="15"/>
  <c r="BZ54" i="15"/>
  <c r="BZ53" i="15"/>
  <c r="BZ52" i="15"/>
  <c r="BZ51" i="15"/>
  <c r="BZ50" i="15"/>
  <c r="BZ49" i="15"/>
  <c r="BZ48" i="15"/>
  <c r="BZ47" i="15"/>
  <c r="BZ46" i="15"/>
  <c r="BZ45" i="15"/>
  <c r="BZ44" i="15"/>
  <c r="BZ43" i="15"/>
  <c r="BZ42" i="15"/>
  <c r="BZ41" i="15"/>
  <c r="BZ40" i="15"/>
  <c r="BZ39" i="15"/>
  <c r="BZ38" i="15"/>
  <c r="BZ37" i="15"/>
  <c r="BZ36" i="15"/>
  <c r="BZ35" i="15"/>
  <c r="BZ34" i="15"/>
  <c r="BZ33" i="15"/>
  <c r="BZ32" i="15"/>
  <c r="BZ31" i="15"/>
  <c r="BZ30" i="15"/>
  <c r="BZ29" i="15"/>
  <c r="BZ28" i="15"/>
  <c r="BZ27" i="15"/>
  <c r="BZ26" i="15"/>
  <c r="BZ25" i="15"/>
  <c r="BZ24" i="15"/>
  <c r="BZ23" i="15"/>
  <c r="BZ22" i="15"/>
  <c r="BZ21" i="15"/>
  <c r="BZ5" i="15"/>
  <c r="BZ6" i="15"/>
  <c r="BZ7" i="15"/>
  <c r="BZ8" i="15"/>
  <c r="BZ9" i="15"/>
  <c r="BZ10" i="15"/>
  <c r="BZ11" i="15"/>
  <c r="BZ12" i="15"/>
  <c r="BZ13" i="15"/>
  <c r="BZ14" i="15"/>
  <c r="BZ15" i="15"/>
  <c r="BZ16" i="15"/>
  <c r="BZ17" i="15"/>
  <c r="BZ18" i="15"/>
  <c r="BZ19" i="15"/>
  <c r="BZ20" i="15"/>
  <c r="BU105" i="15"/>
  <c r="BU104" i="15"/>
  <c r="BU103" i="15"/>
  <c r="BU102" i="15"/>
  <c r="BU101" i="15"/>
  <c r="BU100" i="15"/>
  <c r="BU99" i="15"/>
  <c r="BU98" i="15"/>
  <c r="BU97" i="15"/>
  <c r="BU96" i="15"/>
  <c r="BU95" i="15"/>
  <c r="BU94" i="15"/>
  <c r="BU93" i="15"/>
  <c r="BU92" i="15"/>
  <c r="BU91" i="15"/>
  <c r="BU90" i="15"/>
  <c r="BU89" i="15"/>
  <c r="BU88" i="15"/>
  <c r="BU87" i="15"/>
  <c r="BU86" i="15"/>
  <c r="BU85" i="15"/>
  <c r="BU84" i="15"/>
  <c r="BU83" i="15"/>
  <c r="BU82" i="15"/>
  <c r="BU81" i="15"/>
  <c r="BU80" i="15"/>
  <c r="BU79" i="15"/>
  <c r="BU78" i="15"/>
  <c r="BU77" i="15"/>
  <c r="BU76" i="15"/>
  <c r="BU75" i="15"/>
  <c r="BU74" i="15"/>
  <c r="BU73" i="15"/>
  <c r="BU72" i="15"/>
  <c r="BU71" i="15"/>
  <c r="BU70" i="15"/>
  <c r="BU69" i="15"/>
  <c r="BU68" i="15"/>
  <c r="BU67" i="15"/>
  <c r="BU66" i="15"/>
  <c r="BU65" i="15"/>
  <c r="BU64" i="15"/>
  <c r="BU63" i="15"/>
  <c r="BU62" i="15"/>
  <c r="BU61" i="15"/>
  <c r="BU60" i="15"/>
  <c r="BU59" i="15"/>
  <c r="BU58" i="15"/>
  <c r="BU57" i="15"/>
  <c r="BU56" i="15"/>
  <c r="BU55" i="15"/>
  <c r="BU54" i="15"/>
  <c r="BU53" i="15"/>
  <c r="BU52" i="15"/>
  <c r="BU51" i="15"/>
  <c r="BU50" i="15"/>
  <c r="BU49" i="15"/>
  <c r="BU48" i="15"/>
  <c r="BU47" i="15"/>
  <c r="BU46" i="15"/>
  <c r="BU45" i="15"/>
  <c r="BU44" i="15"/>
  <c r="BU43" i="15"/>
  <c r="BU42" i="15"/>
  <c r="BU41" i="15"/>
  <c r="BU40" i="15"/>
  <c r="BU39" i="15"/>
  <c r="BU38" i="15"/>
  <c r="BU37" i="15"/>
  <c r="BU36" i="15"/>
  <c r="BU35" i="15"/>
  <c r="BU34" i="15"/>
  <c r="BU33" i="15"/>
  <c r="BU32" i="15"/>
  <c r="BU31" i="15"/>
  <c r="BU30" i="15"/>
  <c r="BU29" i="15"/>
  <c r="BU28" i="15"/>
  <c r="BU27" i="15"/>
  <c r="BU26" i="15"/>
  <c r="BU25" i="15"/>
  <c r="BU24" i="15"/>
  <c r="BU23" i="15"/>
  <c r="BU22" i="15"/>
  <c r="BU21" i="15"/>
  <c r="BU5" i="15"/>
  <c r="BU6" i="15"/>
  <c r="BU7" i="15"/>
  <c r="BU8" i="15"/>
  <c r="BU9" i="15"/>
  <c r="BU10" i="15"/>
  <c r="BU11" i="15"/>
  <c r="BU12" i="15"/>
  <c r="BU13" i="15"/>
  <c r="BU14" i="15"/>
  <c r="BU15" i="15"/>
  <c r="BU16" i="15"/>
  <c r="BU17" i="15"/>
  <c r="BU18" i="15"/>
  <c r="BU19" i="15"/>
  <c r="BU20" i="15"/>
  <c r="BP105" i="15"/>
  <c r="BP104" i="15"/>
  <c r="BP103" i="15"/>
  <c r="BP102" i="15"/>
  <c r="BP101" i="15"/>
  <c r="BP100" i="15"/>
  <c r="BP99" i="15"/>
  <c r="BP98" i="15"/>
  <c r="BP97" i="15"/>
  <c r="BP96" i="15"/>
  <c r="BP95" i="15"/>
  <c r="BP94" i="15"/>
  <c r="BP93" i="15"/>
  <c r="BP92" i="15"/>
  <c r="BP91" i="15"/>
  <c r="BP90" i="15"/>
  <c r="BP89" i="15"/>
  <c r="BP88" i="15"/>
  <c r="BP87" i="15"/>
  <c r="BP86" i="15"/>
  <c r="BP85" i="15"/>
  <c r="BP84" i="15"/>
  <c r="BP83" i="15"/>
  <c r="BP82" i="15"/>
  <c r="BP81" i="15"/>
  <c r="BP80" i="15"/>
  <c r="BP79" i="15"/>
  <c r="BP78" i="15"/>
  <c r="BP77" i="15"/>
  <c r="BP76" i="15"/>
  <c r="BP75" i="15"/>
  <c r="BP74" i="15"/>
  <c r="BP73" i="15"/>
  <c r="BP72" i="15"/>
  <c r="BP71" i="15"/>
  <c r="BP70" i="15"/>
  <c r="BP69" i="15"/>
  <c r="BP68" i="15"/>
  <c r="BP67" i="15"/>
  <c r="BP66" i="15"/>
  <c r="BP65" i="15"/>
  <c r="BP64" i="15"/>
  <c r="BP63" i="15"/>
  <c r="BP62" i="15"/>
  <c r="BP61" i="15"/>
  <c r="BP60" i="15"/>
  <c r="BP59" i="15"/>
  <c r="BP58" i="15"/>
  <c r="BP57" i="15"/>
  <c r="BP56" i="15"/>
  <c r="BP55" i="15"/>
  <c r="BP54" i="15"/>
  <c r="BP53" i="15"/>
  <c r="BP52" i="15"/>
  <c r="BP51" i="15"/>
  <c r="BP50" i="15"/>
  <c r="BP49" i="15"/>
  <c r="BP48" i="15"/>
  <c r="BP47" i="15"/>
  <c r="BP46" i="15"/>
  <c r="BP45" i="15"/>
  <c r="BP44" i="15"/>
  <c r="BP43" i="15"/>
  <c r="BP42" i="15"/>
  <c r="BP41" i="15"/>
  <c r="BP40" i="15"/>
  <c r="BP39" i="15"/>
  <c r="BP38" i="15"/>
  <c r="BP37" i="15"/>
  <c r="BP36" i="15"/>
  <c r="BP35" i="15"/>
  <c r="BP34" i="15"/>
  <c r="BP33" i="15"/>
  <c r="BP5" i="15"/>
  <c r="BP6" i="15"/>
  <c r="BP7" i="15"/>
  <c r="BP8" i="15"/>
  <c r="BP9" i="15"/>
  <c r="BP10" i="15"/>
  <c r="BP11" i="15"/>
  <c r="BP12" i="15"/>
  <c r="BP13" i="15"/>
  <c r="BP14" i="15"/>
  <c r="BP15" i="15"/>
  <c r="BP16" i="15"/>
  <c r="BP17" i="15"/>
  <c r="BP18" i="15"/>
  <c r="BP19" i="15"/>
  <c r="BP20" i="15"/>
  <c r="BP21" i="15"/>
  <c r="BP23" i="15"/>
  <c r="BP25" i="15"/>
  <c r="BP27" i="15"/>
  <c r="BP29" i="15"/>
  <c r="BP31" i="15"/>
  <c r="BP22" i="15"/>
  <c r="BP24" i="15"/>
  <c r="BP26" i="15"/>
  <c r="BP28" i="15"/>
  <c r="BP30" i="15"/>
  <c r="BP32" i="15"/>
  <c r="BA105" i="15"/>
  <c r="BA104" i="15"/>
  <c r="BA103" i="15"/>
  <c r="BA102" i="15"/>
  <c r="BA101" i="15"/>
  <c r="BA100" i="15"/>
  <c r="BA99" i="15"/>
  <c r="BA98" i="15"/>
  <c r="BA97" i="15"/>
  <c r="BA96" i="15"/>
  <c r="BA95" i="15"/>
  <c r="BA94" i="15"/>
  <c r="BA93" i="15"/>
  <c r="BA92" i="15"/>
  <c r="BA91" i="15"/>
  <c r="BA90" i="15"/>
  <c r="BA89" i="15"/>
  <c r="BA88" i="15"/>
  <c r="BA87" i="15"/>
  <c r="BA86" i="15"/>
  <c r="BA85" i="15"/>
  <c r="BA84" i="15"/>
  <c r="BA83" i="15"/>
  <c r="BA82" i="15"/>
  <c r="BA81" i="15"/>
  <c r="BA80" i="15"/>
  <c r="BA79" i="15"/>
  <c r="BA78" i="15"/>
  <c r="BA77" i="15"/>
  <c r="BA76" i="15"/>
  <c r="BA75" i="15"/>
  <c r="BA74" i="15"/>
  <c r="BA73" i="15"/>
  <c r="BA72" i="15"/>
  <c r="BA71" i="15"/>
  <c r="BA70" i="15"/>
  <c r="BA69" i="15"/>
  <c r="BA68" i="15"/>
  <c r="BA67" i="15"/>
  <c r="BA66" i="15"/>
  <c r="BA65" i="15"/>
  <c r="BA64" i="15"/>
  <c r="BA63" i="15"/>
  <c r="BA62" i="15"/>
  <c r="BA61" i="15"/>
  <c r="BA60" i="15"/>
  <c r="BA59" i="15"/>
  <c r="BA58" i="15"/>
  <c r="BA57" i="15"/>
  <c r="BA56" i="15"/>
  <c r="BA55" i="15"/>
  <c r="BA54" i="15"/>
  <c r="BA53" i="15"/>
  <c r="BA52" i="15"/>
  <c r="BA51" i="15"/>
  <c r="BA50" i="15"/>
  <c r="BA49" i="15"/>
  <c r="BA48" i="15"/>
  <c r="BA47" i="15"/>
  <c r="BA46" i="15"/>
  <c r="BA45" i="15"/>
  <c r="BA44" i="15"/>
  <c r="BA43" i="15"/>
  <c r="BA42" i="15"/>
  <c r="BA41" i="15"/>
  <c r="BA40" i="15"/>
  <c r="BA39" i="15"/>
  <c r="BA38" i="15"/>
  <c r="BA37" i="15"/>
  <c r="BA36" i="15"/>
  <c r="BA35" i="15"/>
  <c r="BA34" i="15"/>
  <c r="BA33" i="15"/>
  <c r="BA32" i="15"/>
  <c r="BA31" i="15"/>
  <c r="BA30" i="15"/>
  <c r="BA29" i="15"/>
  <c r="BA28" i="15"/>
  <c r="BA27" i="15"/>
  <c r="BA26" i="15"/>
  <c r="BA25" i="15"/>
  <c r="BA24" i="15"/>
  <c r="BA23" i="15"/>
  <c r="BA22" i="15"/>
  <c r="BA21" i="15"/>
  <c r="BA5" i="15"/>
  <c r="BA6" i="15"/>
  <c r="BA7" i="15"/>
  <c r="BA8" i="15"/>
  <c r="BA9" i="15"/>
  <c r="BA10" i="15"/>
  <c r="BA11" i="15"/>
  <c r="BA12" i="15"/>
  <c r="BA13" i="15"/>
  <c r="BA14" i="15"/>
  <c r="BA15" i="15"/>
  <c r="BA16" i="15"/>
  <c r="BA17" i="15"/>
  <c r="BA18" i="15"/>
  <c r="BA19" i="15"/>
  <c r="BA20" i="15"/>
  <c r="AV56" i="15"/>
  <c r="AV60" i="15"/>
  <c r="AV64" i="15"/>
  <c r="AV68" i="15"/>
  <c r="AV72" i="15"/>
  <c r="AV76" i="15"/>
  <c r="AV80" i="15"/>
  <c r="AV84" i="15"/>
  <c r="AV88" i="15"/>
  <c r="AV92" i="15"/>
  <c r="AV96" i="15"/>
  <c r="AV100" i="15"/>
  <c r="AV5" i="15"/>
  <c r="AV6" i="15"/>
  <c r="AV7" i="15"/>
  <c r="AV8" i="15"/>
  <c r="AV9" i="15"/>
  <c r="AV10" i="15"/>
  <c r="AV11" i="15"/>
  <c r="AV12" i="15"/>
  <c r="AV13" i="15"/>
  <c r="AV14" i="15"/>
  <c r="AV15" i="15"/>
  <c r="AV16" i="15"/>
  <c r="AV17" i="15"/>
  <c r="AV18" i="15"/>
  <c r="AV19" i="15"/>
  <c r="AV20" i="15"/>
  <c r="AV21" i="15"/>
  <c r="AV23" i="15"/>
  <c r="AV25" i="15"/>
  <c r="AV27" i="15"/>
  <c r="AV29" i="15"/>
  <c r="AV31" i="15"/>
  <c r="AV33" i="15"/>
  <c r="AV35" i="15"/>
  <c r="AV37" i="15"/>
  <c r="AV39" i="15"/>
  <c r="AV41" i="15"/>
  <c r="AV43" i="15"/>
  <c r="AV45" i="15"/>
  <c r="AV47" i="15"/>
  <c r="AV49" i="15"/>
  <c r="AV51" i="15"/>
  <c r="AV53" i="15"/>
  <c r="AV55" i="15"/>
  <c r="AV57" i="15"/>
  <c r="AV59" i="15"/>
  <c r="AV61" i="15"/>
  <c r="AV63" i="15"/>
  <c r="AV65" i="15"/>
  <c r="AV67" i="15"/>
  <c r="AV69" i="15"/>
  <c r="AV71" i="15"/>
  <c r="AV73" i="15"/>
  <c r="AV75" i="15"/>
  <c r="AV77" i="15"/>
  <c r="AV79" i="15"/>
  <c r="AV81" i="15"/>
  <c r="AV83" i="15"/>
  <c r="AV85" i="15"/>
  <c r="AV87" i="15"/>
  <c r="AV89" i="15"/>
  <c r="AV91" i="15"/>
  <c r="AV93" i="15"/>
  <c r="AV95" i="15"/>
  <c r="AV97" i="15"/>
  <c r="AV99" i="15"/>
  <c r="AV101" i="15"/>
  <c r="AV103" i="15"/>
  <c r="AQ28" i="15"/>
  <c r="AQ24" i="15"/>
  <c r="AQ105" i="15"/>
  <c r="AQ104" i="15"/>
  <c r="AQ103" i="15"/>
  <c r="AQ102" i="15"/>
  <c r="AQ101" i="15"/>
  <c r="AQ100" i="15"/>
  <c r="AQ99" i="15"/>
  <c r="AQ98" i="15"/>
  <c r="AQ97" i="15"/>
  <c r="AQ96" i="15"/>
  <c r="AQ95" i="15"/>
  <c r="AQ94" i="15"/>
  <c r="AQ93" i="15"/>
  <c r="AQ92" i="15"/>
  <c r="AQ91" i="15"/>
  <c r="AQ90" i="15"/>
  <c r="AQ89" i="15"/>
  <c r="AQ88" i="15"/>
  <c r="AQ87" i="15"/>
  <c r="AQ86" i="15"/>
  <c r="AQ85" i="15"/>
  <c r="AQ84" i="15"/>
  <c r="AQ83" i="15"/>
  <c r="AQ82" i="15"/>
  <c r="AQ81" i="15"/>
  <c r="AQ80" i="15"/>
  <c r="AQ79" i="15"/>
  <c r="AQ78" i="15"/>
  <c r="AQ77" i="15"/>
  <c r="AQ76" i="15"/>
  <c r="AQ75" i="15"/>
  <c r="AQ74" i="15"/>
  <c r="AQ73" i="15"/>
  <c r="AQ72" i="15"/>
  <c r="AQ71" i="15"/>
  <c r="AQ70" i="15"/>
  <c r="AQ69" i="15"/>
  <c r="AQ68" i="15"/>
  <c r="AQ67" i="15"/>
  <c r="AQ66" i="15"/>
  <c r="AQ65" i="15"/>
  <c r="AQ64" i="15"/>
  <c r="AQ63" i="15"/>
  <c r="AQ62" i="15"/>
  <c r="AQ61" i="15"/>
  <c r="AQ60" i="15"/>
  <c r="AQ59" i="15"/>
  <c r="AQ58" i="15"/>
  <c r="AQ57" i="15"/>
  <c r="AQ56" i="15"/>
  <c r="AQ55" i="15"/>
  <c r="AQ54" i="15"/>
  <c r="AQ53" i="15"/>
  <c r="AQ52" i="15"/>
  <c r="AQ51" i="15"/>
  <c r="AQ50" i="15"/>
  <c r="AQ49" i="15"/>
  <c r="AQ48" i="15"/>
  <c r="AQ47" i="15"/>
  <c r="AQ46" i="15"/>
  <c r="AQ45" i="15"/>
  <c r="AQ44" i="15"/>
  <c r="AQ43" i="15"/>
  <c r="AQ42" i="15"/>
  <c r="AQ41" i="15"/>
  <c r="AQ40" i="15"/>
  <c r="AQ39" i="15"/>
  <c r="AQ38" i="15"/>
  <c r="AQ37" i="15"/>
  <c r="AQ36" i="15"/>
  <c r="AQ35" i="15"/>
  <c r="AQ34" i="15"/>
  <c r="AQ33" i="15"/>
  <c r="AQ32" i="15"/>
  <c r="AQ31" i="15"/>
  <c r="AQ30" i="15"/>
  <c r="AQ5" i="15"/>
  <c r="AQ6" i="15"/>
  <c r="AQ7" i="15"/>
  <c r="AQ8" i="15"/>
  <c r="AQ9" i="15"/>
  <c r="AQ10" i="15"/>
  <c r="AQ11" i="15"/>
  <c r="AQ12" i="15"/>
  <c r="AQ13" i="15"/>
  <c r="AQ14" i="15"/>
  <c r="AQ15" i="15"/>
  <c r="AQ16" i="15"/>
  <c r="AQ17" i="15"/>
  <c r="AQ18" i="15"/>
  <c r="AQ19" i="15"/>
  <c r="AQ20" i="15"/>
  <c r="AQ21" i="15"/>
  <c r="AQ23" i="15"/>
  <c r="AQ25" i="15"/>
  <c r="AQ27" i="15"/>
  <c r="AQ29" i="15"/>
  <c r="AL105" i="15"/>
  <c r="AL104" i="15"/>
  <c r="AL103" i="15"/>
  <c r="AL102" i="15"/>
  <c r="AL101" i="15"/>
  <c r="AL100" i="15"/>
  <c r="AL99" i="15"/>
  <c r="AL98" i="15"/>
  <c r="AL97" i="15"/>
  <c r="AL96" i="15"/>
  <c r="AL95" i="15"/>
  <c r="AL94" i="15"/>
  <c r="AL93" i="15"/>
  <c r="AL92" i="15"/>
  <c r="AL91" i="15"/>
  <c r="AL90" i="15"/>
  <c r="AL89" i="15"/>
  <c r="AL88" i="15"/>
  <c r="AL87" i="15"/>
  <c r="AL86" i="15"/>
  <c r="AL85" i="15"/>
  <c r="AL84" i="15"/>
  <c r="AL83" i="15"/>
  <c r="AL82" i="15"/>
  <c r="AL81" i="15"/>
  <c r="AL80" i="15"/>
  <c r="AL79" i="15"/>
  <c r="AL78" i="15"/>
  <c r="AL77" i="15"/>
  <c r="AL76" i="15"/>
  <c r="AL75" i="15"/>
  <c r="AL74" i="15"/>
  <c r="AL73" i="15"/>
  <c r="AL72" i="15"/>
  <c r="AL71" i="15"/>
  <c r="AL70" i="15"/>
  <c r="AL69" i="15"/>
  <c r="AL68" i="15"/>
  <c r="AL67" i="15"/>
  <c r="AL66" i="15"/>
  <c r="AL65" i="15"/>
  <c r="AL64" i="15"/>
  <c r="AL63" i="15"/>
  <c r="AL62" i="15"/>
  <c r="AL61" i="15"/>
  <c r="AL60" i="15"/>
  <c r="AL59" i="15"/>
  <c r="AL58" i="15"/>
  <c r="AL57" i="15"/>
  <c r="AL56" i="15"/>
  <c r="AL55" i="15"/>
  <c r="AL54" i="15"/>
  <c r="AL53" i="15"/>
  <c r="AL52" i="15"/>
  <c r="AL51" i="15"/>
  <c r="AL50" i="15"/>
  <c r="AL49" i="15"/>
  <c r="AL48" i="15"/>
  <c r="AL47" i="15"/>
  <c r="AL46" i="15"/>
  <c r="AL45" i="15"/>
  <c r="AL44" i="15"/>
  <c r="AL43" i="15"/>
  <c r="AL42" i="15"/>
  <c r="AL41" i="15"/>
  <c r="AL40" i="15"/>
  <c r="AL39" i="15"/>
  <c r="AL38" i="15"/>
  <c r="AL37" i="15"/>
  <c r="AL36" i="15"/>
  <c r="AL35" i="15"/>
  <c r="AL34" i="15"/>
  <c r="AL33" i="15"/>
  <c r="AL32" i="15"/>
  <c r="AL31" i="15"/>
  <c r="AL30" i="15"/>
  <c r="AL29" i="15"/>
  <c r="AL28" i="15"/>
  <c r="AL27" i="15"/>
  <c r="AL26" i="15"/>
  <c r="AL25" i="15"/>
  <c r="AL24" i="15"/>
  <c r="AL23" i="15"/>
  <c r="AL22" i="15"/>
  <c r="AL21" i="15"/>
  <c r="AL5" i="15"/>
  <c r="AL6" i="15"/>
  <c r="AL7" i="15"/>
  <c r="AL8" i="15"/>
  <c r="AL9" i="15"/>
  <c r="AL10" i="15"/>
  <c r="AL11" i="15"/>
  <c r="AL12" i="15"/>
  <c r="AL13" i="15"/>
  <c r="AL14" i="15"/>
  <c r="AL15" i="15"/>
  <c r="AL16" i="15"/>
  <c r="AL17" i="15"/>
  <c r="AL18" i="15"/>
  <c r="AL19" i="15"/>
  <c r="AL20" i="15"/>
  <c r="AG105" i="15"/>
  <c r="AG104" i="15"/>
  <c r="AG103" i="15"/>
  <c r="AG102" i="15"/>
  <c r="AG101" i="15"/>
  <c r="AG100" i="15"/>
  <c r="AG99" i="15"/>
  <c r="AG98" i="15"/>
  <c r="AG97" i="15"/>
  <c r="AG96" i="15"/>
  <c r="AG95" i="15"/>
  <c r="AG94" i="15"/>
  <c r="AG93" i="15"/>
  <c r="AG92" i="15"/>
  <c r="AG91" i="15"/>
  <c r="AG90" i="15"/>
  <c r="AG89" i="15"/>
  <c r="AG88" i="15"/>
  <c r="AG87" i="15"/>
  <c r="AG86" i="15"/>
  <c r="AG85" i="15"/>
  <c r="AG84" i="15"/>
  <c r="AG83" i="15"/>
  <c r="AG82" i="15"/>
  <c r="AG81" i="15"/>
  <c r="AG80" i="15"/>
  <c r="AG79" i="15"/>
  <c r="AG78" i="15"/>
  <c r="AG77" i="15"/>
  <c r="AG76" i="15"/>
  <c r="AG75" i="15"/>
  <c r="AG74" i="15"/>
  <c r="AG73" i="15"/>
  <c r="AG72" i="15"/>
  <c r="AG71" i="15"/>
  <c r="AG70" i="15"/>
  <c r="AG69" i="15"/>
  <c r="AG68" i="15"/>
  <c r="AG67" i="15"/>
  <c r="AG66" i="15"/>
  <c r="AG65" i="15"/>
  <c r="AG64" i="15"/>
  <c r="AG63" i="15"/>
  <c r="AG62" i="15"/>
  <c r="AG61" i="15"/>
  <c r="AG60" i="15"/>
  <c r="AG59" i="15"/>
  <c r="AG58" i="15"/>
  <c r="AG57" i="15"/>
  <c r="AG56" i="15"/>
  <c r="AG55" i="15"/>
  <c r="AG54" i="15"/>
  <c r="AG53" i="15"/>
  <c r="AG52" i="15"/>
  <c r="AG51" i="15"/>
  <c r="AG50" i="15"/>
  <c r="AG49" i="15"/>
  <c r="AG48" i="15"/>
  <c r="AG47" i="15"/>
  <c r="AG46" i="15"/>
  <c r="AG45" i="15"/>
  <c r="AG44" i="15"/>
  <c r="AG43" i="15"/>
  <c r="AG42" i="15"/>
  <c r="AG41" i="15"/>
  <c r="AG40" i="15"/>
  <c r="AG39" i="15"/>
  <c r="AG38" i="15"/>
  <c r="AG37" i="15"/>
  <c r="AG36" i="15"/>
  <c r="AG35" i="15"/>
  <c r="AG34" i="15"/>
  <c r="AG33" i="15"/>
  <c r="AG32" i="15"/>
  <c r="AG31" i="15"/>
  <c r="AG30" i="15"/>
  <c r="AG29" i="15"/>
  <c r="AG28" i="15"/>
  <c r="AG27" i="15"/>
  <c r="AG26" i="15"/>
  <c r="AG25" i="15"/>
  <c r="AG24" i="15"/>
  <c r="AG23" i="15"/>
  <c r="AG22" i="15"/>
  <c r="AG21" i="15"/>
  <c r="AG5" i="15"/>
  <c r="AG6" i="15"/>
  <c r="AG7" i="15"/>
  <c r="AG8" i="15"/>
  <c r="AG9" i="15"/>
  <c r="AG10" i="15"/>
  <c r="AG11" i="15"/>
  <c r="AG12" i="15"/>
  <c r="AG13" i="15"/>
  <c r="AG14" i="15"/>
  <c r="AG15" i="15"/>
  <c r="AG16" i="15"/>
  <c r="AG17" i="15"/>
  <c r="AG18" i="15"/>
  <c r="AG19" i="15"/>
  <c r="AG20" i="15"/>
  <c r="AB105" i="15"/>
  <c r="AB104" i="15"/>
  <c r="AB103" i="15"/>
  <c r="AB102" i="15"/>
  <c r="AB101" i="15"/>
  <c r="AB100" i="15"/>
  <c r="AB99" i="15"/>
  <c r="AB98" i="15"/>
  <c r="AB97" i="15"/>
  <c r="AB96" i="15"/>
  <c r="AB95" i="15"/>
  <c r="AB94" i="15"/>
  <c r="AB93" i="15"/>
  <c r="AB92" i="15"/>
  <c r="AB91" i="15"/>
  <c r="AB90" i="15"/>
  <c r="AB89" i="15"/>
  <c r="AB88" i="15"/>
  <c r="AB87" i="15"/>
  <c r="AB86" i="15"/>
  <c r="AB85" i="15"/>
  <c r="AB84" i="15"/>
  <c r="AB83" i="15"/>
  <c r="AB82" i="15"/>
  <c r="AB81" i="15"/>
  <c r="AB80" i="15"/>
  <c r="AB79" i="15"/>
  <c r="AB78" i="15"/>
  <c r="AB77" i="15"/>
  <c r="AB76" i="15"/>
  <c r="AB75" i="15"/>
  <c r="AB74" i="15"/>
  <c r="AB73" i="15"/>
  <c r="AB72" i="15"/>
  <c r="AB71" i="15"/>
  <c r="AB70" i="15"/>
  <c r="AB69" i="15"/>
  <c r="AB68" i="15"/>
  <c r="AB67" i="15"/>
  <c r="AB66" i="15"/>
  <c r="AB65" i="15"/>
  <c r="AB64" i="15"/>
  <c r="AB63" i="15"/>
  <c r="AB62" i="15"/>
  <c r="AB61" i="15"/>
  <c r="AB60" i="15"/>
  <c r="AB59" i="15"/>
  <c r="AB58" i="15"/>
  <c r="AB57" i="15"/>
  <c r="AB56" i="15"/>
  <c r="AB55" i="15"/>
  <c r="AB54" i="15"/>
  <c r="AB53" i="15"/>
  <c r="AB52" i="15"/>
  <c r="AB51" i="15"/>
  <c r="AB50" i="15"/>
  <c r="AB49" i="15"/>
  <c r="AB48" i="15"/>
  <c r="AB47" i="15"/>
  <c r="AB46" i="15"/>
  <c r="AB45" i="15"/>
  <c r="AB44" i="15"/>
  <c r="AB43" i="15"/>
  <c r="AB42" i="15"/>
  <c r="AB41" i="15"/>
  <c r="AB40" i="15"/>
  <c r="AB39" i="15"/>
  <c r="AB38" i="15"/>
  <c r="AB37" i="15"/>
  <c r="AB36" i="15"/>
  <c r="AB35" i="15"/>
  <c r="AB34" i="15"/>
  <c r="AB33" i="15"/>
  <c r="AB32" i="15"/>
  <c r="AB31" i="15"/>
  <c r="AB30" i="15"/>
  <c r="AB29" i="15"/>
  <c r="AB28" i="15"/>
  <c r="AB27" i="15"/>
  <c r="AB26" i="15"/>
  <c r="AB25" i="15"/>
  <c r="AB24" i="15"/>
  <c r="AB23" i="15"/>
  <c r="AB22" i="15"/>
  <c r="AB21" i="15"/>
  <c r="AB5" i="15"/>
  <c r="AB6" i="15"/>
  <c r="AB7" i="15"/>
  <c r="AB8" i="15"/>
  <c r="AB9" i="15"/>
  <c r="AB10" i="15"/>
  <c r="AB11" i="15"/>
  <c r="AB12" i="15"/>
  <c r="AB13" i="15"/>
  <c r="AB14" i="15"/>
  <c r="AB15" i="15"/>
  <c r="AB16" i="15"/>
  <c r="AB17" i="15"/>
  <c r="AB18" i="15"/>
  <c r="AB19" i="15"/>
  <c r="AB20" i="15"/>
  <c r="W105" i="15"/>
  <c r="W104" i="15"/>
  <c r="W103" i="15"/>
  <c r="W102" i="15"/>
  <c r="W101" i="15"/>
  <c r="W100" i="15"/>
  <c r="W99" i="15"/>
  <c r="W98" i="15"/>
  <c r="W97" i="15"/>
  <c r="W96" i="15"/>
  <c r="W95" i="15"/>
  <c r="W94" i="15"/>
  <c r="W93" i="15"/>
  <c r="W92" i="15"/>
  <c r="W91" i="15"/>
  <c r="W90" i="15"/>
  <c r="W89" i="15"/>
  <c r="W88" i="15"/>
  <c r="W87" i="15"/>
  <c r="W86" i="15"/>
  <c r="W85" i="15"/>
  <c r="W84" i="15"/>
  <c r="W83" i="15"/>
  <c r="W82" i="15"/>
  <c r="W81" i="15"/>
  <c r="W80" i="15"/>
  <c r="W79" i="15"/>
  <c r="W78" i="15"/>
  <c r="W77" i="15"/>
  <c r="W76" i="15"/>
  <c r="W75" i="15"/>
  <c r="W74" i="15"/>
  <c r="W73" i="15"/>
  <c r="W72" i="15"/>
  <c r="W71" i="15"/>
  <c r="W70" i="15"/>
  <c r="W69" i="15"/>
  <c r="W68" i="15"/>
  <c r="W67" i="15"/>
  <c r="W66" i="15"/>
  <c r="W65" i="15"/>
  <c r="W64" i="15"/>
  <c r="W63" i="15"/>
  <c r="W62" i="15"/>
  <c r="W61" i="15"/>
  <c r="W60" i="15"/>
  <c r="W59" i="15"/>
  <c r="W58" i="15"/>
  <c r="W57" i="15"/>
  <c r="W56" i="15"/>
  <c r="W55" i="15"/>
  <c r="W54" i="15"/>
  <c r="W53" i="15"/>
  <c r="W52" i="15"/>
  <c r="W51" i="15"/>
  <c r="W50" i="15"/>
  <c r="W49" i="15"/>
  <c r="W48" i="15"/>
  <c r="W47" i="15"/>
  <c r="W46" i="15"/>
  <c r="W45" i="15"/>
  <c r="W44" i="15"/>
  <c r="W43" i="15"/>
  <c r="W42" i="15"/>
  <c r="W41" i="15"/>
  <c r="W40" i="15"/>
  <c r="W39" i="15"/>
  <c r="W38" i="15"/>
  <c r="W37" i="15"/>
  <c r="W36" i="15"/>
  <c r="W35" i="15"/>
  <c r="W34" i="15"/>
  <c r="W33" i="15"/>
  <c r="W32" i="15"/>
  <c r="W31" i="15"/>
  <c r="W30" i="15"/>
  <c r="W29" i="15"/>
  <c r="W28" i="15"/>
  <c r="W27" i="15"/>
  <c r="W26" i="15"/>
  <c r="W25" i="15"/>
  <c r="W24" i="15"/>
  <c r="W23" i="15"/>
  <c r="W22" i="15"/>
  <c r="W21" i="15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R80" i="15"/>
  <c r="R84" i="15"/>
  <c r="R88" i="15"/>
  <c r="R92" i="15"/>
  <c r="R96" i="15"/>
  <c r="R100" i="15"/>
  <c r="T105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3" i="15"/>
  <c r="R25" i="15"/>
  <c r="R27" i="15"/>
  <c r="R29" i="15"/>
  <c r="R31" i="15"/>
  <c r="R33" i="15"/>
  <c r="R35" i="15"/>
  <c r="R37" i="15"/>
  <c r="R39" i="15"/>
  <c r="R41" i="15"/>
  <c r="R43" i="15"/>
  <c r="R45" i="15"/>
  <c r="R47" i="15"/>
  <c r="R49" i="15"/>
  <c r="R51" i="15"/>
  <c r="R53" i="15"/>
  <c r="R55" i="15"/>
  <c r="R57" i="15"/>
  <c r="R59" i="15"/>
  <c r="R61" i="15"/>
  <c r="R63" i="15"/>
  <c r="R65" i="15"/>
  <c r="R67" i="15"/>
  <c r="R69" i="15"/>
  <c r="R71" i="15"/>
  <c r="R73" i="15"/>
  <c r="R75" i="15"/>
  <c r="R77" i="15"/>
  <c r="R79" i="15"/>
  <c r="R81" i="15"/>
  <c r="R83" i="15"/>
  <c r="R85" i="15"/>
  <c r="R87" i="15"/>
  <c r="R89" i="15"/>
  <c r="R91" i="15"/>
  <c r="R93" i="15"/>
  <c r="R95" i="15"/>
  <c r="R97" i="15"/>
  <c r="R99" i="15"/>
  <c r="R101" i="15"/>
  <c r="R103" i="15"/>
  <c r="M105" i="15"/>
  <c r="M104" i="15"/>
  <c r="M103" i="15"/>
  <c r="M102" i="15"/>
  <c r="M101" i="15"/>
  <c r="M100" i="15"/>
  <c r="M99" i="15"/>
  <c r="M98" i="15"/>
  <c r="M97" i="15"/>
  <c r="M96" i="15"/>
  <c r="M95" i="15"/>
  <c r="M94" i="15"/>
  <c r="M93" i="15"/>
  <c r="M92" i="15"/>
  <c r="M91" i="15"/>
  <c r="M90" i="15"/>
  <c r="M89" i="15"/>
  <c r="M88" i="15"/>
  <c r="M87" i="15"/>
  <c r="M86" i="15"/>
  <c r="M85" i="15"/>
  <c r="M84" i="15"/>
  <c r="M83" i="15"/>
  <c r="M82" i="15"/>
  <c r="M81" i="15"/>
  <c r="M80" i="15"/>
  <c r="M79" i="15"/>
  <c r="M78" i="15"/>
  <c r="M77" i="15"/>
  <c r="M76" i="15"/>
  <c r="M75" i="15"/>
  <c r="M74" i="15"/>
  <c r="M73" i="15"/>
  <c r="M72" i="15"/>
  <c r="M71" i="15"/>
  <c r="M70" i="15"/>
  <c r="M69" i="15"/>
  <c r="M68" i="15"/>
  <c r="M67" i="15"/>
  <c r="M66" i="15"/>
  <c r="M65" i="15"/>
  <c r="M64" i="15"/>
  <c r="M63" i="15"/>
  <c r="M62" i="15"/>
  <c r="M61" i="15"/>
  <c r="M60" i="15"/>
  <c r="M59" i="15"/>
  <c r="M58" i="15"/>
  <c r="M57" i="15"/>
  <c r="M56" i="15"/>
  <c r="M55" i="15"/>
  <c r="M54" i="15"/>
  <c r="M53" i="15"/>
  <c r="M52" i="15"/>
  <c r="M51" i="15"/>
  <c r="M50" i="15"/>
  <c r="M49" i="15"/>
  <c r="M48" i="15"/>
  <c r="M47" i="15"/>
  <c r="M46" i="15"/>
  <c r="M45" i="15"/>
  <c r="M44" i="15"/>
  <c r="M43" i="15"/>
  <c r="M42" i="15"/>
  <c r="M41" i="15"/>
  <c r="M40" i="15"/>
  <c r="M39" i="15"/>
  <c r="M38" i="15"/>
  <c r="M37" i="15"/>
  <c r="M36" i="15"/>
  <c r="M35" i="15"/>
  <c r="M34" i="15"/>
  <c r="M33" i="15"/>
  <c r="M32" i="15"/>
  <c r="M31" i="15"/>
  <c r="M30" i="15"/>
  <c r="M29" i="15"/>
  <c r="M28" i="15"/>
  <c r="M27" i="15"/>
  <c r="M26" i="15"/>
  <c r="M25" i="15"/>
  <c r="M24" i="15"/>
  <c r="M23" i="15"/>
  <c r="M22" i="15"/>
  <c r="M21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BM105" i="15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D24" i="14"/>
  <c r="F24" i="14"/>
  <c r="D25" i="14"/>
  <c r="F25" i="14"/>
  <c r="D26" i="14"/>
  <c r="F26" i="14"/>
  <c r="D27" i="14"/>
  <c r="F27" i="14"/>
  <c r="D28" i="14"/>
  <c r="F28" i="14"/>
  <c r="D29" i="14"/>
  <c r="F29" i="14"/>
  <c r="D30" i="14"/>
  <c r="F30" i="14"/>
  <c r="D31" i="14"/>
  <c r="F31" i="14"/>
  <c r="D32" i="14"/>
  <c r="F32" i="14"/>
  <c r="D33" i="14"/>
  <c r="F33" i="14"/>
  <c r="D34" i="14"/>
  <c r="F34" i="14"/>
  <c r="D35" i="14"/>
  <c r="F35" i="14"/>
  <c r="D36" i="14"/>
  <c r="F36" i="14"/>
  <c r="D37" i="14"/>
  <c r="F37" i="14"/>
  <c r="D38" i="14"/>
  <c r="F38" i="14"/>
  <c r="D39" i="14"/>
  <c r="F39" i="14"/>
  <c r="D40" i="14"/>
  <c r="F40" i="14"/>
  <c r="D41" i="14"/>
  <c r="F41" i="14"/>
  <c r="D42" i="14"/>
  <c r="F42" i="14"/>
  <c r="D43" i="14"/>
  <c r="F43" i="14"/>
  <c r="D44" i="14"/>
  <c r="F44" i="14"/>
  <c r="D45" i="14"/>
  <c r="F45" i="14"/>
  <c r="D46" i="14"/>
  <c r="F46" i="14"/>
  <c r="D47" i="14"/>
  <c r="F47" i="14"/>
  <c r="D48" i="14"/>
  <c r="F48" i="14"/>
  <c r="D49" i="14"/>
  <c r="F49" i="14"/>
  <c r="D50" i="14"/>
  <c r="F50" i="14"/>
  <c r="D51" i="14"/>
  <c r="F51" i="14"/>
  <c r="D52" i="14"/>
  <c r="F52" i="14"/>
  <c r="D53" i="14"/>
  <c r="F53" i="14"/>
  <c r="D54" i="14"/>
  <c r="F54" i="14"/>
  <c r="D55" i="14"/>
  <c r="F55" i="14"/>
  <c r="D56" i="14"/>
  <c r="F56" i="14"/>
  <c r="D57" i="14"/>
  <c r="F57" i="14"/>
  <c r="D58" i="14"/>
  <c r="F58" i="14"/>
  <c r="D59" i="14"/>
  <c r="F59" i="14"/>
  <c r="D60" i="14"/>
  <c r="F60" i="14"/>
  <c r="D61" i="14"/>
  <c r="F61" i="14"/>
  <c r="D62" i="14"/>
  <c r="F62" i="14"/>
  <c r="D63" i="14"/>
  <c r="F63" i="14"/>
  <c r="D64" i="14"/>
  <c r="F64" i="14"/>
  <c r="D65" i="14"/>
  <c r="F65" i="14"/>
  <c r="D66" i="14"/>
  <c r="F66" i="14"/>
  <c r="D67" i="14"/>
  <c r="F67" i="14"/>
  <c r="D68" i="14"/>
  <c r="F68" i="14"/>
  <c r="D69" i="14"/>
  <c r="F69" i="14"/>
  <c r="D70" i="14"/>
  <c r="F70" i="14"/>
  <c r="D71" i="14"/>
  <c r="F71" i="14"/>
  <c r="D72" i="14"/>
  <c r="F72" i="14"/>
  <c r="D73" i="14"/>
  <c r="F73" i="14"/>
  <c r="D74" i="14"/>
  <c r="F74" i="14"/>
  <c r="D75" i="14"/>
  <c r="F75" i="14"/>
  <c r="D76" i="14"/>
  <c r="F76" i="14"/>
  <c r="D77" i="14"/>
  <c r="F77" i="14"/>
  <c r="D78" i="14"/>
  <c r="F78" i="14"/>
  <c r="D79" i="14"/>
  <c r="F79" i="14"/>
  <c r="D80" i="14"/>
  <c r="F80" i="14"/>
  <c r="D81" i="14"/>
  <c r="F81" i="14"/>
  <c r="D82" i="14"/>
  <c r="F82" i="14"/>
  <c r="D83" i="14"/>
  <c r="F83" i="14"/>
  <c r="D84" i="14"/>
  <c r="F84" i="14"/>
  <c r="D85" i="14"/>
  <c r="F85" i="14"/>
  <c r="D86" i="14"/>
  <c r="F86" i="14"/>
  <c r="D87" i="14"/>
  <c r="F87" i="14"/>
  <c r="D88" i="14"/>
  <c r="F88" i="14"/>
  <c r="D89" i="14"/>
  <c r="F89" i="14"/>
  <c r="D90" i="14"/>
  <c r="F90" i="14"/>
  <c r="D91" i="14"/>
  <c r="F91" i="14"/>
  <c r="D92" i="14"/>
  <c r="F92" i="14"/>
  <c r="D93" i="14"/>
  <c r="F93" i="14"/>
  <c r="D94" i="14"/>
  <c r="F94" i="14"/>
  <c r="D95" i="14"/>
  <c r="F95" i="14"/>
  <c r="D96" i="14"/>
  <c r="F96" i="14"/>
  <c r="D97" i="14"/>
  <c r="F97" i="14"/>
  <c r="D98" i="14"/>
  <c r="F98" i="14"/>
  <c r="D99" i="14"/>
  <c r="F99" i="14"/>
  <c r="D100" i="14"/>
  <c r="F100" i="14"/>
  <c r="D101" i="14"/>
  <c r="F101" i="14"/>
  <c r="D102" i="14"/>
  <c r="F102" i="14"/>
  <c r="D103" i="14"/>
  <c r="F103" i="14"/>
  <c r="D104" i="14"/>
  <c r="F104" i="14"/>
  <c r="D105" i="14"/>
  <c r="F105" i="14"/>
  <c r="T15" i="11"/>
  <c r="T14" i="11"/>
  <c r="T13" i="11"/>
  <c r="S15" i="11"/>
  <c r="S14" i="11"/>
  <c r="R15" i="11"/>
  <c r="BX6" i="9"/>
  <c r="BX7" i="9"/>
  <c r="BX8" i="9"/>
  <c r="BX9" i="9"/>
  <c r="BX10" i="9"/>
  <c r="BX11" i="9"/>
  <c r="BX12" i="9"/>
  <c r="BX13" i="9"/>
  <c r="BX14" i="9"/>
  <c r="BX15" i="9"/>
  <c r="BX16" i="9"/>
  <c r="BX17" i="9"/>
  <c r="BX18" i="9"/>
  <c r="BX19" i="9"/>
  <c r="BX20" i="9"/>
  <c r="BX21" i="9"/>
  <c r="BX22" i="9"/>
  <c r="BX23" i="9"/>
  <c r="BX24" i="9"/>
  <c r="BX25" i="9"/>
  <c r="BX26" i="9"/>
  <c r="BX27" i="9"/>
  <c r="BX28" i="9"/>
  <c r="BX29" i="9"/>
  <c r="BX30" i="9"/>
  <c r="BX31" i="9"/>
  <c r="BX32" i="9"/>
  <c r="BX33" i="9"/>
  <c r="BX34" i="9"/>
  <c r="BX35" i="9"/>
  <c r="BX36" i="9"/>
  <c r="BX37" i="9"/>
  <c r="BX38" i="9"/>
  <c r="BX39" i="9"/>
  <c r="BX40" i="9"/>
  <c r="BX41" i="9"/>
  <c r="BX42" i="9"/>
  <c r="BX43" i="9"/>
  <c r="BX44" i="9"/>
  <c r="BX45" i="9"/>
  <c r="BX46" i="9"/>
  <c r="BX47" i="9"/>
  <c r="BX48" i="9"/>
  <c r="BX49" i="9"/>
  <c r="BX50" i="9"/>
  <c r="BX51" i="9"/>
  <c r="BX52" i="9"/>
  <c r="BX53" i="9"/>
  <c r="BX54" i="9"/>
  <c r="BX55" i="9"/>
  <c r="BX56" i="9"/>
  <c r="BX57" i="9"/>
  <c r="BX58" i="9"/>
  <c r="BX59" i="9"/>
  <c r="BX60" i="9"/>
  <c r="BX61" i="9"/>
  <c r="BX62" i="9"/>
  <c r="BX63" i="9"/>
  <c r="BX64" i="9"/>
  <c r="BX65" i="9"/>
  <c r="BX66" i="9"/>
  <c r="BX67" i="9"/>
  <c r="BX68" i="9"/>
  <c r="BX69" i="9"/>
  <c r="BX70" i="9"/>
  <c r="BX71" i="9"/>
  <c r="BX72" i="9"/>
  <c r="BX73" i="9"/>
  <c r="BX74" i="9"/>
  <c r="BX75" i="9"/>
  <c r="BX76" i="9"/>
  <c r="BX77" i="9"/>
  <c r="BX78" i="9"/>
  <c r="BX79" i="9"/>
  <c r="BX80" i="9"/>
  <c r="BX81" i="9"/>
  <c r="BX82" i="9"/>
  <c r="BX83" i="9"/>
  <c r="BX84" i="9"/>
  <c r="BX85" i="9"/>
  <c r="BX86" i="9"/>
  <c r="BX87" i="9"/>
  <c r="BX88" i="9"/>
  <c r="BX89" i="9"/>
  <c r="BX90" i="9"/>
  <c r="BX91" i="9"/>
  <c r="BX92" i="9"/>
  <c r="BX93" i="9"/>
  <c r="BX94" i="9"/>
  <c r="BX95" i="9"/>
  <c r="BX96" i="9"/>
  <c r="BX97" i="9"/>
  <c r="BX98" i="9"/>
  <c r="BX99" i="9"/>
  <c r="BX100" i="9"/>
  <c r="BX101" i="9"/>
  <c r="BX102" i="9"/>
  <c r="BX103" i="9"/>
  <c r="BX104" i="9"/>
  <c r="BX10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5" i="9"/>
  <c r="G5" i="9" s="1"/>
  <c r="R11" i="11"/>
  <c r="R10" i="11"/>
  <c r="R12" i="11"/>
  <c r="S9" i="11"/>
  <c r="T9" i="11"/>
  <c r="T6" i="11"/>
  <c r="R7" i="11"/>
  <c r="S7" i="11"/>
  <c r="T7" i="11"/>
  <c r="T10" i="11"/>
  <c r="S11" i="11"/>
  <c r="T11" i="11"/>
  <c r="S4" i="11"/>
  <c r="T4" i="11"/>
  <c r="R5" i="11"/>
  <c r="S5" i="11"/>
  <c r="T5" i="11"/>
  <c r="C9" i="14" l="1"/>
  <c r="C10" i="14"/>
  <c r="C14" i="14"/>
  <c r="C18" i="14"/>
  <c r="C22" i="14"/>
  <c r="C26" i="14"/>
  <c r="C30" i="14"/>
  <c r="C34" i="14"/>
  <c r="C38" i="14"/>
  <c r="C42" i="14"/>
  <c r="C46" i="14"/>
  <c r="C50" i="14"/>
  <c r="C54" i="14"/>
  <c r="C58" i="14"/>
  <c r="C62" i="14"/>
  <c r="C66" i="14"/>
  <c r="C70" i="14"/>
  <c r="C74" i="14"/>
  <c r="C78" i="14"/>
  <c r="C82" i="14"/>
  <c r="C86" i="14"/>
  <c r="C90" i="14"/>
  <c r="C94" i="14"/>
  <c r="C98" i="14"/>
  <c r="C102" i="14"/>
  <c r="C15" i="14"/>
  <c r="C19" i="14"/>
  <c r="C27" i="14"/>
  <c r="C35" i="14"/>
  <c r="C43" i="14"/>
  <c r="C51" i="14"/>
  <c r="C59" i="14"/>
  <c r="C67" i="14"/>
  <c r="C75" i="14"/>
  <c r="C83" i="14"/>
  <c r="C91" i="14"/>
  <c r="C99" i="14"/>
  <c r="C6" i="14"/>
  <c r="C12" i="14"/>
  <c r="C16" i="14"/>
  <c r="C20" i="14"/>
  <c r="C24" i="14"/>
  <c r="C28" i="14"/>
  <c r="C32" i="14"/>
  <c r="C36" i="14"/>
  <c r="C40" i="14"/>
  <c r="C44" i="14"/>
  <c r="C48" i="14"/>
  <c r="C52" i="14"/>
  <c r="C56" i="14"/>
  <c r="C60" i="14"/>
  <c r="C64" i="14"/>
  <c r="C68" i="14"/>
  <c r="C72" i="14"/>
  <c r="C76" i="14"/>
  <c r="C80" i="14"/>
  <c r="C84" i="14"/>
  <c r="C88" i="14"/>
  <c r="C92" i="14"/>
  <c r="C96" i="14"/>
  <c r="C100" i="14"/>
  <c r="C104" i="14"/>
  <c r="C8" i="14"/>
  <c r="C13" i="14"/>
  <c r="C17" i="14"/>
  <c r="C21" i="14"/>
  <c r="C25" i="14"/>
  <c r="C29" i="14"/>
  <c r="C33" i="14"/>
  <c r="C37" i="14"/>
  <c r="C41" i="14"/>
  <c r="C45" i="14"/>
  <c r="C49" i="14"/>
  <c r="C53" i="14"/>
  <c r="C57" i="14"/>
  <c r="C61" i="14"/>
  <c r="C65" i="14"/>
  <c r="C69" i="14"/>
  <c r="C73" i="14"/>
  <c r="C77" i="14"/>
  <c r="C81" i="14"/>
  <c r="C85" i="14"/>
  <c r="C89" i="14"/>
  <c r="C93" i="14"/>
  <c r="C97" i="14"/>
  <c r="C101" i="14"/>
  <c r="C105" i="14"/>
  <c r="C11" i="14"/>
  <c r="C23" i="14"/>
  <c r="C31" i="14"/>
  <c r="C39" i="14"/>
  <c r="C47" i="14"/>
  <c r="C55" i="14"/>
  <c r="C63" i="14"/>
  <c r="C71" i="14"/>
  <c r="C79" i="14"/>
  <c r="C87" i="14"/>
  <c r="C95" i="14"/>
  <c r="C103" i="14"/>
  <c r="U5" i="11"/>
  <c r="U9" i="11"/>
  <c r="U6" i="11"/>
  <c r="U11" i="11"/>
  <c r="U8" i="11"/>
  <c r="U7" i="11"/>
  <c r="U10" i="11"/>
  <c r="U12" i="11"/>
  <c r="T41" i="15"/>
  <c r="T89" i="15"/>
  <c r="J58" i="15"/>
  <c r="T16" i="15"/>
  <c r="T73" i="15"/>
  <c r="T57" i="15"/>
  <c r="T25" i="15"/>
  <c r="BH102" i="15"/>
  <c r="BH98" i="15"/>
  <c r="BH94" i="15"/>
  <c r="BH90" i="15"/>
  <c r="BH86" i="15"/>
  <c r="BH82" i="15"/>
  <c r="BH78" i="15"/>
  <c r="BH74" i="15"/>
  <c r="BH70" i="15"/>
  <c r="BH66" i="15"/>
  <c r="BH62" i="15"/>
  <c r="BH58" i="15"/>
  <c r="BH54" i="15"/>
  <c r="BH50" i="15"/>
  <c r="BH46" i="15"/>
  <c r="BH42" i="15"/>
  <c r="BH38" i="15"/>
  <c r="BH34" i="15"/>
  <c r="BH30" i="15"/>
  <c r="BH26" i="15"/>
  <c r="BH22" i="15"/>
  <c r="BH8" i="15"/>
  <c r="BH12" i="15"/>
  <c r="BH16" i="15"/>
  <c r="BH20" i="15"/>
  <c r="BH5" i="15"/>
  <c r="BH104" i="15"/>
  <c r="BH100" i="15"/>
  <c r="BH96" i="15"/>
  <c r="BH92" i="15"/>
  <c r="BH88" i="15"/>
  <c r="BH84" i="15"/>
  <c r="BH80" i="15"/>
  <c r="BH76" i="15"/>
  <c r="BH72" i="15"/>
  <c r="BH68" i="15"/>
  <c r="BH64" i="15"/>
  <c r="BH60" i="15"/>
  <c r="BH56" i="15"/>
  <c r="BH52" i="15"/>
  <c r="BH48" i="15"/>
  <c r="BH44" i="15"/>
  <c r="BH40" i="15"/>
  <c r="BH36" i="15"/>
  <c r="BH32" i="15"/>
  <c r="BH28" i="15"/>
  <c r="BH24" i="15"/>
  <c r="BH6" i="15"/>
  <c r="BH10" i="15"/>
  <c r="BH14" i="15"/>
  <c r="BH18" i="15"/>
  <c r="BH103" i="15"/>
  <c r="BH99" i="15"/>
  <c r="BH95" i="15"/>
  <c r="BH91" i="15"/>
  <c r="BH87" i="15"/>
  <c r="BH83" i="15"/>
  <c r="BH79" i="15"/>
  <c r="BH75" i="15"/>
  <c r="BH71" i="15"/>
  <c r="BH61" i="15"/>
  <c r="BH97" i="15"/>
  <c r="BH81" i="15"/>
  <c r="BH67" i="15"/>
  <c r="BH59" i="15"/>
  <c r="BH51" i="15"/>
  <c r="BH43" i="15"/>
  <c r="BH35" i="15"/>
  <c r="BH27" i="15"/>
  <c r="BH7" i="15"/>
  <c r="BH15" i="15"/>
  <c r="BH93" i="15"/>
  <c r="BH77" i="15"/>
  <c r="BH65" i="15"/>
  <c r="BH57" i="15"/>
  <c r="BH49" i="15"/>
  <c r="BH41" i="15"/>
  <c r="BH33" i="15"/>
  <c r="BH25" i="15"/>
  <c r="BH9" i="15"/>
  <c r="BH17" i="15"/>
  <c r="BH105" i="15"/>
  <c r="BH89" i="15"/>
  <c r="BH73" i="15"/>
  <c r="BH63" i="15"/>
  <c r="BH55" i="15"/>
  <c r="BH47" i="15"/>
  <c r="BH39" i="15"/>
  <c r="BH31" i="15"/>
  <c r="BH23" i="15"/>
  <c r="BH11" i="15"/>
  <c r="BH19" i="15"/>
  <c r="BH101" i="15"/>
  <c r="BH85" i="15"/>
  <c r="BH69" i="15"/>
  <c r="BH53" i="15"/>
  <c r="BH45" i="15"/>
  <c r="BH37" i="15"/>
  <c r="BH29" i="15"/>
  <c r="BH21" i="15"/>
  <c r="BH13" i="15"/>
  <c r="BM15" i="15"/>
  <c r="BM26" i="15"/>
  <c r="BM42" i="15"/>
  <c r="BM58" i="15"/>
  <c r="BM74" i="15"/>
  <c r="BM90" i="15"/>
  <c r="BM18" i="15"/>
  <c r="BM23" i="15"/>
  <c r="BM39" i="15"/>
  <c r="BM55" i="15"/>
  <c r="BM71" i="15"/>
  <c r="BM87" i="15"/>
  <c r="BM103" i="15"/>
  <c r="BM5" i="15"/>
  <c r="BM36" i="15"/>
  <c r="BM52" i="15"/>
  <c r="BM68" i="15"/>
  <c r="BM84" i="15"/>
  <c r="BM100" i="15"/>
  <c r="BM12" i="15"/>
  <c r="BM29" i="15"/>
  <c r="BM45" i="15"/>
  <c r="BM61" i="15"/>
  <c r="BM77" i="15"/>
  <c r="BM93" i="15"/>
  <c r="BM11" i="15"/>
  <c r="BM30" i="15"/>
  <c r="BM46" i="15"/>
  <c r="BM62" i="15"/>
  <c r="BM78" i="15"/>
  <c r="BM94" i="15"/>
  <c r="BM14" i="15"/>
  <c r="BM27" i="15"/>
  <c r="BM43" i="15"/>
  <c r="BM59" i="15"/>
  <c r="BM75" i="15"/>
  <c r="BM91" i="15"/>
  <c r="BM17" i="15"/>
  <c r="BM24" i="15"/>
  <c r="BM40" i="15"/>
  <c r="BM56" i="15"/>
  <c r="BM72" i="15"/>
  <c r="BM88" i="15"/>
  <c r="BM104" i="15"/>
  <c r="BM8" i="15"/>
  <c r="BM33" i="15"/>
  <c r="BM49" i="15"/>
  <c r="BM65" i="15"/>
  <c r="BM81" i="15"/>
  <c r="BM97" i="15"/>
  <c r="BM7" i="15"/>
  <c r="BM34" i="15"/>
  <c r="BM50" i="15"/>
  <c r="BM66" i="15"/>
  <c r="BM82" i="15"/>
  <c r="BM98" i="15"/>
  <c r="BM10" i="15"/>
  <c r="BM31" i="15"/>
  <c r="BM47" i="15"/>
  <c r="BM63" i="15"/>
  <c r="BM79" i="15"/>
  <c r="BM95" i="15"/>
  <c r="BM13" i="15"/>
  <c r="BM28" i="15"/>
  <c r="BM44" i="15"/>
  <c r="BM60" i="15"/>
  <c r="BM76" i="15"/>
  <c r="BM92" i="15"/>
  <c r="BM20" i="15"/>
  <c r="BM21" i="15"/>
  <c r="BM37" i="15"/>
  <c r="BM53" i="15"/>
  <c r="BM69" i="15"/>
  <c r="BM85" i="15"/>
  <c r="BM101" i="15"/>
  <c r="T81" i="15"/>
  <c r="BM19" i="15"/>
  <c r="BM22" i="15"/>
  <c r="BM38" i="15"/>
  <c r="BM54" i="15"/>
  <c r="BM70" i="15"/>
  <c r="BM86" i="15"/>
  <c r="BM102" i="15"/>
  <c r="BM6" i="15"/>
  <c r="BM35" i="15"/>
  <c r="BM51" i="15"/>
  <c r="BM67" i="15"/>
  <c r="BM83" i="15"/>
  <c r="BM99" i="15"/>
  <c r="BM9" i="15"/>
  <c r="BM32" i="15"/>
  <c r="BM48" i="15"/>
  <c r="BM64" i="15"/>
  <c r="BM80" i="15"/>
  <c r="BM96" i="15"/>
  <c r="BM16" i="15"/>
  <c r="BM25" i="15"/>
  <c r="BM41" i="15"/>
  <c r="BM57" i="15"/>
  <c r="BM73" i="15"/>
  <c r="BM89" i="15"/>
  <c r="T33" i="15"/>
  <c r="T65" i="15"/>
  <c r="T97" i="15"/>
  <c r="T8" i="15"/>
  <c r="T49" i="15"/>
  <c r="T99" i="15"/>
  <c r="J26" i="15"/>
  <c r="T12" i="15"/>
  <c r="T29" i="15"/>
  <c r="T45" i="15"/>
  <c r="T61" i="15"/>
  <c r="T77" i="15"/>
  <c r="T93" i="15"/>
  <c r="J90" i="15"/>
  <c r="T20" i="15"/>
  <c r="T21" i="15"/>
  <c r="T37" i="15"/>
  <c r="T53" i="15"/>
  <c r="T69" i="15"/>
  <c r="T85" i="15"/>
  <c r="T101" i="15"/>
  <c r="J42" i="15"/>
  <c r="T18" i="15"/>
  <c r="T10" i="15"/>
  <c r="T23" i="15"/>
  <c r="T31" i="15"/>
  <c r="T39" i="15"/>
  <c r="T47" i="15"/>
  <c r="T55" i="15"/>
  <c r="T63" i="15"/>
  <c r="T71" i="15"/>
  <c r="T79" i="15"/>
  <c r="T87" i="15"/>
  <c r="T95" i="15"/>
  <c r="T103" i="15"/>
  <c r="J15" i="15"/>
  <c r="J74" i="15"/>
  <c r="T14" i="15"/>
  <c r="T6" i="15"/>
  <c r="T27" i="15"/>
  <c r="T35" i="15"/>
  <c r="T43" i="15"/>
  <c r="T51" i="15"/>
  <c r="T59" i="15"/>
  <c r="T67" i="15"/>
  <c r="T75" i="15"/>
  <c r="T83" i="15"/>
  <c r="T91" i="15"/>
  <c r="J11" i="15"/>
  <c r="J30" i="15"/>
  <c r="J46" i="15"/>
  <c r="J62" i="15"/>
  <c r="J78" i="15"/>
  <c r="J94" i="15"/>
  <c r="J50" i="15"/>
  <c r="J7" i="15"/>
  <c r="J34" i="15"/>
  <c r="J66" i="15"/>
  <c r="J82" i="15"/>
  <c r="J98" i="15"/>
  <c r="J19" i="15"/>
  <c r="J22" i="15"/>
  <c r="J38" i="15"/>
  <c r="J54" i="15"/>
  <c r="J70" i="15"/>
  <c r="J86" i="15"/>
  <c r="J102" i="15"/>
  <c r="J18" i="15"/>
  <c r="J14" i="15"/>
  <c r="J10" i="15"/>
  <c r="J6" i="15"/>
  <c r="J23" i="15"/>
  <c r="J27" i="15"/>
  <c r="J31" i="15"/>
  <c r="J35" i="15"/>
  <c r="J39" i="15"/>
  <c r="J43" i="15"/>
  <c r="J47" i="15"/>
  <c r="J51" i="15"/>
  <c r="J55" i="15"/>
  <c r="J59" i="15"/>
  <c r="J63" i="15"/>
  <c r="J67" i="15"/>
  <c r="J71" i="15"/>
  <c r="J75" i="15"/>
  <c r="J79" i="15"/>
  <c r="J83" i="15"/>
  <c r="J87" i="15"/>
  <c r="J91" i="15"/>
  <c r="J95" i="15"/>
  <c r="J99" i="15"/>
  <c r="J103" i="15"/>
  <c r="J17" i="15"/>
  <c r="J9" i="15"/>
  <c r="J32" i="15"/>
  <c r="J44" i="15"/>
  <c r="J60" i="15"/>
  <c r="J72" i="15"/>
  <c r="J88" i="15"/>
  <c r="J104" i="15"/>
  <c r="J13" i="15"/>
  <c r="J5" i="15"/>
  <c r="J24" i="15"/>
  <c r="J28" i="15"/>
  <c r="J36" i="15"/>
  <c r="J40" i="15"/>
  <c r="J48" i="15"/>
  <c r="J52" i="15"/>
  <c r="J56" i="15"/>
  <c r="J64" i="15"/>
  <c r="J68" i="15"/>
  <c r="J76" i="15"/>
  <c r="J80" i="15"/>
  <c r="J84" i="15"/>
  <c r="J92" i="15"/>
  <c r="J96" i="15"/>
  <c r="J100" i="15"/>
  <c r="J20" i="15"/>
  <c r="J16" i="15"/>
  <c r="J12" i="15"/>
  <c r="J8" i="15"/>
  <c r="J21" i="15"/>
  <c r="J25" i="15"/>
  <c r="J29" i="15"/>
  <c r="J33" i="15"/>
  <c r="J37" i="15"/>
  <c r="J41" i="15"/>
  <c r="J45" i="15"/>
  <c r="J49" i="15"/>
  <c r="J53" i="15"/>
  <c r="J57" i="15"/>
  <c r="J61" i="15"/>
  <c r="J65" i="15"/>
  <c r="J69" i="15"/>
  <c r="J73" i="15"/>
  <c r="J77" i="15"/>
  <c r="J81" i="15"/>
  <c r="J85" i="15"/>
  <c r="J89" i="15"/>
  <c r="J93" i="15"/>
  <c r="J97" i="15"/>
  <c r="J101" i="15"/>
  <c r="T19" i="15"/>
  <c r="T17" i="15"/>
  <c r="T15" i="15"/>
  <c r="T13" i="15"/>
  <c r="T11" i="15"/>
  <c r="T9" i="15"/>
  <c r="T7" i="15"/>
  <c r="T5" i="15"/>
  <c r="T22" i="15"/>
  <c r="T24" i="15"/>
  <c r="T26" i="15"/>
  <c r="T28" i="15"/>
  <c r="T30" i="15"/>
  <c r="T32" i="15"/>
  <c r="T34" i="15"/>
  <c r="T36" i="15"/>
  <c r="T38" i="15"/>
  <c r="T40" i="15"/>
  <c r="T42" i="15"/>
  <c r="T44" i="15"/>
  <c r="T46" i="15"/>
  <c r="T48" i="15"/>
  <c r="T50" i="15"/>
  <c r="T52" i="15"/>
  <c r="T54" i="15"/>
  <c r="T56" i="15"/>
  <c r="T58" i="15"/>
  <c r="T60" i="15"/>
  <c r="T62" i="15"/>
  <c r="T64" i="15"/>
  <c r="T66" i="15"/>
  <c r="T68" i="15"/>
  <c r="T70" i="15"/>
  <c r="T72" i="15"/>
  <c r="T74" i="15"/>
  <c r="T76" i="15"/>
  <c r="T78" i="15"/>
  <c r="T80" i="15"/>
  <c r="T82" i="15"/>
  <c r="T84" i="15"/>
  <c r="T86" i="15"/>
  <c r="T88" i="15"/>
  <c r="T90" i="15"/>
  <c r="T92" i="15"/>
  <c r="T94" i="15"/>
  <c r="T96" i="15"/>
  <c r="T98" i="15"/>
  <c r="T100" i="15"/>
  <c r="T102" i="15"/>
  <c r="O103" i="15"/>
  <c r="E18" i="15"/>
  <c r="E54" i="15"/>
  <c r="EW48" i="9"/>
  <c r="EN48" i="9"/>
  <c r="EL101" i="9"/>
  <c r="EV99" i="9"/>
  <c r="L2" i="9"/>
  <c r="U2" i="9"/>
  <c r="AD2" i="9"/>
  <c r="AM2" i="9"/>
  <c r="AV2" i="9"/>
  <c r="BE2" i="9"/>
  <c r="BN2" i="9"/>
  <c r="BW2" i="9"/>
  <c r="CF2" i="9"/>
  <c r="CO2" i="9"/>
  <c r="CX2" i="9"/>
  <c r="DG2" i="9"/>
  <c r="DP2" i="9"/>
  <c r="DY2" i="9"/>
  <c r="EH2" i="9"/>
  <c r="EQ2" i="9"/>
  <c r="Z16" i="9"/>
  <c r="AH97" i="9"/>
  <c r="AI102" i="9"/>
  <c r="BS79" i="9"/>
  <c r="CB80" i="9"/>
  <c r="CS101" i="9"/>
  <c r="CU52" i="9"/>
  <c r="DC102" i="9"/>
  <c r="DL102" i="9"/>
  <c r="L1" i="9"/>
  <c r="U1" i="9"/>
  <c r="AD1" i="9"/>
  <c r="AM1" i="9"/>
  <c r="AV1" i="9"/>
  <c r="BE1" i="9"/>
  <c r="BN1" i="9"/>
  <c r="BW1" i="9"/>
  <c r="CF1" i="9"/>
  <c r="CO1" i="9"/>
  <c r="CX1" i="9"/>
  <c r="DG1" i="9"/>
  <c r="DP1" i="9"/>
  <c r="DY1" i="9"/>
  <c r="EH1" i="9"/>
  <c r="EQ1" i="9"/>
  <c r="EW6" i="9"/>
  <c r="EW8" i="9"/>
  <c r="EW10" i="9"/>
  <c r="EW12" i="9"/>
  <c r="EW14" i="9"/>
  <c r="EW16" i="9"/>
  <c r="EW18" i="9"/>
  <c r="EW20" i="9"/>
  <c r="EW22" i="9"/>
  <c r="EW24" i="9"/>
  <c r="EW26" i="9"/>
  <c r="EW28" i="9"/>
  <c r="EW30" i="9"/>
  <c r="EW32" i="9"/>
  <c r="EW34" i="9"/>
  <c r="EW36" i="9"/>
  <c r="EW38" i="9"/>
  <c r="EW40" i="9"/>
  <c r="EW42" i="9"/>
  <c r="EW44" i="9"/>
  <c r="EW46" i="9"/>
  <c r="EW105" i="9"/>
  <c r="EW103" i="9"/>
  <c r="EW101" i="9"/>
  <c r="EW99" i="9"/>
  <c r="EW97" i="9"/>
  <c r="EW95" i="9"/>
  <c r="EW93" i="9"/>
  <c r="EW91" i="9"/>
  <c r="EW89" i="9"/>
  <c r="EW87" i="9"/>
  <c r="EW85" i="9"/>
  <c r="EW83" i="9"/>
  <c r="EW81" i="9"/>
  <c r="EW79" i="9"/>
  <c r="EW77" i="9"/>
  <c r="EW75" i="9"/>
  <c r="EW73" i="9"/>
  <c r="EW71" i="9"/>
  <c r="EW69" i="9"/>
  <c r="EW67" i="9"/>
  <c r="EW65" i="9"/>
  <c r="EW63" i="9"/>
  <c r="EW61" i="9"/>
  <c r="EW59" i="9"/>
  <c r="EW57" i="9"/>
  <c r="EW55" i="9"/>
  <c r="EW53" i="9"/>
  <c r="EW51" i="9"/>
  <c r="EW49" i="9"/>
  <c r="EW104" i="9"/>
  <c r="EW102" i="9"/>
  <c r="EW100" i="9"/>
  <c r="EW98" i="9"/>
  <c r="EW96" i="9"/>
  <c r="EW94" i="9"/>
  <c r="EW92" i="9"/>
  <c r="EW90" i="9"/>
  <c r="EW88" i="9"/>
  <c r="EW86" i="9"/>
  <c r="EW84" i="9"/>
  <c r="EW82" i="9"/>
  <c r="EW80" i="9"/>
  <c r="EW78" i="9"/>
  <c r="EW76" i="9"/>
  <c r="EW74" i="9"/>
  <c r="EW72" i="9"/>
  <c r="EW70" i="9"/>
  <c r="EW68" i="9"/>
  <c r="EW66" i="9"/>
  <c r="EW64" i="9"/>
  <c r="EW62" i="9"/>
  <c r="EW60" i="9"/>
  <c r="EW58" i="9"/>
  <c r="EW56" i="9"/>
  <c r="EW54" i="9"/>
  <c r="EW52" i="9"/>
  <c r="EW50" i="9"/>
  <c r="EW5" i="9"/>
  <c r="EW7" i="9"/>
  <c r="EW9" i="9"/>
  <c r="EW11" i="9"/>
  <c r="EW13" i="9"/>
  <c r="EW15" i="9"/>
  <c r="EW17" i="9"/>
  <c r="EW19" i="9"/>
  <c r="EW21" i="9"/>
  <c r="EW23" i="9"/>
  <c r="EW25" i="9"/>
  <c r="EW27" i="9"/>
  <c r="EW29" i="9"/>
  <c r="EW31" i="9"/>
  <c r="EW33" i="9"/>
  <c r="EW35" i="9"/>
  <c r="EW37" i="9"/>
  <c r="EW39" i="9"/>
  <c r="EW41" i="9"/>
  <c r="EW43" i="9"/>
  <c r="EW45" i="9"/>
  <c r="EW47" i="9"/>
  <c r="EN6" i="9"/>
  <c r="EN8" i="9"/>
  <c r="EN10" i="9"/>
  <c r="EN12" i="9"/>
  <c r="EN14" i="9"/>
  <c r="EN16" i="9"/>
  <c r="EN18" i="9"/>
  <c r="EN20" i="9"/>
  <c r="EN22" i="9"/>
  <c r="EN24" i="9"/>
  <c r="EN26" i="9"/>
  <c r="EN28" i="9"/>
  <c r="EN30" i="9"/>
  <c r="EN32" i="9"/>
  <c r="EN34" i="9"/>
  <c r="EN36" i="9"/>
  <c r="EN38" i="9"/>
  <c r="EN40" i="9"/>
  <c r="EN42" i="9"/>
  <c r="EN44" i="9"/>
  <c r="EN46" i="9"/>
  <c r="EN105" i="9"/>
  <c r="EN103" i="9"/>
  <c r="EN101" i="9"/>
  <c r="EN99" i="9"/>
  <c r="EN97" i="9"/>
  <c r="EN95" i="9"/>
  <c r="EN93" i="9"/>
  <c r="EN91" i="9"/>
  <c r="EN89" i="9"/>
  <c r="EN87" i="9"/>
  <c r="EN85" i="9"/>
  <c r="EN83" i="9"/>
  <c r="EN81" i="9"/>
  <c r="EN79" i="9"/>
  <c r="EN77" i="9"/>
  <c r="EN75" i="9"/>
  <c r="EN73" i="9"/>
  <c r="EN71" i="9"/>
  <c r="EN69" i="9"/>
  <c r="EN67" i="9"/>
  <c r="EN65" i="9"/>
  <c r="EN63" i="9"/>
  <c r="EN61" i="9"/>
  <c r="EN59" i="9"/>
  <c r="EN57" i="9"/>
  <c r="EN55" i="9"/>
  <c r="EN53" i="9"/>
  <c r="EN51" i="9"/>
  <c r="EN49" i="9"/>
  <c r="EN104" i="9"/>
  <c r="EN102" i="9"/>
  <c r="EN100" i="9"/>
  <c r="EN98" i="9"/>
  <c r="EN96" i="9"/>
  <c r="EN94" i="9"/>
  <c r="EN92" i="9"/>
  <c r="EN90" i="9"/>
  <c r="EN88" i="9"/>
  <c r="EN86" i="9"/>
  <c r="EN84" i="9"/>
  <c r="EN82" i="9"/>
  <c r="EN80" i="9"/>
  <c r="EN78" i="9"/>
  <c r="EN76" i="9"/>
  <c r="EN74" i="9"/>
  <c r="EN72" i="9"/>
  <c r="EN70" i="9"/>
  <c r="EN68" i="9"/>
  <c r="EN66" i="9"/>
  <c r="EN64" i="9"/>
  <c r="EN62" i="9"/>
  <c r="EN60" i="9"/>
  <c r="EN58" i="9"/>
  <c r="EN56" i="9"/>
  <c r="EN54" i="9"/>
  <c r="EN52" i="9"/>
  <c r="EN50" i="9"/>
  <c r="EN5" i="9"/>
  <c r="EN7" i="9"/>
  <c r="EN9" i="9"/>
  <c r="EN11" i="9"/>
  <c r="EN13" i="9"/>
  <c r="EN15" i="9"/>
  <c r="EN17" i="9"/>
  <c r="EN19" i="9"/>
  <c r="EN21" i="9"/>
  <c r="EN23" i="9"/>
  <c r="EN25" i="9"/>
  <c r="EN27" i="9"/>
  <c r="EN29" i="9"/>
  <c r="EN31" i="9"/>
  <c r="EN33" i="9"/>
  <c r="EN35" i="9"/>
  <c r="EN37" i="9"/>
  <c r="EN39" i="9"/>
  <c r="EN41" i="9"/>
  <c r="EN43" i="9"/>
  <c r="EN45" i="9"/>
  <c r="EN47" i="9"/>
  <c r="DV105" i="9"/>
  <c r="DV103" i="9"/>
  <c r="DV101" i="9"/>
  <c r="DV99" i="9"/>
  <c r="DV97" i="9"/>
  <c r="DV95" i="9"/>
  <c r="DV93" i="9"/>
  <c r="DV91" i="9"/>
  <c r="DV89" i="9"/>
  <c r="DV87" i="9"/>
  <c r="DV85" i="9"/>
  <c r="DV83" i="9"/>
  <c r="DV81" i="9"/>
  <c r="DV79" i="9"/>
  <c r="DV77" i="9"/>
  <c r="DV75" i="9"/>
  <c r="DV73" i="9"/>
  <c r="DV71" i="9"/>
  <c r="DV69" i="9"/>
  <c r="DV67" i="9"/>
  <c r="DV65" i="9"/>
  <c r="DV63" i="9"/>
  <c r="DV61" i="9"/>
  <c r="DV59" i="9"/>
  <c r="DV57" i="9"/>
  <c r="DV55" i="9"/>
  <c r="DV104" i="9"/>
  <c r="DV102" i="9"/>
  <c r="DV100" i="9"/>
  <c r="DV98" i="9"/>
  <c r="DV96" i="9"/>
  <c r="DV94" i="9"/>
  <c r="DV92" i="9"/>
  <c r="DV90" i="9"/>
  <c r="DV88" i="9"/>
  <c r="DV86" i="9"/>
  <c r="DV84" i="9"/>
  <c r="DV82" i="9"/>
  <c r="DV80" i="9"/>
  <c r="DV78" i="9"/>
  <c r="DV76" i="9"/>
  <c r="DV74" i="9"/>
  <c r="DV72" i="9"/>
  <c r="DV70" i="9"/>
  <c r="DV68" i="9"/>
  <c r="DV66" i="9"/>
  <c r="DV64" i="9"/>
  <c r="DV62" i="9"/>
  <c r="DV60" i="9"/>
  <c r="DV58" i="9"/>
  <c r="DV56" i="9"/>
  <c r="DV54" i="9"/>
  <c r="DV52" i="9"/>
  <c r="DV50" i="9"/>
  <c r="DV5" i="9"/>
  <c r="DV7" i="9"/>
  <c r="DV9" i="9"/>
  <c r="DV11" i="9"/>
  <c r="DV13" i="9"/>
  <c r="DV15" i="9"/>
  <c r="DV17" i="9"/>
  <c r="DV19" i="9"/>
  <c r="DV21" i="9"/>
  <c r="DV23" i="9"/>
  <c r="DV25" i="9"/>
  <c r="DV27" i="9"/>
  <c r="DV29" i="9"/>
  <c r="DV31" i="9"/>
  <c r="DV33" i="9"/>
  <c r="DV35" i="9"/>
  <c r="DV37" i="9"/>
  <c r="DV39" i="9"/>
  <c r="DV41" i="9"/>
  <c r="DV43" i="9"/>
  <c r="DV45" i="9"/>
  <c r="DV47" i="9"/>
  <c r="DV51" i="9"/>
  <c r="DV6" i="9"/>
  <c r="DV8" i="9"/>
  <c r="DV10" i="9"/>
  <c r="DV12" i="9"/>
  <c r="DV14" i="9"/>
  <c r="DV16" i="9"/>
  <c r="DV18" i="9"/>
  <c r="DV20" i="9"/>
  <c r="DV22" i="9"/>
  <c r="DV24" i="9"/>
  <c r="DV26" i="9"/>
  <c r="DV28" i="9"/>
  <c r="DV30" i="9"/>
  <c r="DV32" i="9"/>
  <c r="DV34" i="9"/>
  <c r="DV36" i="9"/>
  <c r="DV38" i="9"/>
  <c r="DV40" i="9"/>
  <c r="DV42" i="9"/>
  <c r="DV44" i="9"/>
  <c r="DV46" i="9"/>
  <c r="DV48" i="9"/>
  <c r="DV49" i="9"/>
  <c r="DV53" i="9"/>
  <c r="BS105" i="9"/>
  <c r="BW5" i="9" l="1"/>
  <c r="Z13" i="9"/>
  <c r="Z71" i="9"/>
  <c r="DL83" i="9"/>
  <c r="CS18" i="9"/>
  <c r="AI38" i="9"/>
  <c r="AH104" i="9"/>
  <c r="E36" i="15"/>
  <c r="Z104" i="9"/>
  <c r="AI61" i="9"/>
  <c r="CS85" i="9"/>
  <c r="Z105" i="9"/>
  <c r="CB27" i="9"/>
  <c r="E90" i="15"/>
  <c r="AA93" i="9"/>
  <c r="AA66" i="9"/>
  <c r="AA47" i="9"/>
  <c r="AA5" i="9"/>
  <c r="AH13" i="9"/>
  <c r="O59" i="15"/>
  <c r="E16" i="15"/>
  <c r="E91" i="15"/>
  <c r="E70" i="15"/>
  <c r="E83" i="15"/>
  <c r="E6" i="15"/>
  <c r="E80" i="15"/>
  <c r="E30" i="15"/>
  <c r="E102" i="15"/>
  <c r="E56" i="15"/>
  <c r="E69" i="15"/>
  <c r="O33" i="15"/>
  <c r="E87" i="15"/>
  <c r="E88" i="15"/>
  <c r="E66" i="15"/>
  <c r="E99" i="15"/>
  <c r="E67" i="15"/>
  <c r="E101" i="15"/>
  <c r="E77" i="15"/>
  <c r="E96" i="15"/>
  <c r="E86" i="15"/>
  <c r="E74" i="15"/>
  <c r="E64" i="15"/>
  <c r="E48" i="15"/>
  <c r="E24" i="15"/>
  <c r="E95" i="15"/>
  <c r="E75" i="15"/>
  <c r="E63" i="15"/>
  <c r="E42" i="15"/>
  <c r="E22" i="15"/>
  <c r="O65" i="15"/>
  <c r="E105" i="15"/>
  <c r="E98" i="15"/>
  <c r="E78" i="15"/>
  <c r="E52" i="15"/>
  <c r="E32" i="15"/>
  <c r="E79" i="15"/>
  <c r="E46" i="15"/>
  <c r="E26" i="15"/>
  <c r="E93" i="15"/>
  <c r="E104" i="15"/>
  <c r="E94" i="15"/>
  <c r="E82" i="15"/>
  <c r="E72" i="15"/>
  <c r="E62" i="15"/>
  <c r="E40" i="15"/>
  <c r="E20" i="15"/>
  <c r="E89" i="15"/>
  <c r="E71" i="15"/>
  <c r="E58" i="15"/>
  <c r="E38" i="15"/>
  <c r="E12" i="15"/>
  <c r="O27" i="15"/>
  <c r="O41" i="15"/>
  <c r="O75" i="15"/>
  <c r="O35" i="15"/>
  <c r="O67" i="15"/>
  <c r="O49" i="15"/>
  <c r="O91" i="15"/>
  <c r="O43" i="15"/>
  <c r="O79" i="15"/>
  <c r="O25" i="15"/>
  <c r="O57" i="15"/>
  <c r="O104" i="15"/>
  <c r="O51" i="15"/>
  <c r="O95" i="15"/>
  <c r="E97" i="15"/>
  <c r="E81" i="15"/>
  <c r="E100" i="15"/>
  <c r="E92" i="15"/>
  <c r="E84" i="15"/>
  <c r="E76" i="15"/>
  <c r="E68" i="15"/>
  <c r="E60" i="15"/>
  <c r="E44" i="15"/>
  <c r="E28" i="15"/>
  <c r="E103" i="15"/>
  <c r="E85" i="15"/>
  <c r="E73" i="15"/>
  <c r="E65" i="15"/>
  <c r="E50" i="15"/>
  <c r="E34" i="15"/>
  <c r="O21" i="15"/>
  <c r="O29" i="15"/>
  <c r="O37" i="15"/>
  <c r="O45" i="15"/>
  <c r="O53" i="15"/>
  <c r="O61" i="15"/>
  <c r="O69" i="15"/>
  <c r="O83" i="15"/>
  <c r="O99" i="15"/>
  <c r="O23" i="15"/>
  <c r="O31" i="15"/>
  <c r="O39" i="15"/>
  <c r="O47" i="15"/>
  <c r="O55" i="15"/>
  <c r="O63" i="15"/>
  <c r="O71" i="15"/>
  <c r="O87" i="15"/>
  <c r="CB105" i="15"/>
  <c r="CB103" i="15"/>
  <c r="CB101" i="15"/>
  <c r="CB99" i="15"/>
  <c r="CB97" i="15"/>
  <c r="CB95" i="15"/>
  <c r="CB93" i="15"/>
  <c r="CB91" i="15"/>
  <c r="CB89" i="15"/>
  <c r="CB87" i="15"/>
  <c r="CB85" i="15"/>
  <c r="CB83" i="15"/>
  <c r="CB81" i="15"/>
  <c r="CB79" i="15"/>
  <c r="CB77" i="15"/>
  <c r="CB75" i="15"/>
  <c r="CB73" i="15"/>
  <c r="CB71" i="15"/>
  <c r="CB69" i="15"/>
  <c r="CB67" i="15"/>
  <c r="CB65" i="15"/>
  <c r="CB63" i="15"/>
  <c r="CB61" i="15"/>
  <c r="CB59" i="15"/>
  <c r="CB57" i="15"/>
  <c r="CB55" i="15"/>
  <c r="CB53" i="15"/>
  <c r="CB51" i="15"/>
  <c r="CB49" i="15"/>
  <c r="CB47" i="15"/>
  <c r="CB45" i="15"/>
  <c r="CB43" i="15"/>
  <c r="CB41" i="15"/>
  <c r="CB39" i="15"/>
  <c r="CB37" i="15"/>
  <c r="CB35" i="15"/>
  <c r="CB33" i="15"/>
  <c r="CB31" i="15"/>
  <c r="CB29" i="15"/>
  <c r="CB27" i="15"/>
  <c r="CB25" i="15"/>
  <c r="CB23" i="15"/>
  <c r="CB21" i="15"/>
  <c r="CB6" i="15"/>
  <c r="CB8" i="15"/>
  <c r="CB10" i="15"/>
  <c r="CB12" i="15"/>
  <c r="CB14" i="15"/>
  <c r="CB16" i="15"/>
  <c r="CB18" i="15"/>
  <c r="CB20" i="15"/>
  <c r="CB104" i="15"/>
  <c r="CB102" i="15"/>
  <c r="CB100" i="15"/>
  <c r="CB98" i="15"/>
  <c r="CB96" i="15"/>
  <c r="CB94" i="15"/>
  <c r="CB92" i="15"/>
  <c r="CB90" i="15"/>
  <c r="CB88" i="15"/>
  <c r="CB86" i="15"/>
  <c r="CB84" i="15"/>
  <c r="CB82" i="15"/>
  <c r="CB80" i="15"/>
  <c r="CB78" i="15"/>
  <c r="CB76" i="15"/>
  <c r="CB74" i="15"/>
  <c r="CB72" i="15"/>
  <c r="CB70" i="15"/>
  <c r="CB68" i="15"/>
  <c r="CB66" i="15"/>
  <c r="CB64" i="15"/>
  <c r="CB62" i="15"/>
  <c r="CB60" i="15"/>
  <c r="CB58" i="15"/>
  <c r="CB56" i="15"/>
  <c r="CB54" i="15"/>
  <c r="CB52" i="15"/>
  <c r="CB50" i="15"/>
  <c r="CB48" i="15"/>
  <c r="CB46" i="15"/>
  <c r="CB44" i="15"/>
  <c r="CB42" i="15"/>
  <c r="CB40" i="15"/>
  <c r="CB38" i="15"/>
  <c r="CB36" i="15"/>
  <c r="CB34" i="15"/>
  <c r="CB32" i="15"/>
  <c r="CB30" i="15"/>
  <c r="CB28" i="15"/>
  <c r="CB24" i="15"/>
  <c r="CB5" i="15"/>
  <c r="CB9" i="15"/>
  <c r="CB13" i="15"/>
  <c r="CB17" i="15"/>
  <c r="CB26" i="15"/>
  <c r="CB22" i="15"/>
  <c r="CB7" i="15"/>
  <c r="CB11" i="15"/>
  <c r="CB15" i="15"/>
  <c r="CB19" i="15"/>
  <c r="Y105" i="15"/>
  <c r="Y103" i="15"/>
  <c r="Y101" i="15"/>
  <c r="Y99" i="15"/>
  <c r="Y97" i="15"/>
  <c r="Y95" i="15"/>
  <c r="Y93" i="15"/>
  <c r="Y91" i="15"/>
  <c r="Y89" i="15"/>
  <c r="Y87" i="15"/>
  <c r="Y85" i="15"/>
  <c r="Y83" i="15"/>
  <c r="Y81" i="15"/>
  <c r="Y79" i="15"/>
  <c r="Y77" i="15"/>
  <c r="Y75" i="15"/>
  <c r="Y73" i="15"/>
  <c r="Y71" i="15"/>
  <c r="Y69" i="15"/>
  <c r="Y67" i="15"/>
  <c r="Y65" i="15"/>
  <c r="Y63" i="15"/>
  <c r="Y61" i="15"/>
  <c r="Y59" i="15"/>
  <c r="Y57" i="15"/>
  <c r="Y55" i="15"/>
  <c r="Y53" i="15"/>
  <c r="Y51" i="15"/>
  <c r="Y49" i="15"/>
  <c r="Y47" i="15"/>
  <c r="Y45" i="15"/>
  <c r="Y43" i="15"/>
  <c r="Y41" i="15"/>
  <c r="Y39" i="15"/>
  <c r="Y37" i="15"/>
  <c r="Y35" i="15"/>
  <c r="Y33" i="15"/>
  <c r="Y31" i="15"/>
  <c r="Y29" i="15"/>
  <c r="Y27" i="15"/>
  <c r="Y25" i="15"/>
  <c r="Y23" i="15"/>
  <c r="Y21" i="15"/>
  <c r="Y6" i="15"/>
  <c r="Y8" i="15"/>
  <c r="Y10" i="15"/>
  <c r="Y12" i="15"/>
  <c r="Y14" i="15"/>
  <c r="Y16" i="15"/>
  <c r="Y18" i="15"/>
  <c r="Y20" i="15"/>
  <c r="Y104" i="15"/>
  <c r="Y102" i="15"/>
  <c r="Y100" i="15"/>
  <c r="Y98" i="15"/>
  <c r="Y96" i="15"/>
  <c r="Y94" i="15"/>
  <c r="Y92" i="15"/>
  <c r="Y90" i="15"/>
  <c r="Y88" i="15"/>
  <c r="Y86" i="15"/>
  <c r="Y84" i="15"/>
  <c r="Y82" i="15"/>
  <c r="Y80" i="15"/>
  <c r="Y78" i="15"/>
  <c r="Y76" i="15"/>
  <c r="Y74" i="15"/>
  <c r="Y72" i="15"/>
  <c r="Y70" i="15"/>
  <c r="Y68" i="15"/>
  <c r="Y66" i="15"/>
  <c r="Y64" i="15"/>
  <c r="Y62" i="15"/>
  <c r="Y60" i="15"/>
  <c r="Y58" i="15"/>
  <c r="Y56" i="15"/>
  <c r="Y54" i="15"/>
  <c r="Y52" i="15"/>
  <c r="Y50" i="15"/>
  <c r="Y48" i="15"/>
  <c r="Y46" i="15"/>
  <c r="Y44" i="15"/>
  <c r="Y42" i="15"/>
  <c r="Y40" i="15"/>
  <c r="Y38" i="15"/>
  <c r="Y36" i="15"/>
  <c r="Y34" i="15"/>
  <c r="Y32" i="15"/>
  <c r="Y30" i="15"/>
  <c r="Y28" i="15"/>
  <c r="Y26" i="15"/>
  <c r="Y24" i="15"/>
  <c r="Y22" i="15"/>
  <c r="Y5" i="15"/>
  <c r="Y7" i="15"/>
  <c r="Y9" i="15"/>
  <c r="Y11" i="15"/>
  <c r="Y13" i="15"/>
  <c r="Y15" i="15"/>
  <c r="Y17" i="15"/>
  <c r="Y19" i="15"/>
  <c r="AX104" i="15"/>
  <c r="AX102" i="15"/>
  <c r="AX100" i="15"/>
  <c r="AX98" i="15"/>
  <c r="AX96" i="15"/>
  <c r="AX94" i="15"/>
  <c r="AX92" i="15"/>
  <c r="AX90" i="15"/>
  <c r="AX88" i="15"/>
  <c r="AX86" i="15"/>
  <c r="AX84" i="15"/>
  <c r="AX82" i="15"/>
  <c r="AX80" i="15"/>
  <c r="AX78" i="15"/>
  <c r="AX76" i="15"/>
  <c r="AX74" i="15"/>
  <c r="AX72" i="15"/>
  <c r="AX70" i="15"/>
  <c r="AX68" i="15"/>
  <c r="AX66" i="15"/>
  <c r="AX64" i="15"/>
  <c r="AX62" i="15"/>
  <c r="AX60" i="15"/>
  <c r="AX58" i="15"/>
  <c r="AX56" i="15"/>
  <c r="AX54" i="15"/>
  <c r="AX52" i="15"/>
  <c r="AX50" i="15"/>
  <c r="AX48" i="15"/>
  <c r="AX46" i="15"/>
  <c r="AX44" i="15"/>
  <c r="AX42" i="15"/>
  <c r="AX40" i="15"/>
  <c r="AX38" i="15"/>
  <c r="AX36" i="15"/>
  <c r="AX34" i="15"/>
  <c r="AX32" i="15"/>
  <c r="AX30" i="15"/>
  <c r="AX28" i="15"/>
  <c r="AX26" i="15"/>
  <c r="AX24" i="15"/>
  <c r="AX22" i="15"/>
  <c r="AX5" i="15"/>
  <c r="AX7" i="15"/>
  <c r="AX9" i="15"/>
  <c r="AX11" i="15"/>
  <c r="AX13" i="15"/>
  <c r="AX15" i="15"/>
  <c r="AX17" i="15"/>
  <c r="AX19" i="15"/>
  <c r="AX105" i="15"/>
  <c r="AX103" i="15"/>
  <c r="AX101" i="15"/>
  <c r="AX99" i="15"/>
  <c r="AX97" i="15"/>
  <c r="AX95" i="15"/>
  <c r="AX93" i="15"/>
  <c r="AX91" i="15"/>
  <c r="AX89" i="15"/>
  <c r="AX87" i="15"/>
  <c r="AX85" i="15"/>
  <c r="AX83" i="15"/>
  <c r="AX81" i="15"/>
  <c r="AX79" i="15"/>
  <c r="AX77" i="15"/>
  <c r="AX75" i="15"/>
  <c r="AX73" i="15"/>
  <c r="AX71" i="15"/>
  <c r="AX69" i="15"/>
  <c r="AX67" i="15"/>
  <c r="AX65" i="15"/>
  <c r="AX63" i="15"/>
  <c r="AX61" i="15"/>
  <c r="AX59" i="15"/>
  <c r="AX57" i="15"/>
  <c r="AX55" i="15"/>
  <c r="AX53" i="15"/>
  <c r="AX51" i="15"/>
  <c r="AX49" i="15"/>
  <c r="AX47" i="15"/>
  <c r="AX45" i="15"/>
  <c r="AX43" i="15"/>
  <c r="AX41" i="15"/>
  <c r="AX39" i="15"/>
  <c r="AX37" i="15"/>
  <c r="AX35" i="15"/>
  <c r="AX33" i="15"/>
  <c r="AX31" i="15"/>
  <c r="AX29" i="15"/>
  <c r="AX27" i="15"/>
  <c r="AX25" i="15"/>
  <c r="AX23" i="15"/>
  <c r="AX21" i="15"/>
  <c r="AX6" i="15"/>
  <c r="AX8" i="15"/>
  <c r="AX10" i="15"/>
  <c r="AX12" i="15"/>
  <c r="AX14" i="15"/>
  <c r="AX16" i="15"/>
  <c r="AX18" i="15"/>
  <c r="AX20" i="15"/>
  <c r="E10" i="15"/>
  <c r="E7" i="15"/>
  <c r="E11" i="15"/>
  <c r="E15" i="15"/>
  <c r="E19" i="15"/>
  <c r="E23" i="15"/>
  <c r="E27" i="15"/>
  <c r="E31" i="15"/>
  <c r="E35" i="15"/>
  <c r="E39" i="15"/>
  <c r="E43" i="15"/>
  <c r="E47" i="15"/>
  <c r="E51" i="15"/>
  <c r="E55" i="15"/>
  <c r="E59" i="15"/>
  <c r="E8" i="15"/>
  <c r="E14" i="15"/>
  <c r="E5" i="15"/>
  <c r="E9" i="15"/>
  <c r="E13" i="15"/>
  <c r="E17" i="15"/>
  <c r="E21" i="15"/>
  <c r="E25" i="15"/>
  <c r="E29" i="15"/>
  <c r="E33" i="15"/>
  <c r="E37" i="15"/>
  <c r="E41" i="15"/>
  <c r="E45" i="15"/>
  <c r="E49" i="15"/>
  <c r="E53" i="15"/>
  <c r="E57" i="15"/>
  <c r="E61" i="15"/>
  <c r="BW104" i="15"/>
  <c r="BW102" i="15"/>
  <c r="BW100" i="15"/>
  <c r="BW98" i="15"/>
  <c r="BW96" i="15"/>
  <c r="BW94" i="15"/>
  <c r="BW92" i="15"/>
  <c r="BW90" i="15"/>
  <c r="BW88" i="15"/>
  <c r="BW86" i="15"/>
  <c r="BW84" i="15"/>
  <c r="BW82" i="15"/>
  <c r="BW80" i="15"/>
  <c r="BW78" i="15"/>
  <c r="BW76" i="15"/>
  <c r="BW74" i="15"/>
  <c r="BW72" i="15"/>
  <c r="BW70" i="15"/>
  <c r="BW68" i="15"/>
  <c r="BW66" i="15"/>
  <c r="BW64" i="15"/>
  <c r="BW62" i="15"/>
  <c r="BW60" i="15"/>
  <c r="BW58" i="15"/>
  <c r="BW56" i="15"/>
  <c r="BW54" i="15"/>
  <c r="BW52" i="15"/>
  <c r="BW50" i="15"/>
  <c r="BW48" i="15"/>
  <c r="BW46" i="15"/>
  <c r="BW44" i="15"/>
  <c r="BW42" i="15"/>
  <c r="BW40" i="15"/>
  <c r="BW38" i="15"/>
  <c r="BW36" i="15"/>
  <c r="BW34" i="15"/>
  <c r="BW32" i="15"/>
  <c r="BW30" i="15"/>
  <c r="BW28" i="15"/>
  <c r="BW26" i="15"/>
  <c r="BW24" i="15"/>
  <c r="BW22" i="15"/>
  <c r="BW5" i="15"/>
  <c r="BW7" i="15"/>
  <c r="BW9" i="15"/>
  <c r="BW11" i="15"/>
  <c r="BW13" i="15"/>
  <c r="BW15" i="15"/>
  <c r="BW17" i="15"/>
  <c r="BW19" i="15"/>
  <c r="BW105" i="15"/>
  <c r="BW103" i="15"/>
  <c r="BW101" i="15"/>
  <c r="BW99" i="15"/>
  <c r="BW97" i="15"/>
  <c r="BW95" i="15"/>
  <c r="BW93" i="15"/>
  <c r="BW91" i="15"/>
  <c r="BW89" i="15"/>
  <c r="BW87" i="15"/>
  <c r="BW85" i="15"/>
  <c r="BW83" i="15"/>
  <c r="BW81" i="15"/>
  <c r="BW79" i="15"/>
  <c r="BW77" i="15"/>
  <c r="BW75" i="15"/>
  <c r="BW73" i="15"/>
  <c r="BW71" i="15"/>
  <c r="BW69" i="15"/>
  <c r="BW67" i="15"/>
  <c r="BW65" i="15"/>
  <c r="BW63" i="15"/>
  <c r="BW61" i="15"/>
  <c r="BW59" i="15"/>
  <c r="BW57" i="15"/>
  <c r="BW55" i="15"/>
  <c r="BW53" i="15"/>
  <c r="BW51" i="15"/>
  <c r="BW49" i="15"/>
  <c r="BW47" i="15"/>
  <c r="BW45" i="15"/>
  <c r="BW43" i="15"/>
  <c r="BW41" i="15"/>
  <c r="BW39" i="15"/>
  <c r="BW37" i="15"/>
  <c r="BW35" i="15"/>
  <c r="BW33" i="15"/>
  <c r="BW31" i="15"/>
  <c r="BW29" i="15"/>
  <c r="BW27" i="15"/>
  <c r="BW25" i="15"/>
  <c r="BW23" i="15"/>
  <c r="BW21" i="15"/>
  <c r="BW6" i="15"/>
  <c r="BW8" i="15"/>
  <c r="BW10" i="15"/>
  <c r="BW12" i="15"/>
  <c r="BW14" i="15"/>
  <c r="BW16" i="15"/>
  <c r="BW18" i="15"/>
  <c r="BW20" i="15"/>
  <c r="BR104" i="15"/>
  <c r="BR102" i="15"/>
  <c r="BR100" i="15"/>
  <c r="BR98" i="15"/>
  <c r="BR96" i="15"/>
  <c r="BR94" i="15"/>
  <c r="BR92" i="15"/>
  <c r="BR90" i="15"/>
  <c r="BR88" i="15"/>
  <c r="BR86" i="15"/>
  <c r="BR84" i="15"/>
  <c r="BR82" i="15"/>
  <c r="BR80" i="15"/>
  <c r="BR78" i="15"/>
  <c r="BR76" i="15"/>
  <c r="BR103" i="15"/>
  <c r="BR99" i="15"/>
  <c r="BR95" i="15"/>
  <c r="BR91" i="15"/>
  <c r="BR87" i="15"/>
  <c r="BR83" i="15"/>
  <c r="BR79" i="15"/>
  <c r="BR75" i="15"/>
  <c r="BR73" i="15"/>
  <c r="BR71" i="15"/>
  <c r="BR69" i="15"/>
  <c r="BR67" i="15"/>
  <c r="BR65" i="15"/>
  <c r="BR63" i="15"/>
  <c r="BR61" i="15"/>
  <c r="BR59" i="15"/>
  <c r="BR57" i="15"/>
  <c r="BR55" i="15"/>
  <c r="BR53" i="15"/>
  <c r="BR51" i="15"/>
  <c r="BR49" i="15"/>
  <c r="BR47" i="15"/>
  <c r="BR45" i="15"/>
  <c r="BR43" i="15"/>
  <c r="BR41" i="15"/>
  <c r="BR39" i="15"/>
  <c r="BR37" i="15"/>
  <c r="BR35" i="15"/>
  <c r="BR33" i="15"/>
  <c r="BR31" i="15"/>
  <c r="BR29" i="15"/>
  <c r="BR27" i="15"/>
  <c r="BR25" i="15"/>
  <c r="BR23" i="15"/>
  <c r="BR21" i="15"/>
  <c r="BR6" i="15"/>
  <c r="BR8" i="15"/>
  <c r="BR10" i="15"/>
  <c r="BR12" i="15"/>
  <c r="BR14" i="15"/>
  <c r="BR16" i="15"/>
  <c r="BR18" i="15"/>
  <c r="BR20" i="15"/>
  <c r="BR105" i="15"/>
  <c r="BR101" i="15"/>
  <c r="BR97" i="15"/>
  <c r="BR93" i="15"/>
  <c r="BR89" i="15"/>
  <c r="BR85" i="15"/>
  <c r="BR81" i="15"/>
  <c r="BR77" i="15"/>
  <c r="BR74" i="15"/>
  <c r="BR72" i="15"/>
  <c r="BR70" i="15"/>
  <c r="BR68" i="15"/>
  <c r="BR66" i="15"/>
  <c r="BR64" i="15"/>
  <c r="BR62" i="15"/>
  <c r="BR60" i="15"/>
  <c r="BR58" i="15"/>
  <c r="BR56" i="15"/>
  <c r="BR54" i="15"/>
  <c r="BR52" i="15"/>
  <c r="BR50" i="15"/>
  <c r="BR48" i="15"/>
  <c r="BR46" i="15"/>
  <c r="BR44" i="15"/>
  <c r="BR42" i="15"/>
  <c r="BR40" i="15"/>
  <c r="BR38" i="15"/>
  <c r="BR36" i="15"/>
  <c r="BR34" i="15"/>
  <c r="BR32" i="15"/>
  <c r="BR30" i="15"/>
  <c r="BR28" i="15"/>
  <c r="BR26" i="15"/>
  <c r="BR24" i="15"/>
  <c r="BR22" i="15"/>
  <c r="BR5" i="15"/>
  <c r="BR7" i="15"/>
  <c r="BR9" i="15"/>
  <c r="BR11" i="15"/>
  <c r="BR13" i="15"/>
  <c r="BR15" i="15"/>
  <c r="BR17" i="15"/>
  <c r="BR19" i="15"/>
  <c r="AS105" i="15"/>
  <c r="AS103" i="15"/>
  <c r="AS101" i="15"/>
  <c r="AS99" i="15"/>
  <c r="AS97" i="15"/>
  <c r="AS95" i="15"/>
  <c r="AS93" i="15"/>
  <c r="AS91" i="15"/>
  <c r="AS89" i="15"/>
  <c r="AS87" i="15"/>
  <c r="AS85" i="15"/>
  <c r="AS83" i="15"/>
  <c r="AS81" i="15"/>
  <c r="AS79" i="15"/>
  <c r="AS77" i="15"/>
  <c r="AS75" i="15"/>
  <c r="AS73" i="15"/>
  <c r="AS71" i="15"/>
  <c r="AS69" i="15"/>
  <c r="AS67" i="15"/>
  <c r="AS65" i="15"/>
  <c r="AS63" i="15"/>
  <c r="AS61" i="15"/>
  <c r="AS59" i="15"/>
  <c r="AS57" i="15"/>
  <c r="AS55" i="15"/>
  <c r="AS53" i="15"/>
  <c r="AS51" i="15"/>
  <c r="AS49" i="15"/>
  <c r="AS47" i="15"/>
  <c r="AS45" i="15"/>
  <c r="AS43" i="15"/>
  <c r="AS41" i="15"/>
  <c r="AS39" i="15"/>
  <c r="AS37" i="15"/>
  <c r="AS35" i="15"/>
  <c r="AS33" i="15"/>
  <c r="AS31" i="15"/>
  <c r="AS29" i="15"/>
  <c r="AS27" i="15"/>
  <c r="AS25" i="15"/>
  <c r="AS23" i="15"/>
  <c r="AS21" i="15"/>
  <c r="AS6" i="15"/>
  <c r="AS8" i="15"/>
  <c r="AS10" i="15"/>
  <c r="AS12" i="15"/>
  <c r="AS14" i="15"/>
  <c r="AS16" i="15"/>
  <c r="AS18" i="15"/>
  <c r="AS20" i="15"/>
  <c r="AS104" i="15"/>
  <c r="AS102" i="15"/>
  <c r="AS100" i="15"/>
  <c r="AS98" i="15"/>
  <c r="AS96" i="15"/>
  <c r="AS94" i="15"/>
  <c r="AS92" i="15"/>
  <c r="AS90" i="15"/>
  <c r="AS88" i="15"/>
  <c r="AS86" i="15"/>
  <c r="AS84" i="15"/>
  <c r="AS82" i="15"/>
  <c r="AS80" i="15"/>
  <c r="AS78" i="15"/>
  <c r="AS76" i="15"/>
  <c r="AS74" i="15"/>
  <c r="AS72" i="15"/>
  <c r="AS70" i="15"/>
  <c r="AS68" i="15"/>
  <c r="AS66" i="15"/>
  <c r="AS64" i="15"/>
  <c r="AS62" i="15"/>
  <c r="AS60" i="15"/>
  <c r="AS58" i="15"/>
  <c r="AS56" i="15"/>
  <c r="AS54" i="15"/>
  <c r="AS52" i="15"/>
  <c r="AS48" i="15"/>
  <c r="AS44" i="15"/>
  <c r="AS40" i="15"/>
  <c r="AS36" i="15"/>
  <c r="AS32" i="15"/>
  <c r="AS28" i="15"/>
  <c r="AS24" i="15"/>
  <c r="AS5" i="15"/>
  <c r="AS9" i="15"/>
  <c r="AS13" i="15"/>
  <c r="AS17" i="15"/>
  <c r="AS50" i="15"/>
  <c r="AS46" i="15"/>
  <c r="AS42" i="15"/>
  <c r="AS38" i="15"/>
  <c r="AS34" i="15"/>
  <c r="AS30" i="15"/>
  <c r="AS26" i="15"/>
  <c r="AS22" i="15"/>
  <c r="AS7" i="15"/>
  <c r="AS11" i="15"/>
  <c r="AS15" i="15"/>
  <c r="AS19" i="15"/>
  <c r="AN104" i="15"/>
  <c r="AN102" i="15"/>
  <c r="AN100" i="15"/>
  <c r="AN98" i="15"/>
  <c r="AN96" i="15"/>
  <c r="AN94" i="15"/>
  <c r="AN92" i="15"/>
  <c r="AN90" i="15"/>
  <c r="AN88" i="15"/>
  <c r="AN86" i="15"/>
  <c r="AN84" i="15"/>
  <c r="AN82" i="15"/>
  <c r="AN80" i="15"/>
  <c r="AN78" i="15"/>
  <c r="AN76" i="15"/>
  <c r="AN74" i="15"/>
  <c r="AN72" i="15"/>
  <c r="AN70" i="15"/>
  <c r="AN68" i="15"/>
  <c r="AN66" i="15"/>
  <c r="AN64" i="15"/>
  <c r="AN62" i="15"/>
  <c r="AN60" i="15"/>
  <c r="AN58" i="15"/>
  <c r="AN56" i="15"/>
  <c r="AN54" i="15"/>
  <c r="AN52" i="15"/>
  <c r="AN50" i="15"/>
  <c r="AN48" i="15"/>
  <c r="AN46" i="15"/>
  <c r="AN44" i="15"/>
  <c r="AN42" i="15"/>
  <c r="AN40" i="15"/>
  <c r="AN38" i="15"/>
  <c r="AN36" i="15"/>
  <c r="AN34" i="15"/>
  <c r="AN32" i="15"/>
  <c r="AN30" i="15"/>
  <c r="AN28" i="15"/>
  <c r="AN26" i="15"/>
  <c r="AN24" i="15"/>
  <c r="AN22" i="15"/>
  <c r="AN5" i="15"/>
  <c r="AN7" i="15"/>
  <c r="AN9" i="15"/>
  <c r="AN11" i="15"/>
  <c r="AN13" i="15"/>
  <c r="AN15" i="15"/>
  <c r="AN17" i="15"/>
  <c r="AN19" i="15"/>
  <c r="AN105" i="15"/>
  <c r="AN101" i="15"/>
  <c r="AN97" i="15"/>
  <c r="AN93" i="15"/>
  <c r="AN89" i="15"/>
  <c r="AN85" i="15"/>
  <c r="AN81" i="15"/>
  <c r="AN77" i="15"/>
  <c r="AN73" i="15"/>
  <c r="AN69" i="15"/>
  <c r="AN65" i="15"/>
  <c r="AN61" i="15"/>
  <c r="AN57" i="15"/>
  <c r="AN53" i="15"/>
  <c r="AN49" i="15"/>
  <c r="AN45" i="15"/>
  <c r="AN41" i="15"/>
  <c r="AN37" i="15"/>
  <c r="AN33" i="15"/>
  <c r="AN29" i="15"/>
  <c r="AN25" i="15"/>
  <c r="AN21" i="15"/>
  <c r="AN8" i="15"/>
  <c r="AN12" i="15"/>
  <c r="AN16" i="15"/>
  <c r="AN20" i="15"/>
  <c r="AN103" i="15"/>
  <c r="AN99" i="15"/>
  <c r="AN95" i="15"/>
  <c r="AN91" i="15"/>
  <c r="AN87" i="15"/>
  <c r="AN83" i="15"/>
  <c r="AN79" i="15"/>
  <c r="AN75" i="15"/>
  <c r="AN71" i="15"/>
  <c r="AN67" i="15"/>
  <c r="AN63" i="15"/>
  <c r="AN59" i="15"/>
  <c r="AN55" i="15"/>
  <c r="AN51" i="15"/>
  <c r="AN47" i="15"/>
  <c r="AN43" i="15"/>
  <c r="AN39" i="15"/>
  <c r="AN35" i="15"/>
  <c r="AN31" i="15"/>
  <c r="AN27" i="15"/>
  <c r="AN23" i="15"/>
  <c r="AN6" i="15"/>
  <c r="AN10" i="15"/>
  <c r="AN14" i="15"/>
  <c r="AN18" i="15"/>
  <c r="BC105" i="15"/>
  <c r="BC103" i="15"/>
  <c r="BC101" i="15"/>
  <c r="BC99" i="15"/>
  <c r="BC97" i="15"/>
  <c r="BC95" i="15"/>
  <c r="BC93" i="15"/>
  <c r="BC91" i="15"/>
  <c r="BC89" i="15"/>
  <c r="BC87" i="15"/>
  <c r="BC85" i="15"/>
  <c r="BC83" i="15"/>
  <c r="BC81" i="15"/>
  <c r="BC79" i="15"/>
  <c r="BC77" i="15"/>
  <c r="BC75" i="15"/>
  <c r="BC73" i="15"/>
  <c r="BC71" i="15"/>
  <c r="BC69" i="15"/>
  <c r="BC67" i="15"/>
  <c r="BC65" i="15"/>
  <c r="BC63" i="15"/>
  <c r="BC61" i="15"/>
  <c r="BC59" i="15"/>
  <c r="BC57" i="15"/>
  <c r="BC55" i="15"/>
  <c r="BC53" i="15"/>
  <c r="BC51" i="15"/>
  <c r="BC49" i="15"/>
  <c r="BC47" i="15"/>
  <c r="BC45" i="15"/>
  <c r="BC43" i="15"/>
  <c r="BC41" i="15"/>
  <c r="BC39" i="15"/>
  <c r="BC37" i="15"/>
  <c r="BC35" i="15"/>
  <c r="BC33" i="15"/>
  <c r="BC31" i="15"/>
  <c r="BC29" i="15"/>
  <c r="BC27" i="15"/>
  <c r="BC25" i="15"/>
  <c r="BC23" i="15"/>
  <c r="BC21" i="15"/>
  <c r="BC6" i="15"/>
  <c r="BC8" i="15"/>
  <c r="BC10" i="15"/>
  <c r="BC12" i="15"/>
  <c r="BC14" i="15"/>
  <c r="BC16" i="15"/>
  <c r="BC18" i="15"/>
  <c r="BC20" i="15"/>
  <c r="BC104" i="15"/>
  <c r="BC102" i="15"/>
  <c r="BC100" i="15"/>
  <c r="BC98" i="15"/>
  <c r="BC96" i="15"/>
  <c r="BC94" i="15"/>
  <c r="BC92" i="15"/>
  <c r="BC90" i="15"/>
  <c r="BC88" i="15"/>
  <c r="BC86" i="15"/>
  <c r="BC84" i="15"/>
  <c r="BC82" i="15"/>
  <c r="BC80" i="15"/>
  <c r="BC78" i="15"/>
  <c r="BC76" i="15"/>
  <c r="BC74" i="15"/>
  <c r="BC72" i="15"/>
  <c r="BC70" i="15"/>
  <c r="BC68" i="15"/>
  <c r="BC66" i="15"/>
  <c r="BC64" i="15"/>
  <c r="BC62" i="15"/>
  <c r="BC60" i="15"/>
  <c r="BC58" i="15"/>
  <c r="BC56" i="15"/>
  <c r="BC54" i="15"/>
  <c r="BC52" i="15"/>
  <c r="BC50" i="15"/>
  <c r="BC48" i="15"/>
  <c r="BC46" i="15"/>
  <c r="BC44" i="15"/>
  <c r="BC42" i="15"/>
  <c r="BC40" i="15"/>
  <c r="BC38" i="15"/>
  <c r="BC36" i="15"/>
  <c r="BC34" i="15"/>
  <c r="BC32" i="15"/>
  <c r="BC30" i="15"/>
  <c r="BC28" i="15"/>
  <c r="BC26" i="15"/>
  <c r="BC24" i="15"/>
  <c r="BC22" i="15"/>
  <c r="BC5" i="15"/>
  <c r="BC7" i="15"/>
  <c r="BC9" i="15"/>
  <c r="BC11" i="15"/>
  <c r="BC13" i="15"/>
  <c r="BC15" i="15"/>
  <c r="BC17" i="15"/>
  <c r="BC19" i="15"/>
  <c r="AI105" i="15"/>
  <c r="AI103" i="15"/>
  <c r="AI101" i="15"/>
  <c r="AI99" i="15"/>
  <c r="AI97" i="15"/>
  <c r="AI95" i="15"/>
  <c r="AI93" i="15"/>
  <c r="AI91" i="15"/>
  <c r="AI89" i="15"/>
  <c r="AI87" i="15"/>
  <c r="AI85" i="15"/>
  <c r="AI83" i="15"/>
  <c r="AI81" i="15"/>
  <c r="AI79" i="15"/>
  <c r="AI77" i="15"/>
  <c r="AI75" i="15"/>
  <c r="AI73" i="15"/>
  <c r="AI71" i="15"/>
  <c r="AI69" i="15"/>
  <c r="AI67" i="15"/>
  <c r="AI65" i="15"/>
  <c r="AI63" i="15"/>
  <c r="AI61" i="15"/>
  <c r="AI59" i="15"/>
  <c r="AI57" i="15"/>
  <c r="AI55" i="15"/>
  <c r="AI53" i="15"/>
  <c r="AI51" i="15"/>
  <c r="AI49" i="15"/>
  <c r="AI47" i="15"/>
  <c r="AI45" i="15"/>
  <c r="AI43" i="15"/>
  <c r="AI41" i="15"/>
  <c r="AI39" i="15"/>
  <c r="AI37" i="15"/>
  <c r="AI35" i="15"/>
  <c r="AI33" i="15"/>
  <c r="AI31" i="15"/>
  <c r="AI29" i="15"/>
  <c r="AI27" i="15"/>
  <c r="AI25" i="15"/>
  <c r="AI23" i="15"/>
  <c r="AI21" i="15"/>
  <c r="AI6" i="15"/>
  <c r="AI8" i="15"/>
  <c r="AI10" i="15"/>
  <c r="AI12" i="15"/>
  <c r="AI14" i="15"/>
  <c r="AI16" i="15"/>
  <c r="AI18" i="15"/>
  <c r="AI20" i="15"/>
  <c r="AI104" i="15"/>
  <c r="AI102" i="15"/>
  <c r="AI100" i="15"/>
  <c r="AI98" i="15"/>
  <c r="AI96" i="15"/>
  <c r="AI94" i="15"/>
  <c r="AI92" i="15"/>
  <c r="AI90" i="15"/>
  <c r="AI88" i="15"/>
  <c r="AI86" i="15"/>
  <c r="AI84" i="15"/>
  <c r="AI82" i="15"/>
  <c r="AI80" i="15"/>
  <c r="AI78" i="15"/>
  <c r="AI76" i="15"/>
  <c r="AI74" i="15"/>
  <c r="AI72" i="15"/>
  <c r="AI70" i="15"/>
  <c r="AI68" i="15"/>
  <c r="AI66" i="15"/>
  <c r="AI64" i="15"/>
  <c r="AI62" i="15"/>
  <c r="AI60" i="15"/>
  <c r="AI58" i="15"/>
  <c r="AI56" i="15"/>
  <c r="AI54" i="15"/>
  <c r="AI52" i="15"/>
  <c r="AI50" i="15"/>
  <c r="AI48" i="15"/>
  <c r="AI46" i="15"/>
  <c r="AI44" i="15"/>
  <c r="AI42" i="15"/>
  <c r="AI40" i="15"/>
  <c r="AI38" i="15"/>
  <c r="AI36" i="15"/>
  <c r="AI34" i="15"/>
  <c r="AI32" i="15"/>
  <c r="AI30" i="15"/>
  <c r="AI28" i="15"/>
  <c r="AI26" i="15"/>
  <c r="AI24" i="15"/>
  <c r="AI22" i="15"/>
  <c r="AI5" i="15"/>
  <c r="AI7" i="15"/>
  <c r="AI9" i="15"/>
  <c r="AI11" i="15"/>
  <c r="AI13" i="15"/>
  <c r="AI15" i="15"/>
  <c r="AI17" i="15"/>
  <c r="AI19" i="15"/>
  <c r="CG33" i="15"/>
  <c r="CG29" i="15"/>
  <c r="CG25" i="15"/>
  <c r="CG21" i="15"/>
  <c r="CG35" i="15"/>
  <c r="CG31" i="15"/>
  <c r="CG27" i="15"/>
  <c r="CG23" i="15"/>
  <c r="CG105" i="15"/>
  <c r="CG103" i="15"/>
  <c r="CG101" i="15"/>
  <c r="CG99" i="15"/>
  <c r="CG97" i="15"/>
  <c r="CG95" i="15"/>
  <c r="CG93" i="15"/>
  <c r="CG91" i="15"/>
  <c r="CG89" i="15"/>
  <c r="CG87" i="15"/>
  <c r="CG85" i="15"/>
  <c r="CG83" i="15"/>
  <c r="CG81" i="15"/>
  <c r="CG79" i="15"/>
  <c r="CG77" i="15"/>
  <c r="CG75" i="15"/>
  <c r="CG73" i="15"/>
  <c r="CG71" i="15"/>
  <c r="CG69" i="15"/>
  <c r="CG67" i="15"/>
  <c r="CG65" i="15"/>
  <c r="CG63" i="15"/>
  <c r="CG61" i="15"/>
  <c r="CG59" i="15"/>
  <c r="CG57" i="15"/>
  <c r="CG55" i="15"/>
  <c r="CG53" i="15"/>
  <c r="CG51" i="15"/>
  <c r="CG49" i="15"/>
  <c r="CG47" i="15"/>
  <c r="CG45" i="15"/>
  <c r="CG43" i="15"/>
  <c r="CG41" i="15"/>
  <c r="CG39" i="15"/>
  <c r="CG37" i="15"/>
  <c r="CG6" i="15"/>
  <c r="CG8" i="15"/>
  <c r="CG10" i="15"/>
  <c r="CG12" i="15"/>
  <c r="CG14" i="15"/>
  <c r="CG16" i="15"/>
  <c r="CG18" i="15"/>
  <c r="CG20" i="15"/>
  <c r="CG24" i="15"/>
  <c r="CG28" i="15"/>
  <c r="CG32" i="15"/>
  <c r="CG36" i="15"/>
  <c r="CG104" i="15"/>
  <c r="CG102" i="15"/>
  <c r="CG100" i="15"/>
  <c r="CG98" i="15"/>
  <c r="CG96" i="15"/>
  <c r="CG94" i="15"/>
  <c r="CG92" i="15"/>
  <c r="CG90" i="15"/>
  <c r="CG88" i="15"/>
  <c r="CG86" i="15"/>
  <c r="CG84" i="15"/>
  <c r="CG82" i="15"/>
  <c r="CG80" i="15"/>
  <c r="CG78" i="15"/>
  <c r="CG76" i="15"/>
  <c r="CG74" i="15"/>
  <c r="CG72" i="15"/>
  <c r="CG70" i="15"/>
  <c r="CG68" i="15"/>
  <c r="CG66" i="15"/>
  <c r="CG64" i="15"/>
  <c r="CG62" i="15"/>
  <c r="CG60" i="15"/>
  <c r="CG58" i="15"/>
  <c r="CG56" i="15"/>
  <c r="CG54" i="15"/>
  <c r="CG52" i="15"/>
  <c r="CG50" i="15"/>
  <c r="CG48" i="15"/>
  <c r="CG46" i="15"/>
  <c r="CG44" i="15"/>
  <c r="CG42" i="15"/>
  <c r="CG40" i="15"/>
  <c r="CG38" i="15"/>
  <c r="CG5" i="15"/>
  <c r="CG7" i="15"/>
  <c r="CG9" i="15"/>
  <c r="CG11" i="15"/>
  <c r="CG13" i="15"/>
  <c r="CG15" i="15"/>
  <c r="CG17" i="15"/>
  <c r="CG19" i="15"/>
  <c r="CG22" i="15"/>
  <c r="CG26" i="15"/>
  <c r="CG30" i="15"/>
  <c r="CG34" i="15"/>
  <c r="O105" i="15"/>
  <c r="O73" i="15"/>
  <c r="O81" i="15"/>
  <c r="O89" i="15"/>
  <c r="O97" i="15"/>
  <c r="O6" i="15"/>
  <c r="O8" i="15"/>
  <c r="O10" i="15"/>
  <c r="O12" i="15"/>
  <c r="O14" i="15"/>
  <c r="O16" i="15"/>
  <c r="O18" i="15"/>
  <c r="O20" i="15"/>
  <c r="O24" i="15"/>
  <c r="O28" i="15"/>
  <c r="O32" i="15"/>
  <c r="O36" i="15"/>
  <c r="O40" i="15"/>
  <c r="O44" i="15"/>
  <c r="O48" i="15"/>
  <c r="O52" i="15"/>
  <c r="O56" i="15"/>
  <c r="O60" i="15"/>
  <c r="O64" i="15"/>
  <c r="O68" i="15"/>
  <c r="O72" i="15"/>
  <c r="O76" i="15"/>
  <c r="O80" i="15"/>
  <c r="O84" i="15"/>
  <c r="O88" i="15"/>
  <c r="O92" i="15"/>
  <c r="O96" i="15"/>
  <c r="O100" i="15"/>
  <c r="O77" i="15"/>
  <c r="O85" i="15"/>
  <c r="O93" i="15"/>
  <c r="O101" i="15"/>
  <c r="O5" i="15"/>
  <c r="O7" i="15"/>
  <c r="O9" i="15"/>
  <c r="O11" i="15"/>
  <c r="O13" i="15"/>
  <c r="O15" i="15"/>
  <c r="O17" i="15"/>
  <c r="O19" i="15"/>
  <c r="O22" i="15"/>
  <c r="O26" i="15"/>
  <c r="O30" i="15"/>
  <c r="O34" i="15"/>
  <c r="O38" i="15"/>
  <c r="O42" i="15"/>
  <c r="O46" i="15"/>
  <c r="O50" i="15"/>
  <c r="O54" i="15"/>
  <c r="O58" i="15"/>
  <c r="O62" i="15"/>
  <c r="O66" i="15"/>
  <c r="O70" i="15"/>
  <c r="O74" i="15"/>
  <c r="O78" i="15"/>
  <c r="O82" i="15"/>
  <c r="O86" i="15"/>
  <c r="O90" i="15"/>
  <c r="O94" i="15"/>
  <c r="O98" i="15"/>
  <c r="O102" i="15"/>
  <c r="AD105" i="15"/>
  <c r="AD103" i="15"/>
  <c r="AD101" i="15"/>
  <c r="AD99" i="15"/>
  <c r="AD97" i="15"/>
  <c r="AD95" i="15"/>
  <c r="AD93" i="15"/>
  <c r="AD91" i="15"/>
  <c r="AD89" i="15"/>
  <c r="AD87" i="15"/>
  <c r="AD85" i="15"/>
  <c r="AD83" i="15"/>
  <c r="AD81" i="15"/>
  <c r="AD79" i="15"/>
  <c r="AD77" i="15"/>
  <c r="AD75" i="15"/>
  <c r="AD73" i="15"/>
  <c r="AD71" i="15"/>
  <c r="AD69" i="15"/>
  <c r="AD67" i="15"/>
  <c r="AD65" i="15"/>
  <c r="AD63" i="15"/>
  <c r="AD61" i="15"/>
  <c r="AD59" i="15"/>
  <c r="AD57" i="15"/>
  <c r="AD55" i="15"/>
  <c r="AD53" i="15"/>
  <c r="AD51" i="15"/>
  <c r="AD49" i="15"/>
  <c r="AD47" i="15"/>
  <c r="AD45" i="15"/>
  <c r="AD43" i="15"/>
  <c r="AD41" i="15"/>
  <c r="AD39" i="15"/>
  <c r="AD37" i="15"/>
  <c r="AD35" i="15"/>
  <c r="AD33" i="15"/>
  <c r="AD31" i="15"/>
  <c r="AD29" i="15"/>
  <c r="AD27" i="15"/>
  <c r="AD25" i="15"/>
  <c r="AD23" i="15"/>
  <c r="AD21" i="15"/>
  <c r="AD6" i="15"/>
  <c r="AD8" i="15"/>
  <c r="AD10" i="15"/>
  <c r="AD12" i="15"/>
  <c r="AD14" i="15"/>
  <c r="AD16" i="15"/>
  <c r="AD18" i="15"/>
  <c r="AD20" i="15"/>
  <c r="AD104" i="15"/>
  <c r="AD102" i="15"/>
  <c r="AD100" i="15"/>
  <c r="AD98" i="15"/>
  <c r="AD96" i="15"/>
  <c r="AD94" i="15"/>
  <c r="AD92" i="15"/>
  <c r="AD90" i="15"/>
  <c r="AD88" i="15"/>
  <c r="AD86" i="15"/>
  <c r="AD84" i="15"/>
  <c r="AD82" i="15"/>
  <c r="AD80" i="15"/>
  <c r="AD78" i="15"/>
  <c r="AD76" i="15"/>
  <c r="AD74" i="15"/>
  <c r="AD72" i="15"/>
  <c r="AD70" i="15"/>
  <c r="AD68" i="15"/>
  <c r="AD66" i="15"/>
  <c r="AD64" i="15"/>
  <c r="AD62" i="15"/>
  <c r="AD60" i="15"/>
  <c r="AD58" i="15"/>
  <c r="AD56" i="15"/>
  <c r="AD54" i="15"/>
  <c r="AD52" i="15"/>
  <c r="AD50" i="15"/>
  <c r="AD48" i="15"/>
  <c r="AD46" i="15"/>
  <c r="AD44" i="15"/>
  <c r="AD42" i="15"/>
  <c r="AD40" i="15"/>
  <c r="AD38" i="15"/>
  <c r="AD36" i="15"/>
  <c r="AD34" i="15"/>
  <c r="AD32" i="15"/>
  <c r="AD30" i="15"/>
  <c r="AD28" i="15"/>
  <c r="AD26" i="15"/>
  <c r="AD24" i="15"/>
  <c r="AD22" i="15"/>
  <c r="AD5" i="15"/>
  <c r="AD7" i="15"/>
  <c r="AD9" i="15"/>
  <c r="AD11" i="15"/>
  <c r="AD13" i="15"/>
  <c r="AD15" i="15"/>
  <c r="AD17" i="15"/>
  <c r="AD19" i="15"/>
  <c r="AA96" i="9"/>
  <c r="AA26" i="9"/>
  <c r="AA61" i="9"/>
  <c r="AA9" i="9"/>
  <c r="AH70" i="9"/>
  <c r="P102" i="9"/>
  <c r="Z45" i="9"/>
  <c r="Z72" i="9"/>
  <c r="Z28" i="9"/>
  <c r="AI19" i="9"/>
  <c r="AI91" i="9"/>
  <c r="AI86" i="9"/>
  <c r="BS68" i="9"/>
  <c r="CB105" i="9"/>
  <c r="CS9" i="9"/>
  <c r="DC70" i="9"/>
  <c r="AH29" i="9"/>
  <c r="AH44" i="9"/>
  <c r="AH81" i="9"/>
  <c r="AS91" i="9"/>
  <c r="Y16" i="9"/>
  <c r="R24" i="9"/>
  <c r="CJ88" i="9"/>
  <c r="P39" i="9"/>
  <c r="R80" i="9"/>
  <c r="Z73" i="9"/>
  <c r="Z29" i="9"/>
  <c r="Z56" i="9"/>
  <c r="Z88" i="9"/>
  <c r="Y17" i="9"/>
  <c r="Z44" i="9"/>
  <c r="AI22" i="9"/>
  <c r="AI59" i="9"/>
  <c r="AI39" i="9"/>
  <c r="AI54" i="9"/>
  <c r="BS45" i="9"/>
  <c r="BS10" i="9"/>
  <c r="CB40" i="9"/>
  <c r="CS25" i="9"/>
  <c r="CS53" i="9"/>
  <c r="DC63" i="9"/>
  <c r="DL15" i="9"/>
  <c r="AJ100" i="9"/>
  <c r="P70" i="9"/>
  <c r="AZ39" i="9"/>
  <c r="Q44" i="9"/>
  <c r="Z89" i="9"/>
  <c r="Z57" i="9"/>
  <c r="Z37" i="9"/>
  <c r="Z21" i="9"/>
  <c r="Z5" i="9"/>
  <c r="Z64" i="9"/>
  <c r="Z80" i="9"/>
  <c r="Z96" i="9"/>
  <c r="Z87" i="9"/>
  <c r="Z20" i="9"/>
  <c r="Z36" i="9"/>
  <c r="Z55" i="9"/>
  <c r="AI21" i="9"/>
  <c r="AI27" i="9"/>
  <c r="AI11" i="9"/>
  <c r="AI30" i="9"/>
  <c r="AI46" i="9"/>
  <c r="AI75" i="9"/>
  <c r="AI31" i="9"/>
  <c r="AI47" i="9"/>
  <c r="AI85" i="9"/>
  <c r="AI70" i="9"/>
  <c r="BS73" i="9"/>
  <c r="BS17" i="9"/>
  <c r="BS100" i="9"/>
  <c r="CB8" i="9"/>
  <c r="CB73" i="9"/>
  <c r="CS26" i="9"/>
  <c r="CS10" i="9"/>
  <c r="CS17" i="9"/>
  <c r="CS37" i="9"/>
  <c r="CS69" i="9"/>
  <c r="DC95" i="9"/>
  <c r="AS44" i="9"/>
  <c r="Y53" i="9"/>
  <c r="R41" i="9"/>
  <c r="ED72" i="9"/>
  <c r="BI33" i="9"/>
  <c r="AR14" i="9"/>
  <c r="AJ61" i="9"/>
  <c r="Q76" i="9"/>
  <c r="P16" i="9"/>
  <c r="R64" i="9"/>
  <c r="R96" i="9"/>
  <c r="P86" i="9"/>
  <c r="Q12" i="9"/>
  <c r="Y9" i="9"/>
  <c r="AA31" i="9"/>
  <c r="AA10" i="9"/>
  <c r="AA42" i="9"/>
  <c r="AA98" i="9"/>
  <c r="AA77" i="9"/>
  <c r="Y82" i="9"/>
  <c r="AH15" i="9"/>
  <c r="AH7" i="9"/>
  <c r="AH45" i="9"/>
  <c r="AH102" i="9"/>
  <c r="AH72" i="9"/>
  <c r="AH65" i="9"/>
  <c r="BJ23" i="9"/>
  <c r="BI67" i="9"/>
  <c r="BB74" i="9"/>
  <c r="Y85" i="9"/>
  <c r="R57" i="9"/>
  <c r="EM92" i="9"/>
  <c r="DD6" i="9"/>
  <c r="CT84" i="9"/>
  <c r="CJ57" i="9"/>
  <c r="CC7" i="9"/>
  <c r="BK10" i="9"/>
  <c r="BA63" i="9"/>
  <c r="AZ88" i="9"/>
  <c r="AJ93" i="9"/>
  <c r="P55" i="9"/>
  <c r="Q92" i="9"/>
  <c r="DL51" i="9"/>
  <c r="DL28" i="9"/>
  <c r="DL86" i="9"/>
  <c r="DL54" i="9"/>
  <c r="DL31" i="9"/>
  <c r="DL77" i="9"/>
  <c r="DC94" i="9"/>
  <c r="DC78" i="9"/>
  <c r="DC62" i="9"/>
  <c r="DC103" i="9"/>
  <c r="DC87" i="9"/>
  <c r="DC71" i="9"/>
  <c r="DC55" i="9"/>
  <c r="CS105" i="9"/>
  <c r="CS97" i="9"/>
  <c r="CS89" i="9"/>
  <c r="CS81" i="9"/>
  <c r="CS73" i="9"/>
  <c r="CS65" i="9"/>
  <c r="CS57" i="9"/>
  <c r="CS49" i="9"/>
  <c r="CS41" i="9"/>
  <c r="CS33" i="9"/>
  <c r="CS7" i="9"/>
  <c r="CS11" i="9"/>
  <c r="CS15" i="9"/>
  <c r="CS19" i="9"/>
  <c r="CS23" i="9"/>
  <c r="CS27" i="9"/>
  <c r="CS8" i="9"/>
  <c r="CS12" i="9"/>
  <c r="CS16" i="9"/>
  <c r="CS20" i="9"/>
  <c r="CS24" i="9"/>
  <c r="CS28" i="9"/>
  <c r="CB104" i="9"/>
  <c r="CB88" i="9"/>
  <c r="CB72" i="9"/>
  <c r="CB56" i="9"/>
  <c r="CB97" i="9"/>
  <c r="CB81" i="9"/>
  <c r="CB65" i="9"/>
  <c r="CB48" i="9"/>
  <c r="CB32" i="9"/>
  <c r="CB16" i="9"/>
  <c r="CB45" i="9"/>
  <c r="CB19" i="9"/>
  <c r="CB35" i="9"/>
  <c r="BS95" i="9"/>
  <c r="BS63" i="9"/>
  <c r="BS40" i="9"/>
  <c r="BS18" i="9"/>
  <c r="BS34" i="9"/>
  <c r="BS92" i="9"/>
  <c r="BS76" i="9"/>
  <c r="BS60" i="9"/>
  <c r="BS9" i="9"/>
  <c r="BS25" i="9"/>
  <c r="BS41" i="9"/>
  <c r="BS49" i="9"/>
  <c r="BS65" i="9"/>
  <c r="BS81" i="9"/>
  <c r="BS97" i="9"/>
  <c r="AS59" i="9"/>
  <c r="AS52" i="9"/>
  <c r="AI6" i="9"/>
  <c r="AI98" i="9"/>
  <c r="AI90" i="9"/>
  <c r="AI82" i="9"/>
  <c r="AI74" i="9"/>
  <c r="AI66" i="9"/>
  <c r="AI58" i="9"/>
  <c r="AI50" i="9"/>
  <c r="AI93" i="9"/>
  <c r="AI77" i="9"/>
  <c r="AR53" i="9"/>
  <c r="AR46" i="9"/>
  <c r="AQ75" i="9"/>
  <c r="AQ66" i="9"/>
  <c r="AQ25" i="9"/>
  <c r="R72" i="9"/>
  <c r="R88" i="9"/>
  <c r="R104" i="9"/>
  <c r="P78" i="9"/>
  <c r="P94" i="9"/>
  <c r="P24" i="9"/>
  <c r="P8" i="9"/>
  <c r="R8" i="9"/>
  <c r="Q28" i="9"/>
  <c r="Q60" i="9"/>
  <c r="Z97" i="9"/>
  <c r="Z81" i="9"/>
  <c r="Z65" i="9"/>
  <c r="Z49" i="9"/>
  <c r="Z41" i="9"/>
  <c r="Z33" i="9"/>
  <c r="Z25" i="9"/>
  <c r="Z17" i="9"/>
  <c r="Z9" i="9"/>
  <c r="Z52" i="9"/>
  <c r="Z60" i="9"/>
  <c r="Z68" i="9"/>
  <c r="Z76" i="9"/>
  <c r="Z84" i="9"/>
  <c r="Z92" i="9"/>
  <c r="Z100" i="9"/>
  <c r="Z95" i="9"/>
  <c r="Z79" i="9"/>
  <c r="Z14" i="9"/>
  <c r="Z6" i="9"/>
  <c r="Z24" i="9"/>
  <c r="Z32" i="9"/>
  <c r="Z40" i="9"/>
  <c r="Z48" i="9"/>
  <c r="Z63" i="9"/>
  <c r="Y41" i="9"/>
  <c r="Y48" i="9"/>
  <c r="Z8" i="9"/>
  <c r="AI29" i="9"/>
  <c r="AI18" i="9"/>
  <c r="AI14" i="9"/>
  <c r="AI10" i="9"/>
  <c r="AJ41" i="9"/>
  <c r="AJ66" i="9"/>
  <c r="AI23" i="9"/>
  <c r="AI15" i="9"/>
  <c r="AI7" i="9"/>
  <c r="AI26" i="9"/>
  <c r="AI34" i="9"/>
  <c r="AI42" i="9"/>
  <c r="AI51" i="9"/>
  <c r="AI67" i="9"/>
  <c r="AI83" i="9"/>
  <c r="AI99" i="9"/>
  <c r="AI35" i="9"/>
  <c r="AI43" i="9"/>
  <c r="AI53" i="9"/>
  <c r="AI69" i="9"/>
  <c r="AI101" i="9"/>
  <c r="AI62" i="9"/>
  <c r="AI78" i="9"/>
  <c r="AI94" i="9"/>
  <c r="AS35" i="9"/>
  <c r="AS84" i="9"/>
  <c r="AQ98" i="9"/>
  <c r="BA43" i="9"/>
  <c r="BI39" i="9"/>
  <c r="BS89" i="9"/>
  <c r="BS57" i="9"/>
  <c r="BS33" i="9"/>
  <c r="BS52" i="9"/>
  <c r="BS84" i="9"/>
  <c r="BS26" i="9"/>
  <c r="BS48" i="9"/>
  <c r="CB11" i="9"/>
  <c r="CB24" i="9"/>
  <c r="CB57" i="9"/>
  <c r="CB89" i="9"/>
  <c r="CB64" i="9"/>
  <c r="CB96" i="9"/>
  <c r="CS22" i="9"/>
  <c r="CS14" i="9"/>
  <c r="CS6" i="9"/>
  <c r="CS21" i="9"/>
  <c r="CS13" i="9"/>
  <c r="CS5" i="9"/>
  <c r="CS29" i="9"/>
  <c r="CS45" i="9"/>
  <c r="CS61" i="9"/>
  <c r="CS77" i="9"/>
  <c r="CS93" i="9"/>
  <c r="DC79" i="9"/>
  <c r="DC54" i="9"/>
  <c r="DC86" i="9"/>
  <c r="DL47" i="9"/>
  <c r="DL70" i="9"/>
  <c r="DL6" i="9"/>
  <c r="EC20" i="9"/>
  <c r="DK6" i="9"/>
  <c r="DM50" i="9"/>
  <c r="CU92" i="9"/>
  <c r="CU76" i="9"/>
  <c r="CU60" i="9"/>
  <c r="CU44" i="9"/>
  <c r="CU100" i="9"/>
  <c r="CU68" i="9"/>
  <c r="CU36" i="9"/>
  <c r="CL43" i="9"/>
  <c r="CL22" i="9"/>
  <c r="CL82" i="9"/>
  <c r="CL59" i="9"/>
  <c r="CL98" i="9"/>
  <c r="CJ41" i="9"/>
  <c r="CJ104" i="9"/>
  <c r="CJ72" i="9"/>
  <c r="CJ14" i="9"/>
  <c r="BJ99" i="9"/>
  <c r="BJ42" i="9"/>
  <c r="BJ22" i="9"/>
  <c r="BJ12" i="9"/>
  <c r="BJ78" i="9"/>
  <c r="BJ7" i="9"/>
  <c r="BJ39" i="9"/>
  <c r="BJ93" i="9"/>
  <c r="BJ62" i="9"/>
  <c r="BJ61" i="9"/>
  <c r="BB97" i="9"/>
  <c r="BB65" i="9"/>
  <c r="BB90" i="9"/>
  <c r="BB58" i="9"/>
  <c r="BB33" i="9"/>
  <c r="BB16" i="9"/>
  <c r="BB48" i="9"/>
  <c r="BB49" i="9"/>
  <c r="BB32" i="9"/>
  <c r="AZ81" i="9"/>
  <c r="AZ104" i="9"/>
  <c r="AZ72" i="9"/>
  <c r="AZ23" i="9"/>
  <c r="AZ6" i="9"/>
  <c r="AZ38" i="9"/>
  <c r="AZ65" i="9"/>
  <c r="AZ56" i="9"/>
  <c r="AZ7" i="9"/>
  <c r="AS8" i="9"/>
  <c r="AS40" i="9"/>
  <c r="AS99" i="9"/>
  <c r="AS83" i="9"/>
  <c r="AS67" i="9"/>
  <c r="AS51" i="9"/>
  <c r="AS92" i="9"/>
  <c r="AS76" i="9"/>
  <c r="AS60" i="9"/>
  <c r="AS11" i="9"/>
  <c r="AS27" i="9"/>
  <c r="AS43" i="9"/>
  <c r="AH26" i="9"/>
  <c r="AH101" i="9"/>
  <c r="AH93" i="9"/>
  <c r="AH85" i="9"/>
  <c r="AH77" i="9"/>
  <c r="AH69" i="9"/>
  <c r="AH61" i="9"/>
  <c r="AH53" i="9"/>
  <c r="AH96" i="9"/>
  <c r="AH80" i="9"/>
  <c r="AH64" i="9"/>
  <c r="AH48" i="9"/>
  <c r="AH40" i="9"/>
  <c r="AH32" i="9"/>
  <c r="AH94" i="9"/>
  <c r="AH78" i="9"/>
  <c r="AH62" i="9"/>
  <c r="AH49" i="9"/>
  <c r="AH41" i="9"/>
  <c r="AH33" i="9"/>
  <c r="AH25" i="9"/>
  <c r="AH5" i="9"/>
  <c r="AH9" i="9"/>
  <c r="AH11" i="9"/>
  <c r="AH17" i="9"/>
  <c r="AH19" i="9"/>
  <c r="Y11" i="9"/>
  <c r="Y93" i="9"/>
  <c r="Y77" i="9"/>
  <c r="Y61" i="9"/>
  <c r="Y96" i="9"/>
  <c r="Y64" i="9"/>
  <c r="Y40" i="9"/>
  <c r="Y24" i="9"/>
  <c r="Y8" i="9"/>
  <c r="Y49" i="9"/>
  <c r="Y33" i="9"/>
  <c r="Y98" i="9"/>
  <c r="R59" i="9"/>
  <c r="R61" i="9"/>
  <c r="R53" i="9"/>
  <c r="R45" i="9"/>
  <c r="R37" i="9"/>
  <c r="R29" i="9"/>
  <c r="R12" i="9"/>
  <c r="R20" i="9"/>
  <c r="G17" i="9"/>
  <c r="G13" i="9"/>
  <c r="EL69" i="9"/>
  <c r="EL92" i="9"/>
  <c r="DU17" i="9"/>
  <c r="DU52" i="9"/>
  <c r="DT87" i="9"/>
  <c r="DT102" i="9"/>
  <c r="DT70" i="9"/>
  <c r="DT6" i="9"/>
  <c r="DT8" i="9"/>
  <c r="DT10" i="9"/>
  <c r="DT12" i="9"/>
  <c r="DT14" i="9"/>
  <c r="DT16" i="9"/>
  <c r="DT55" i="9"/>
  <c r="DT69" i="9"/>
  <c r="DT54" i="9"/>
  <c r="DT39" i="9"/>
  <c r="DT41" i="9"/>
  <c r="DT43" i="9"/>
  <c r="DT45" i="9"/>
  <c r="DT47" i="9"/>
  <c r="DT49" i="9"/>
  <c r="DT53" i="9"/>
  <c r="DD17" i="9"/>
  <c r="DD38" i="9"/>
  <c r="DD88" i="9"/>
  <c r="CT105" i="9"/>
  <c r="CT36" i="9"/>
  <c r="CT68" i="9"/>
  <c r="CT100" i="9"/>
  <c r="CT52" i="9"/>
  <c r="CK78" i="9"/>
  <c r="CK46" i="9"/>
  <c r="CK14" i="9"/>
  <c r="CK94" i="9"/>
  <c r="CK30" i="9"/>
  <c r="CC85" i="9"/>
  <c r="CC78" i="9"/>
  <c r="CC39" i="9"/>
  <c r="CC53" i="9"/>
  <c r="BT51" i="9"/>
  <c r="BT16" i="9"/>
  <c r="BT83" i="9"/>
  <c r="BT64" i="9"/>
  <c r="BT25" i="9"/>
  <c r="BI83" i="9"/>
  <c r="BI51" i="9"/>
  <c r="BI46" i="9"/>
  <c r="BI14" i="9"/>
  <c r="BI58" i="9"/>
  <c r="BI99" i="9"/>
  <c r="BI76" i="9"/>
  <c r="BI90" i="9"/>
  <c r="BI23" i="9"/>
  <c r="BK93" i="9"/>
  <c r="BK61" i="9"/>
  <c r="BK66" i="9"/>
  <c r="BK26" i="9"/>
  <c r="BK84" i="9"/>
  <c r="BK33" i="9"/>
  <c r="BK77" i="9"/>
  <c r="BK42" i="9"/>
  <c r="BK52" i="9"/>
  <c r="BK11" i="9"/>
  <c r="BA12" i="9"/>
  <c r="BA44" i="9"/>
  <c r="BA86" i="9"/>
  <c r="BA54" i="9"/>
  <c r="BA79" i="9"/>
  <c r="BA27" i="9"/>
  <c r="BA28" i="9"/>
  <c r="BA102" i="9"/>
  <c r="BA95" i="9"/>
  <c r="BA11" i="9"/>
  <c r="AQ30" i="9"/>
  <c r="AQ14" i="9"/>
  <c r="AQ99" i="9"/>
  <c r="AQ83" i="9"/>
  <c r="AQ67" i="9"/>
  <c r="AQ51" i="9"/>
  <c r="AQ90" i="9"/>
  <c r="AQ74" i="9"/>
  <c r="AQ58" i="9"/>
  <c r="AQ17" i="9"/>
  <c r="AQ33" i="9"/>
  <c r="AQ49" i="9"/>
  <c r="AR76" i="9"/>
  <c r="AR101" i="9"/>
  <c r="AR69" i="9"/>
  <c r="AR19" i="9"/>
  <c r="AR47" i="9"/>
  <c r="AR92" i="9"/>
  <c r="AR85" i="9"/>
  <c r="AR35" i="9"/>
  <c r="AR6" i="9"/>
  <c r="AR22" i="9"/>
  <c r="AR38" i="9"/>
  <c r="AJ105" i="9"/>
  <c r="AJ8" i="9"/>
  <c r="AJ12" i="9"/>
  <c r="AJ16" i="9"/>
  <c r="AJ20" i="9"/>
  <c r="AJ101" i="9"/>
  <c r="AJ85" i="9"/>
  <c r="AJ69" i="9"/>
  <c r="AJ53" i="9"/>
  <c r="AJ82" i="9"/>
  <c r="AJ50" i="9"/>
  <c r="AJ34" i="9"/>
  <c r="AJ84" i="9"/>
  <c r="AJ52" i="9"/>
  <c r="AJ33" i="9"/>
  <c r="AJ26" i="9"/>
  <c r="AA17" i="9"/>
  <c r="AA13" i="9"/>
  <c r="AA105" i="9"/>
  <c r="AA97" i="9"/>
  <c r="AA89" i="9"/>
  <c r="AA81" i="9"/>
  <c r="AA73" i="9"/>
  <c r="AA65" i="9"/>
  <c r="AA57" i="9"/>
  <c r="AA49" i="9"/>
  <c r="AA90" i="9"/>
  <c r="AA74" i="9"/>
  <c r="AA58" i="9"/>
  <c r="AA46" i="9"/>
  <c r="AA38" i="9"/>
  <c r="AA30" i="9"/>
  <c r="AA22" i="9"/>
  <c r="AA14" i="9"/>
  <c r="AA6" i="9"/>
  <c r="AA56" i="9"/>
  <c r="AA43" i="9"/>
  <c r="AA35" i="9"/>
  <c r="AA27" i="9"/>
  <c r="AA104" i="9"/>
  <c r="AA88" i="9"/>
  <c r="AA72" i="9"/>
  <c r="Q104" i="9"/>
  <c r="Q96" i="9"/>
  <c r="Q88" i="9"/>
  <c r="Q80" i="9"/>
  <c r="Q72" i="9"/>
  <c r="Q64" i="9"/>
  <c r="Q56" i="9"/>
  <c r="Q48" i="9"/>
  <c r="Q40" i="9"/>
  <c r="Q32" i="9"/>
  <c r="Q24" i="9"/>
  <c r="Q16" i="9"/>
  <c r="Q8" i="9"/>
  <c r="P59" i="9"/>
  <c r="P51" i="9"/>
  <c r="P43" i="9"/>
  <c r="P35" i="9"/>
  <c r="R68" i="9"/>
  <c r="R76" i="9"/>
  <c r="R84" i="9"/>
  <c r="R92" i="9"/>
  <c r="R100" i="9"/>
  <c r="P66" i="9"/>
  <c r="P74" i="9"/>
  <c r="P82" i="9"/>
  <c r="P90" i="9"/>
  <c r="P98" i="9"/>
  <c r="P28" i="9"/>
  <c r="P20" i="9"/>
  <c r="P12" i="9"/>
  <c r="R28" i="9"/>
  <c r="R16" i="9"/>
  <c r="R33" i="9"/>
  <c r="R49" i="9"/>
  <c r="P31" i="9"/>
  <c r="P47" i="9"/>
  <c r="P63" i="9"/>
  <c r="Q20" i="9"/>
  <c r="Q36" i="9"/>
  <c r="Q52" i="9"/>
  <c r="Q68" i="9"/>
  <c r="Q84" i="9"/>
  <c r="Q100" i="9"/>
  <c r="AA80" i="9"/>
  <c r="AA23" i="9"/>
  <c r="AA39" i="9"/>
  <c r="AA64" i="9"/>
  <c r="AA18" i="9"/>
  <c r="AA34" i="9"/>
  <c r="AA50" i="9"/>
  <c r="AA82" i="9"/>
  <c r="AA53" i="9"/>
  <c r="AA69" i="9"/>
  <c r="AA85" i="9"/>
  <c r="AA101" i="9"/>
  <c r="Y25" i="9"/>
  <c r="Y62" i="9"/>
  <c r="Y32" i="9"/>
  <c r="Y80" i="9"/>
  <c r="Y69" i="9"/>
  <c r="Y101" i="9"/>
  <c r="AJ25" i="9"/>
  <c r="AJ68" i="9"/>
  <c r="AJ42" i="9"/>
  <c r="AJ98" i="9"/>
  <c r="AJ77" i="9"/>
  <c r="AH21" i="9"/>
  <c r="AH37" i="9"/>
  <c r="AH54" i="9"/>
  <c r="AH86" i="9"/>
  <c r="AH36" i="9"/>
  <c r="AH56" i="9"/>
  <c r="AH88" i="9"/>
  <c r="AH57" i="9"/>
  <c r="AH73" i="9"/>
  <c r="AH89" i="9"/>
  <c r="AH105" i="9"/>
  <c r="AQ41" i="9"/>
  <c r="AR30" i="9"/>
  <c r="AS19" i="9"/>
  <c r="AQ9" i="9"/>
  <c r="AS68" i="9"/>
  <c r="AS100" i="9"/>
  <c r="AS75" i="9"/>
  <c r="AQ50" i="9"/>
  <c r="AQ82" i="9"/>
  <c r="AQ59" i="9"/>
  <c r="AQ91" i="9"/>
  <c r="AS24" i="9"/>
  <c r="AR60" i="9"/>
  <c r="AZ22" i="9"/>
  <c r="BA70" i="9"/>
  <c r="BB17" i="9"/>
  <c r="BB81" i="9"/>
  <c r="AZ97" i="9"/>
  <c r="BJ94" i="9"/>
  <c r="BJ67" i="9"/>
  <c r="BK98" i="9"/>
  <c r="BI30" i="9"/>
  <c r="BT48" i="9"/>
  <c r="CC48" i="9"/>
  <c r="CL66" i="9"/>
  <c r="CL6" i="9"/>
  <c r="CK62" i="9"/>
  <c r="CT20" i="9"/>
  <c r="CU84" i="9"/>
  <c r="DT86" i="9"/>
  <c r="Q102" i="9"/>
  <c r="EL60" i="9"/>
  <c r="P61" i="9"/>
  <c r="EE67" i="9"/>
  <c r="EE32" i="9"/>
  <c r="EE39" i="9"/>
  <c r="EE15" i="9"/>
  <c r="EE5" i="9"/>
  <c r="EE99" i="9"/>
  <c r="EE96" i="9"/>
  <c r="EE78" i="9"/>
  <c r="EC89" i="9"/>
  <c r="EC56" i="9"/>
  <c r="EC70" i="9"/>
  <c r="EC27" i="9"/>
  <c r="EC57" i="9"/>
  <c r="DK91" i="9"/>
  <c r="DK59" i="9"/>
  <c r="DK60" i="9"/>
  <c r="DK22" i="9"/>
  <c r="DK74" i="9"/>
  <c r="DK17" i="9"/>
  <c r="DK7" i="9"/>
  <c r="DK75" i="9"/>
  <c r="DK38" i="9"/>
  <c r="DK47" i="9"/>
  <c r="CU105" i="9"/>
  <c r="CU103" i="9"/>
  <c r="CU101" i="9"/>
  <c r="CU99" i="9"/>
  <c r="CU97" i="9"/>
  <c r="CU95" i="9"/>
  <c r="CU93" i="9"/>
  <c r="CU91" i="9"/>
  <c r="CU89" i="9"/>
  <c r="CU87" i="9"/>
  <c r="CU85" i="9"/>
  <c r="CU83" i="9"/>
  <c r="CU81" i="9"/>
  <c r="CU79" i="9"/>
  <c r="CU77" i="9"/>
  <c r="CU75" i="9"/>
  <c r="CU73" i="9"/>
  <c r="CU71" i="9"/>
  <c r="CU69" i="9"/>
  <c r="CU67" i="9"/>
  <c r="CU65" i="9"/>
  <c r="CU63" i="9"/>
  <c r="CU61" i="9"/>
  <c r="CU59" i="9"/>
  <c r="CU57" i="9"/>
  <c r="CU55" i="9"/>
  <c r="CU53" i="9"/>
  <c r="CU51" i="9"/>
  <c r="CU49" i="9"/>
  <c r="CU47" i="9"/>
  <c r="CU45" i="9"/>
  <c r="CU43" i="9"/>
  <c r="CU41" i="9"/>
  <c r="CU39" i="9"/>
  <c r="CU37" i="9"/>
  <c r="CU35" i="9"/>
  <c r="CU33" i="9"/>
  <c r="CU31" i="9"/>
  <c r="CU29" i="9"/>
  <c r="CU6" i="9"/>
  <c r="CU8" i="9"/>
  <c r="CU10" i="9"/>
  <c r="CU12" i="9"/>
  <c r="CU14" i="9"/>
  <c r="CU16" i="9"/>
  <c r="CU18" i="9"/>
  <c r="CU20" i="9"/>
  <c r="CU22" i="9"/>
  <c r="CU24" i="9"/>
  <c r="CU26" i="9"/>
  <c r="CU28" i="9"/>
  <c r="CU5" i="9"/>
  <c r="CU7" i="9"/>
  <c r="CU9" i="9"/>
  <c r="CU11" i="9"/>
  <c r="CU13" i="9"/>
  <c r="CU15" i="9"/>
  <c r="CU17" i="9"/>
  <c r="CU19" i="9"/>
  <c r="CU102" i="9"/>
  <c r="CU98" i="9"/>
  <c r="CU94" i="9"/>
  <c r="CU90" i="9"/>
  <c r="CU86" i="9"/>
  <c r="CU82" i="9"/>
  <c r="CU78" i="9"/>
  <c r="CU74" i="9"/>
  <c r="CU70" i="9"/>
  <c r="CU66" i="9"/>
  <c r="CU62" i="9"/>
  <c r="CU58" i="9"/>
  <c r="CU54" i="9"/>
  <c r="CU50" i="9"/>
  <c r="CU46" i="9"/>
  <c r="CU42" i="9"/>
  <c r="CU38" i="9"/>
  <c r="CU34" i="9"/>
  <c r="CU30" i="9"/>
  <c r="CU21" i="9"/>
  <c r="CU23" i="9"/>
  <c r="CU25" i="9"/>
  <c r="CU27" i="9"/>
  <c r="CL55" i="9"/>
  <c r="CL47" i="9"/>
  <c r="CL39" i="9"/>
  <c r="CL31" i="9"/>
  <c r="CL10" i="9"/>
  <c r="CL18" i="9"/>
  <c r="CL26" i="9"/>
  <c r="CL102" i="9"/>
  <c r="CL94" i="9"/>
  <c r="CL86" i="9"/>
  <c r="CL78" i="9"/>
  <c r="CL70" i="9"/>
  <c r="CJ61" i="9"/>
  <c r="CJ53" i="9"/>
  <c r="CJ45" i="9"/>
  <c r="CJ37" i="9"/>
  <c r="CJ29" i="9"/>
  <c r="CJ10" i="9"/>
  <c r="CJ18" i="9"/>
  <c r="CJ26" i="9"/>
  <c r="CJ100" i="9"/>
  <c r="CJ92" i="9"/>
  <c r="CJ84" i="9"/>
  <c r="CJ76" i="9"/>
  <c r="CJ68" i="9"/>
  <c r="BJ91" i="9"/>
  <c r="BJ75" i="9"/>
  <c r="BJ59" i="9"/>
  <c r="BJ46" i="9"/>
  <c r="BJ38" i="9"/>
  <c r="BJ14" i="9"/>
  <c r="BJ30" i="9"/>
  <c r="BJ20" i="9"/>
  <c r="BJ36" i="9"/>
  <c r="BJ98" i="9"/>
  <c r="BJ90" i="9"/>
  <c r="BJ82" i="9"/>
  <c r="BJ74" i="9"/>
  <c r="BJ66" i="9"/>
  <c r="BJ58" i="9"/>
  <c r="BJ50" i="9"/>
  <c r="BJ11" i="9"/>
  <c r="BJ19" i="9"/>
  <c r="BJ27" i="9"/>
  <c r="BJ35" i="9"/>
  <c r="BJ43" i="9"/>
  <c r="BJ53" i="9"/>
  <c r="BJ69" i="9"/>
  <c r="BJ85" i="9"/>
  <c r="BJ101" i="9"/>
  <c r="BB101" i="9"/>
  <c r="BB93" i="9"/>
  <c r="BB85" i="9"/>
  <c r="BB77" i="9"/>
  <c r="BB69" i="9"/>
  <c r="BB61" i="9"/>
  <c r="BB53" i="9"/>
  <c r="BB102" i="9"/>
  <c r="BB94" i="9"/>
  <c r="BB86" i="9"/>
  <c r="BB78" i="9"/>
  <c r="BB70" i="9"/>
  <c r="BB62" i="9"/>
  <c r="BB54" i="9"/>
  <c r="BB5" i="9"/>
  <c r="BB13" i="9"/>
  <c r="BB21" i="9"/>
  <c r="BB29" i="9"/>
  <c r="BB37" i="9"/>
  <c r="BB45" i="9"/>
  <c r="BB12" i="9"/>
  <c r="BB20" i="9"/>
  <c r="BB28" i="9"/>
  <c r="BB36" i="9"/>
  <c r="BB44" i="9"/>
  <c r="AZ101" i="9"/>
  <c r="AZ93" i="9"/>
  <c r="AZ85" i="9"/>
  <c r="AZ77" i="9"/>
  <c r="AZ69" i="9"/>
  <c r="AZ61" i="9"/>
  <c r="AZ53" i="9"/>
  <c r="AZ100" i="9"/>
  <c r="AZ92" i="9"/>
  <c r="AZ84" i="9"/>
  <c r="AZ76" i="9"/>
  <c r="AZ68" i="9"/>
  <c r="AZ60" i="9"/>
  <c r="AZ52" i="9"/>
  <c r="AZ11" i="9"/>
  <c r="AZ19" i="9"/>
  <c r="AZ27" i="9"/>
  <c r="AZ35" i="9"/>
  <c r="AZ43" i="9"/>
  <c r="AZ49" i="9"/>
  <c r="AZ10" i="9"/>
  <c r="AZ18" i="9"/>
  <c r="AZ26" i="9"/>
  <c r="AZ34" i="9"/>
  <c r="AZ42" i="9"/>
  <c r="AS12" i="9"/>
  <c r="AS20" i="9"/>
  <c r="AS28" i="9"/>
  <c r="AS36" i="9"/>
  <c r="EM21" i="9"/>
  <c r="EM32" i="9"/>
  <c r="EL48" i="9"/>
  <c r="EL6" i="9"/>
  <c r="EL8" i="9"/>
  <c r="EL10" i="9"/>
  <c r="EL12" i="9"/>
  <c r="EL14" i="9"/>
  <c r="EL16" i="9"/>
  <c r="EL18" i="9"/>
  <c r="EL20" i="9"/>
  <c r="EL103" i="9"/>
  <c r="EL99" i="9"/>
  <c r="EL95" i="9"/>
  <c r="EL91" i="9"/>
  <c r="EL87" i="9"/>
  <c r="EL83" i="9"/>
  <c r="EL79" i="9"/>
  <c r="EL75" i="9"/>
  <c r="EL71" i="9"/>
  <c r="EL67" i="9"/>
  <c r="EL63" i="9"/>
  <c r="EL59" i="9"/>
  <c r="EL55" i="9"/>
  <c r="EL51" i="9"/>
  <c r="EL102" i="9"/>
  <c r="EL98" i="9"/>
  <c r="EL94" i="9"/>
  <c r="EL90" i="9"/>
  <c r="EL86" i="9"/>
  <c r="EL82" i="9"/>
  <c r="EL78" i="9"/>
  <c r="EL74" i="9"/>
  <c r="EL70" i="9"/>
  <c r="EL66" i="9"/>
  <c r="EL62" i="9"/>
  <c r="EL58" i="9"/>
  <c r="EL54" i="9"/>
  <c r="EL50" i="9"/>
  <c r="EL5" i="9"/>
  <c r="EL7" i="9"/>
  <c r="EL9" i="9"/>
  <c r="EL11" i="9"/>
  <c r="EL13" i="9"/>
  <c r="EL15" i="9"/>
  <c r="EL17" i="9"/>
  <c r="EL19" i="9"/>
  <c r="EL21" i="9"/>
  <c r="EL23" i="9"/>
  <c r="EL25" i="9"/>
  <c r="EL27" i="9"/>
  <c r="EL29" i="9"/>
  <c r="EL31" i="9"/>
  <c r="EL22" i="9"/>
  <c r="EL24" i="9"/>
  <c r="EL26" i="9"/>
  <c r="EL28" i="9"/>
  <c r="EL30" i="9"/>
  <c r="EL32" i="9"/>
  <c r="EL34" i="9"/>
  <c r="EL36" i="9"/>
  <c r="EL38" i="9"/>
  <c r="EL40" i="9"/>
  <c r="EL42" i="9"/>
  <c r="EL44" i="9"/>
  <c r="EL46" i="9"/>
  <c r="EL105" i="9"/>
  <c r="EL97" i="9"/>
  <c r="EL89" i="9"/>
  <c r="EL81" i="9"/>
  <c r="EL73" i="9"/>
  <c r="EL65" i="9"/>
  <c r="EL57" i="9"/>
  <c r="EL104" i="9"/>
  <c r="EL96" i="9"/>
  <c r="EL88" i="9"/>
  <c r="EL80" i="9"/>
  <c r="EL72" i="9"/>
  <c r="EL64" i="9"/>
  <c r="EL56" i="9"/>
  <c r="EL93" i="9"/>
  <c r="EL77" i="9"/>
  <c r="EL61" i="9"/>
  <c r="EL100" i="9"/>
  <c r="EL84" i="9"/>
  <c r="EL68" i="9"/>
  <c r="EL52" i="9"/>
  <c r="EL33" i="9"/>
  <c r="EL35" i="9"/>
  <c r="EL37" i="9"/>
  <c r="EL39" i="9"/>
  <c r="EL41" i="9"/>
  <c r="EL43" i="9"/>
  <c r="EL45" i="9"/>
  <c r="EL47" i="9"/>
  <c r="EL49" i="9"/>
  <c r="ED88" i="9"/>
  <c r="ED56" i="9"/>
  <c r="ED29" i="9"/>
  <c r="ED73" i="9"/>
  <c r="ED26" i="9"/>
  <c r="ED104" i="9"/>
  <c r="ED13" i="9"/>
  <c r="ED105" i="9"/>
  <c r="ED16" i="9"/>
  <c r="ED45" i="9"/>
  <c r="DU6" i="9"/>
  <c r="DU38" i="9"/>
  <c r="DU96" i="9"/>
  <c r="DU64" i="9"/>
  <c r="DU83" i="9"/>
  <c r="DU51" i="9"/>
  <c r="DU33" i="9"/>
  <c r="DU22" i="9"/>
  <c r="DU80" i="9"/>
  <c r="DU67" i="9"/>
  <c r="DT105" i="9"/>
  <c r="DT101" i="9"/>
  <c r="DT97" i="9"/>
  <c r="DT93" i="9"/>
  <c r="DT89" i="9"/>
  <c r="DT85" i="9"/>
  <c r="DT99" i="9"/>
  <c r="DT91" i="9"/>
  <c r="DT83" i="9"/>
  <c r="DT79" i="9"/>
  <c r="DT75" i="9"/>
  <c r="DT71" i="9"/>
  <c r="DT67" i="9"/>
  <c r="DT63" i="9"/>
  <c r="DT59" i="9"/>
  <c r="DT104" i="9"/>
  <c r="DT100" i="9"/>
  <c r="DT96" i="9"/>
  <c r="DT92" i="9"/>
  <c r="DT88" i="9"/>
  <c r="DT84" i="9"/>
  <c r="DT80" i="9"/>
  <c r="DT76" i="9"/>
  <c r="DT72" i="9"/>
  <c r="DT68" i="9"/>
  <c r="DT64" i="9"/>
  <c r="DT60" i="9"/>
  <c r="DT56" i="9"/>
  <c r="DT52" i="9"/>
  <c r="DT5" i="9"/>
  <c r="DT23" i="9"/>
  <c r="DT25" i="9"/>
  <c r="DT27" i="9"/>
  <c r="DT29" i="9"/>
  <c r="DT31" i="9"/>
  <c r="DT33" i="9"/>
  <c r="DT35" i="9"/>
  <c r="DT37" i="9"/>
  <c r="DT18" i="9"/>
  <c r="DT20" i="9"/>
  <c r="DT22" i="9"/>
  <c r="DT24" i="9"/>
  <c r="DT26" i="9"/>
  <c r="DT28" i="9"/>
  <c r="DT30" i="9"/>
  <c r="DT32" i="9"/>
  <c r="DT51" i="9"/>
  <c r="DT95" i="9"/>
  <c r="DT81" i="9"/>
  <c r="DT73" i="9"/>
  <c r="DT65" i="9"/>
  <c r="DT57" i="9"/>
  <c r="DT98" i="9"/>
  <c r="DT90" i="9"/>
  <c r="DT82" i="9"/>
  <c r="DT74" i="9"/>
  <c r="DT66" i="9"/>
  <c r="DT58" i="9"/>
  <c r="DT50" i="9"/>
  <c r="DT7" i="9"/>
  <c r="DT9" i="9"/>
  <c r="DT11" i="9"/>
  <c r="DT13" i="9"/>
  <c r="DT15" i="9"/>
  <c r="DT17" i="9"/>
  <c r="DT19" i="9"/>
  <c r="DT21" i="9"/>
  <c r="DT34" i="9"/>
  <c r="DT36" i="9"/>
  <c r="DT38" i="9"/>
  <c r="DT40" i="9"/>
  <c r="DT42" i="9"/>
  <c r="DT44" i="9"/>
  <c r="DT46" i="9"/>
  <c r="DT48" i="9"/>
  <c r="DM101" i="9"/>
  <c r="DM69" i="9"/>
  <c r="DM82" i="9"/>
  <c r="DM34" i="9"/>
  <c r="DM100" i="9"/>
  <c r="DM41" i="9"/>
  <c r="DM53" i="9"/>
  <c r="DM18" i="9"/>
  <c r="DM17" i="9"/>
  <c r="DD89" i="9"/>
  <c r="DD57" i="9"/>
  <c r="DD96" i="9"/>
  <c r="DD80" i="9"/>
  <c r="DD64" i="9"/>
  <c r="DD5" i="9"/>
  <c r="DD13" i="9"/>
  <c r="DD21" i="9"/>
  <c r="DD29" i="9"/>
  <c r="DD37" i="9"/>
  <c r="DD45" i="9"/>
  <c r="DD10" i="9"/>
  <c r="DD18" i="9"/>
  <c r="DD26" i="9"/>
  <c r="DD34" i="9"/>
  <c r="DD42" i="9"/>
  <c r="DD105" i="9"/>
  <c r="DD104" i="9"/>
  <c r="DD72" i="9"/>
  <c r="DD9" i="9"/>
  <c r="DD25" i="9"/>
  <c r="DD41" i="9"/>
  <c r="DD14" i="9"/>
  <c r="DD30" i="9"/>
  <c r="DD46" i="9"/>
  <c r="CT8" i="9"/>
  <c r="CT16" i="9"/>
  <c r="CT24" i="9"/>
  <c r="CT32" i="9"/>
  <c r="CT40" i="9"/>
  <c r="CT48" i="9"/>
  <c r="CT56" i="9"/>
  <c r="CT64" i="9"/>
  <c r="CT72" i="9"/>
  <c r="CT80" i="9"/>
  <c r="CT88" i="9"/>
  <c r="CT96" i="9"/>
  <c r="CT104" i="9"/>
  <c r="CK98" i="9"/>
  <c r="CK90" i="9"/>
  <c r="CK82" i="9"/>
  <c r="CK74" i="9"/>
  <c r="CK66" i="9"/>
  <c r="CK58" i="9"/>
  <c r="CK50" i="9"/>
  <c r="CK42" i="9"/>
  <c r="CK34" i="9"/>
  <c r="CK26" i="9"/>
  <c r="CK18" i="9"/>
  <c r="CK10" i="9"/>
  <c r="CC40" i="9"/>
  <c r="CC93" i="9"/>
  <c r="CC77" i="9"/>
  <c r="CC61" i="9"/>
  <c r="CC102" i="9"/>
  <c r="CC86" i="9"/>
  <c r="CC70" i="9"/>
  <c r="CC54" i="9"/>
  <c r="CC15" i="9"/>
  <c r="CC31" i="9"/>
  <c r="CC47" i="9"/>
  <c r="BT91" i="9"/>
  <c r="BT75" i="9"/>
  <c r="BT59" i="9"/>
  <c r="BT94" i="9"/>
  <c r="BT62" i="9"/>
  <c r="BT40" i="9"/>
  <c r="BT24" i="9"/>
  <c r="BT8" i="9"/>
  <c r="BT80" i="9"/>
  <c r="BT47" i="9"/>
  <c r="BT17" i="9"/>
  <c r="BT33" i="9"/>
  <c r="BI103" i="9"/>
  <c r="BI95" i="9"/>
  <c r="BI87" i="9"/>
  <c r="BI79" i="9"/>
  <c r="BI71" i="9"/>
  <c r="BI63" i="9"/>
  <c r="BI55" i="9"/>
  <c r="BI100" i="9"/>
  <c r="BI84" i="9"/>
  <c r="BI68" i="9"/>
  <c r="BI52" i="9"/>
  <c r="BI42" i="9"/>
  <c r="BI34" i="9"/>
  <c r="BI26" i="9"/>
  <c r="BI18" i="9"/>
  <c r="BI10" i="9"/>
  <c r="BI98" i="9"/>
  <c r="BI82" i="9"/>
  <c r="BI66" i="9"/>
  <c r="BI50" i="9"/>
  <c r="BI43" i="9"/>
  <c r="BI9" i="9"/>
  <c r="BI25" i="9"/>
  <c r="BI15" i="9"/>
  <c r="BI31" i="9"/>
  <c r="BK105" i="9"/>
  <c r="BK97" i="9"/>
  <c r="BK89" i="9"/>
  <c r="BK81" i="9"/>
  <c r="BK73" i="9"/>
  <c r="BK65" i="9"/>
  <c r="BK57" i="9"/>
  <c r="BK49" i="9"/>
  <c r="BK90" i="9"/>
  <c r="BK74" i="9"/>
  <c r="BK58" i="9"/>
  <c r="BK46" i="9"/>
  <c r="BK38" i="9"/>
  <c r="BK30" i="9"/>
  <c r="BK22" i="9"/>
  <c r="BK14" i="9"/>
  <c r="BK6" i="9"/>
  <c r="BK92" i="9"/>
  <c r="BK76" i="9"/>
  <c r="BK60" i="9"/>
  <c r="BK45" i="9"/>
  <c r="BK37" i="9"/>
  <c r="BK19" i="9"/>
  <c r="BK35" i="9"/>
  <c r="BK9" i="9"/>
  <c r="BK25" i="9"/>
  <c r="BA8" i="9"/>
  <c r="BA16" i="9"/>
  <c r="BA24" i="9"/>
  <c r="BA32" i="9"/>
  <c r="BA40" i="9"/>
  <c r="BA98" i="9"/>
  <c r="BA90" i="9"/>
  <c r="BA82" i="9"/>
  <c r="BA74" i="9"/>
  <c r="BA66" i="9"/>
  <c r="BA58" i="9"/>
  <c r="BA50" i="9"/>
  <c r="BA99" i="9"/>
  <c r="BA91" i="9"/>
  <c r="BA83" i="9"/>
  <c r="BA75" i="9"/>
  <c r="BA67" i="9"/>
  <c r="BA59" i="9"/>
  <c r="BA51" i="9"/>
  <c r="BA7" i="9"/>
  <c r="BA15" i="9"/>
  <c r="BA23" i="9"/>
  <c r="BA31" i="9"/>
  <c r="BA39" i="9"/>
  <c r="BA47" i="9"/>
  <c r="AQ10" i="9"/>
  <c r="AQ18" i="9"/>
  <c r="AQ26" i="9"/>
  <c r="AQ34" i="9"/>
  <c r="AQ42" i="9"/>
  <c r="AR104" i="9"/>
  <c r="AR96" i="9"/>
  <c r="AR88" i="9"/>
  <c r="AR80" i="9"/>
  <c r="AR72" i="9"/>
  <c r="AR64" i="9"/>
  <c r="AR56" i="9"/>
  <c r="AR105" i="9"/>
  <c r="AR97" i="9"/>
  <c r="AR89" i="9"/>
  <c r="AR81" i="9"/>
  <c r="AR73" i="9"/>
  <c r="AR65" i="9"/>
  <c r="AR57" i="9"/>
  <c r="AR49" i="9"/>
  <c r="AR7" i="9"/>
  <c r="AR15" i="9"/>
  <c r="AR23" i="9"/>
  <c r="AR31" i="9"/>
  <c r="AR39" i="9"/>
  <c r="R66" i="9"/>
  <c r="R70" i="9"/>
  <c r="R74" i="9"/>
  <c r="R78" i="9"/>
  <c r="R82" i="9"/>
  <c r="R86" i="9"/>
  <c r="R90" i="9"/>
  <c r="R94" i="9"/>
  <c r="R98" i="9"/>
  <c r="R102" i="9"/>
  <c r="P64" i="9"/>
  <c r="P68" i="9"/>
  <c r="P72" i="9"/>
  <c r="P76" i="9"/>
  <c r="P80" i="9"/>
  <c r="P84" i="9"/>
  <c r="P88" i="9"/>
  <c r="P92" i="9"/>
  <c r="P96" i="9"/>
  <c r="P100" i="9"/>
  <c r="P104" i="9"/>
  <c r="P26" i="9"/>
  <c r="P22" i="9"/>
  <c r="P18" i="9"/>
  <c r="P14" i="9"/>
  <c r="P10" i="9"/>
  <c r="P6" i="9"/>
  <c r="R26" i="9"/>
  <c r="R22" i="9"/>
  <c r="R18" i="9"/>
  <c r="R14" i="9"/>
  <c r="R10" i="9"/>
  <c r="R6" i="9"/>
  <c r="R31" i="9"/>
  <c r="R35" i="9"/>
  <c r="R39" i="9"/>
  <c r="R43" i="9"/>
  <c r="R47" i="9"/>
  <c r="R51" i="9"/>
  <c r="R55" i="9"/>
  <c r="P29" i="9"/>
  <c r="P33" i="9"/>
  <c r="P37" i="9"/>
  <c r="P41" i="9"/>
  <c r="P45" i="9"/>
  <c r="P49" i="9"/>
  <c r="P53" i="9"/>
  <c r="P57" i="9"/>
  <c r="Q6" i="9"/>
  <c r="Q10" i="9"/>
  <c r="Q14" i="9"/>
  <c r="Q18" i="9"/>
  <c r="Q22" i="9"/>
  <c r="Q26" i="9"/>
  <c r="Q30" i="9"/>
  <c r="Q34" i="9"/>
  <c r="Q38" i="9"/>
  <c r="Q42" i="9"/>
  <c r="Q46" i="9"/>
  <c r="Q50" i="9"/>
  <c r="Q54" i="9"/>
  <c r="Q58" i="9"/>
  <c r="Q62" i="9"/>
  <c r="Q66" i="9"/>
  <c r="Q70" i="9"/>
  <c r="Q74" i="9"/>
  <c r="Q78" i="9"/>
  <c r="Q82" i="9"/>
  <c r="Q86" i="9"/>
  <c r="Q90" i="9"/>
  <c r="Q94" i="9"/>
  <c r="Q98" i="9"/>
  <c r="AA19" i="9"/>
  <c r="AA15" i="9"/>
  <c r="AA11" i="9"/>
  <c r="AA7" i="9"/>
  <c r="AA76" i="9"/>
  <c r="AA84" i="9"/>
  <c r="AA92" i="9"/>
  <c r="AA100" i="9"/>
  <c r="AA21" i="9"/>
  <c r="AA25" i="9"/>
  <c r="AA29" i="9"/>
  <c r="AA33" i="9"/>
  <c r="AA37" i="9"/>
  <c r="AA41" i="9"/>
  <c r="AA45" i="9"/>
  <c r="AA52" i="9"/>
  <c r="AA60" i="9"/>
  <c r="AA68" i="9"/>
  <c r="AA8" i="9"/>
  <c r="AA12" i="9"/>
  <c r="AA16" i="9"/>
  <c r="AA20" i="9"/>
  <c r="AA24" i="9"/>
  <c r="AA28" i="9"/>
  <c r="AA32" i="9"/>
  <c r="AA36" i="9"/>
  <c r="AA40" i="9"/>
  <c r="AA44" i="9"/>
  <c r="AA48" i="9"/>
  <c r="AA54" i="9"/>
  <c r="AA62" i="9"/>
  <c r="AA70" i="9"/>
  <c r="AA78" i="9"/>
  <c r="AA86" i="9"/>
  <c r="AA94" i="9"/>
  <c r="AA102" i="9"/>
  <c r="AA51" i="9"/>
  <c r="AA55" i="9"/>
  <c r="AA59" i="9"/>
  <c r="AA63" i="9"/>
  <c r="AA67" i="9"/>
  <c r="AA71" i="9"/>
  <c r="AA75" i="9"/>
  <c r="AA79" i="9"/>
  <c r="AA83" i="9"/>
  <c r="AA87" i="9"/>
  <c r="AA91" i="9"/>
  <c r="AA95" i="9"/>
  <c r="AA99" i="9"/>
  <c r="AA103" i="9"/>
  <c r="Y74" i="9"/>
  <c r="Y90" i="9"/>
  <c r="Y21" i="9"/>
  <c r="Y29" i="9"/>
  <c r="Y37" i="9"/>
  <c r="Y45" i="9"/>
  <c r="Y54" i="9"/>
  <c r="Y70" i="9"/>
  <c r="Y12" i="9"/>
  <c r="Y20" i="9"/>
  <c r="Y28" i="9"/>
  <c r="Y36" i="9"/>
  <c r="Y44" i="9"/>
  <c r="Y56" i="9"/>
  <c r="Y72" i="9"/>
  <c r="Y88" i="9"/>
  <c r="Y104" i="9"/>
  <c r="Y57" i="9"/>
  <c r="Y65" i="9"/>
  <c r="Y73" i="9"/>
  <c r="Y81" i="9"/>
  <c r="Y89" i="9"/>
  <c r="Y97" i="9"/>
  <c r="Y105" i="9"/>
  <c r="G9" i="9"/>
  <c r="AH28" i="9"/>
  <c r="AH24" i="9"/>
  <c r="AJ19" i="9"/>
  <c r="AJ15" i="9"/>
  <c r="AJ11" i="9"/>
  <c r="AJ7" i="9"/>
  <c r="AJ5" i="9"/>
  <c r="AJ21" i="9"/>
  <c r="AJ29" i="9"/>
  <c r="AJ37" i="9"/>
  <c r="AJ45" i="9"/>
  <c r="AJ60" i="9"/>
  <c r="AJ76" i="9"/>
  <c r="AJ92" i="9"/>
  <c r="AJ30" i="9"/>
  <c r="AJ38" i="9"/>
  <c r="AJ46" i="9"/>
  <c r="AJ58" i="9"/>
  <c r="AJ74" i="9"/>
  <c r="AJ90" i="9"/>
  <c r="AJ49" i="9"/>
  <c r="AJ57" i="9"/>
  <c r="AJ65" i="9"/>
  <c r="AJ73" i="9"/>
  <c r="AJ81" i="9"/>
  <c r="AJ89" i="9"/>
  <c r="AJ97" i="9"/>
  <c r="AH23" i="9"/>
  <c r="AH27" i="9"/>
  <c r="AH31" i="9"/>
  <c r="AH35" i="9"/>
  <c r="AH39" i="9"/>
  <c r="AH43" i="9"/>
  <c r="AH47" i="9"/>
  <c r="AH50" i="9"/>
  <c r="AH58" i="9"/>
  <c r="AH66" i="9"/>
  <c r="AH74" i="9"/>
  <c r="AH82" i="9"/>
  <c r="AH90" i="9"/>
  <c r="AH98" i="9"/>
  <c r="AH30" i="9"/>
  <c r="AH34" i="9"/>
  <c r="AH38" i="9"/>
  <c r="AH42" i="9"/>
  <c r="AH46" i="9"/>
  <c r="AH52" i="9"/>
  <c r="AH60" i="9"/>
  <c r="AH68" i="9"/>
  <c r="AH76" i="9"/>
  <c r="AH84" i="9"/>
  <c r="AH92" i="9"/>
  <c r="AH100" i="9"/>
  <c r="AH51" i="9"/>
  <c r="AH55" i="9"/>
  <c r="AH59" i="9"/>
  <c r="AH63" i="9"/>
  <c r="AH67" i="9"/>
  <c r="AH71" i="9"/>
  <c r="AH75" i="9"/>
  <c r="AH79" i="9"/>
  <c r="AH83" i="9"/>
  <c r="AH87" i="9"/>
  <c r="AH91" i="9"/>
  <c r="AH95" i="9"/>
  <c r="AH99" i="9"/>
  <c r="AH103" i="9"/>
  <c r="AH22" i="9"/>
  <c r="AH20" i="9"/>
  <c r="AH18" i="9"/>
  <c r="AH16" i="9"/>
  <c r="AH14" i="9"/>
  <c r="AH12" i="9"/>
  <c r="AH10" i="9"/>
  <c r="AH8" i="9"/>
  <c r="AH6" i="9"/>
  <c r="AS47" i="9"/>
  <c r="AQ45" i="9"/>
  <c r="AR42" i="9"/>
  <c r="AS39" i="9"/>
  <c r="AQ37" i="9"/>
  <c r="AR34" i="9"/>
  <c r="AS31" i="9"/>
  <c r="AQ29" i="9"/>
  <c r="AR26" i="9"/>
  <c r="AS23" i="9"/>
  <c r="AQ21" i="9"/>
  <c r="AR18" i="9"/>
  <c r="AS15" i="9"/>
  <c r="AQ13" i="9"/>
  <c r="AR10" i="9"/>
  <c r="AS7" i="9"/>
  <c r="AQ5" i="9"/>
  <c r="AS56" i="9"/>
  <c r="AS64" i="9"/>
  <c r="AS72" i="9"/>
  <c r="AS80" i="9"/>
  <c r="AS88" i="9"/>
  <c r="AS96" i="9"/>
  <c r="AS104" i="9"/>
  <c r="AS55" i="9"/>
  <c r="AS63" i="9"/>
  <c r="AS71" i="9"/>
  <c r="AS79" i="9"/>
  <c r="AS87" i="9"/>
  <c r="AS95" i="9"/>
  <c r="AS103" i="9"/>
  <c r="AQ54" i="9"/>
  <c r="AQ62" i="9"/>
  <c r="AQ70" i="9"/>
  <c r="AQ78" i="9"/>
  <c r="AQ86" i="9"/>
  <c r="AQ94" i="9"/>
  <c r="AQ102" i="9"/>
  <c r="AQ55" i="9"/>
  <c r="AQ63" i="9"/>
  <c r="AQ71" i="9"/>
  <c r="AQ79" i="9"/>
  <c r="AQ87" i="9"/>
  <c r="AQ95" i="9"/>
  <c r="AQ103" i="9"/>
  <c r="AQ46" i="9"/>
  <c r="AR43" i="9"/>
  <c r="AQ38" i="9"/>
  <c r="AS32" i="9"/>
  <c r="AR27" i="9"/>
  <c r="AQ22" i="9"/>
  <c r="AS16" i="9"/>
  <c r="AR11" i="9"/>
  <c r="AQ6" i="9"/>
  <c r="AR61" i="9"/>
  <c r="AR77" i="9"/>
  <c r="AR93" i="9"/>
  <c r="AR52" i="9"/>
  <c r="AR68" i="9"/>
  <c r="AR84" i="9"/>
  <c r="AR100" i="9"/>
  <c r="AZ46" i="9"/>
  <c r="BB40" i="9"/>
  <c r="BA35" i="9"/>
  <c r="AZ30" i="9"/>
  <c r="BB24" i="9"/>
  <c r="BA19" i="9"/>
  <c r="AZ14" i="9"/>
  <c r="BB8" i="9"/>
  <c r="BA55" i="9"/>
  <c r="BA71" i="9"/>
  <c r="BA87" i="9"/>
  <c r="BA103" i="9"/>
  <c r="BA62" i="9"/>
  <c r="BA78" i="9"/>
  <c r="BA94" i="9"/>
  <c r="AZ47" i="9"/>
  <c r="BB41" i="9"/>
  <c r="BA36" i="9"/>
  <c r="AZ31" i="9"/>
  <c r="BB25" i="9"/>
  <c r="BA20" i="9"/>
  <c r="AZ15" i="9"/>
  <c r="BB9" i="9"/>
  <c r="BB50" i="9"/>
  <c r="BB66" i="9"/>
  <c r="BB82" i="9"/>
  <c r="BB98" i="9"/>
  <c r="BB57" i="9"/>
  <c r="BB73" i="9"/>
  <c r="BB89" i="9"/>
  <c r="BB105" i="9"/>
  <c r="AZ64" i="9"/>
  <c r="AZ80" i="9"/>
  <c r="AZ96" i="9"/>
  <c r="AZ57" i="9"/>
  <c r="AZ73" i="9"/>
  <c r="AZ89" i="9"/>
  <c r="AZ105" i="9"/>
  <c r="BJ77" i="9"/>
  <c r="BJ47" i="9"/>
  <c r="BJ31" i="9"/>
  <c r="BJ15" i="9"/>
  <c r="BJ54" i="9"/>
  <c r="BJ70" i="9"/>
  <c r="BJ86" i="9"/>
  <c r="BJ102" i="9"/>
  <c r="BJ28" i="9"/>
  <c r="BK17" i="9"/>
  <c r="BI7" i="9"/>
  <c r="BK27" i="9"/>
  <c r="BI17" i="9"/>
  <c r="BJ6" i="9"/>
  <c r="BJ51" i="9"/>
  <c r="BJ83" i="9"/>
  <c r="BK41" i="9"/>
  <c r="BK68" i="9"/>
  <c r="BK100" i="9"/>
  <c r="BK18" i="9"/>
  <c r="BK34" i="9"/>
  <c r="BK50" i="9"/>
  <c r="BK82" i="9"/>
  <c r="BK53" i="9"/>
  <c r="BK69" i="9"/>
  <c r="BK85" i="9"/>
  <c r="BK101" i="9"/>
  <c r="BI47" i="9"/>
  <c r="BI74" i="9"/>
  <c r="BI6" i="9"/>
  <c r="BI22" i="9"/>
  <c r="BI38" i="9"/>
  <c r="BI60" i="9"/>
  <c r="BI92" i="9"/>
  <c r="BI59" i="9"/>
  <c r="BI75" i="9"/>
  <c r="BI91" i="9"/>
  <c r="BT9" i="9"/>
  <c r="BT39" i="9"/>
  <c r="BT96" i="9"/>
  <c r="BT32" i="9"/>
  <c r="BT78" i="9"/>
  <c r="BT67" i="9"/>
  <c r="BT99" i="9"/>
  <c r="CC23" i="9"/>
  <c r="CC62" i="9"/>
  <c r="CC94" i="9"/>
  <c r="CC69" i="9"/>
  <c r="CC101" i="9"/>
  <c r="CL74" i="9"/>
  <c r="CL90" i="9"/>
  <c r="CJ64" i="9"/>
  <c r="CJ80" i="9"/>
  <c r="CJ96" i="9"/>
  <c r="CJ22" i="9"/>
  <c r="CJ6" i="9"/>
  <c r="CL14" i="9"/>
  <c r="CL35" i="9"/>
  <c r="CL51" i="9"/>
  <c r="CJ33" i="9"/>
  <c r="CJ49" i="9"/>
  <c r="CK6" i="9"/>
  <c r="CK22" i="9"/>
  <c r="CK38" i="9"/>
  <c r="CK54" i="9"/>
  <c r="CK70" i="9"/>
  <c r="CK86" i="9"/>
  <c r="CK102" i="9"/>
  <c r="CT92" i="9"/>
  <c r="CT76" i="9"/>
  <c r="CT60" i="9"/>
  <c r="CT44" i="9"/>
  <c r="CT28" i="9"/>
  <c r="CT12" i="9"/>
  <c r="CU32" i="9"/>
  <c r="CU40" i="9"/>
  <c r="CU48" i="9"/>
  <c r="CU56" i="9"/>
  <c r="CU64" i="9"/>
  <c r="CU72" i="9"/>
  <c r="CU80" i="9"/>
  <c r="CU88" i="9"/>
  <c r="CU96" i="9"/>
  <c r="CU104" i="9"/>
  <c r="DD22" i="9"/>
  <c r="DD33" i="9"/>
  <c r="DD56" i="9"/>
  <c r="DD73" i="9"/>
  <c r="DM27" i="9"/>
  <c r="DM68" i="9"/>
  <c r="DM85" i="9"/>
  <c r="DK92" i="9"/>
  <c r="DU99" i="9"/>
  <c r="DT62" i="9"/>
  <c r="DT78" i="9"/>
  <c r="DT94" i="9"/>
  <c r="DT61" i="9"/>
  <c r="DT77" i="9"/>
  <c r="DT103" i="9"/>
  <c r="ED48" i="9"/>
  <c r="EL76" i="9"/>
  <c r="EL53" i="9"/>
  <c r="EL85" i="9"/>
  <c r="BJ103" i="9"/>
  <c r="BI105" i="9"/>
  <c r="BB103" i="9"/>
  <c r="AS6" i="9"/>
  <c r="Y7" i="9"/>
  <c r="R62" i="9"/>
  <c r="EM85" i="9"/>
  <c r="BK103" i="9"/>
  <c r="BA6" i="9"/>
  <c r="AR102" i="9"/>
  <c r="AQ8" i="9"/>
  <c r="AJ6" i="9"/>
  <c r="P62" i="9"/>
  <c r="Q105" i="9"/>
  <c r="AZ103" i="9"/>
  <c r="G19" i="9"/>
  <c r="EE105" i="9"/>
  <c r="EE101" i="9"/>
  <c r="EE97" i="9"/>
  <c r="EE93" i="9"/>
  <c r="EE89" i="9"/>
  <c r="EE85" i="9"/>
  <c r="EE81" i="9"/>
  <c r="EE77" i="9"/>
  <c r="EE73" i="9"/>
  <c r="EE69" i="9"/>
  <c r="EE65" i="9"/>
  <c r="EE61" i="9"/>
  <c r="EE57" i="9"/>
  <c r="EE53" i="9"/>
  <c r="EE49" i="9"/>
  <c r="EE98" i="9"/>
  <c r="EE90" i="9"/>
  <c r="EE82" i="9"/>
  <c r="EE74" i="9"/>
  <c r="EE66" i="9"/>
  <c r="EE58" i="9"/>
  <c r="EE50" i="9"/>
  <c r="EE46" i="9"/>
  <c r="EE42" i="9"/>
  <c r="EE38" i="9"/>
  <c r="EE34" i="9"/>
  <c r="EE30" i="9"/>
  <c r="EE26" i="9"/>
  <c r="EE22" i="9"/>
  <c r="EE18" i="9"/>
  <c r="EE14" i="9"/>
  <c r="EE10" i="9"/>
  <c r="EE6" i="9"/>
  <c r="EE100" i="9"/>
  <c r="EE92" i="9"/>
  <c r="EE84" i="9"/>
  <c r="EE76" i="9"/>
  <c r="EE68" i="9"/>
  <c r="EE60" i="9"/>
  <c r="EE52" i="9"/>
  <c r="EE45" i="9"/>
  <c r="EE41" i="9"/>
  <c r="EE37" i="9"/>
  <c r="EE11" i="9"/>
  <c r="EE103" i="9"/>
  <c r="EE95" i="9"/>
  <c r="EE87" i="9"/>
  <c r="EE79" i="9"/>
  <c r="EE71" i="9"/>
  <c r="EE63" i="9"/>
  <c r="EE55" i="9"/>
  <c r="EE102" i="9"/>
  <c r="EE86" i="9"/>
  <c r="EE70" i="9"/>
  <c r="EE54" i="9"/>
  <c r="EE44" i="9"/>
  <c r="EE36" i="9"/>
  <c r="EE28" i="9"/>
  <c r="EE20" i="9"/>
  <c r="EE12" i="9"/>
  <c r="EE104" i="9"/>
  <c r="EE88" i="9"/>
  <c r="EE72" i="9"/>
  <c r="EE56" i="9"/>
  <c r="EE43" i="9"/>
  <c r="EE19" i="9"/>
  <c r="EE27" i="9"/>
  <c r="EE35" i="9"/>
  <c r="EE9" i="9"/>
  <c r="EE17" i="9"/>
  <c r="EE25" i="9"/>
  <c r="EE33" i="9"/>
  <c r="EE91" i="9"/>
  <c r="EE75" i="9"/>
  <c r="EE59" i="9"/>
  <c r="EE94" i="9"/>
  <c r="EE62" i="9"/>
  <c r="EE40" i="9"/>
  <c r="EE24" i="9"/>
  <c r="EE8" i="9"/>
  <c r="EE80" i="9"/>
  <c r="EE47" i="9"/>
  <c r="EE23" i="9"/>
  <c r="EE13" i="9"/>
  <c r="EE29" i="9"/>
  <c r="DL103" i="9"/>
  <c r="DL95" i="9"/>
  <c r="DL87" i="9"/>
  <c r="DL79" i="9"/>
  <c r="DL71" i="9"/>
  <c r="DL63" i="9"/>
  <c r="DL55" i="9"/>
  <c r="DL48" i="9"/>
  <c r="DL44" i="9"/>
  <c r="DL40" i="9"/>
  <c r="DL10" i="9"/>
  <c r="DL18" i="9"/>
  <c r="DL26" i="9"/>
  <c r="DL34" i="9"/>
  <c r="DL8" i="9"/>
  <c r="DL16" i="9"/>
  <c r="DL24" i="9"/>
  <c r="DL32" i="9"/>
  <c r="DL104" i="9"/>
  <c r="DL100" i="9"/>
  <c r="DL96" i="9"/>
  <c r="DL92" i="9"/>
  <c r="DL88" i="9"/>
  <c r="DL84" i="9"/>
  <c r="DL80" i="9"/>
  <c r="DL76" i="9"/>
  <c r="DL72" i="9"/>
  <c r="DL68" i="9"/>
  <c r="DL64" i="9"/>
  <c r="DL60" i="9"/>
  <c r="DL56" i="9"/>
  <c r="DL52" i="9"/>
  <c r="DL5" i="9"/>
  <c r="DL9" i="9"/>
  <c r="DL13" i="9"/>
  <c r="DL17" i="9"/>
  <c r="DL21" i="9"/>
  <c r="DL25" i="9"/>
  <c r="DL29" i="9"/>
  <c r="DL33" i="9"/>
  <c r="DL37" i="9"/>
  <c r="DL41" i="9"/>
  <c r="DL45" i="9"/>
  <c r="DL49" i="9"/>
  <c r="DL57" i="9"/>
  <c r="DL65" i="9"/>
  <c r="DL73" i="9"/>
  <c r="DL81" i="9"/>
  <c r="DL89" i="9"/>
  <c r="DL97" i="9"/>
  <c r="DL105" i="9"/>
  <c r="DL91" i="9"/>
  <c r="DL75" i="9"/>
  <c r="DL59" i="9"/>
  <c r="DL46" i="9"/>
  <c r="DL38" i="9"/>
  <c r="DL14" i="9"/>
  <c r="DL30" i="9"/>
  <c r="DL20" i="9"/>
  <c r="DL36" i="9"/>
  <c r="DL98" i="9"/>
  <c r="DL90" i="9"/>
  <c r="DL82" i="9"/>
  <c r="DL74" i="9"/>
  <c r="DL66" i="9"/>
  <c r="DL58" i="9"/>
  <c r="DL50" i="9"/>
  <c r="DL11" i="9"/>
  <c r="DL19" i="9"/>
  <c r="DL27" i="9"/>
  <c r="DL35" i="9"/>
  <c r="DL43" i="9"/>
  <c r="DL53" i="9"/>
  <c r="DL69" i="9"/>
  <c r="DL85" i="9"/>
  <c r="DL101" i="9"/>
  <c r="DC48" i="9"/>
  <c r="DC6" i="9"/>
  <c r="DC8" i="9"/>
  <c r="DC10" i="9"/>
  <c r="DC12" i="9"/>
  <c r="DC14" i="9"/>
  <c r="DC16" i="9"/>
  <c r="DC18" i="9"/>
  <c r="DC20" i="9"/>
  <c r="DC22" i="9"/>
  <c r="DC24" i="9"/>
  <c r="DC26" i="9"/>
  <c r="DC28" i="9"/>
  <c r="DC30" i="9"/>
  <c r="DC32" i="9"/>
  <c r="DC34" i="9"/>
  <c r="DC36" i="9"/>
  <c r="DC38" i="9"/>
  <c r="DC40" i="9"/>
  <c r="DC42" i="9"/>
  <c r="DC44" i="9"/>
  <c r="DC46" i="9"/>
  <c r="DC104" i="9"/>
  <c r="DC100" i="9"/>
  <c r="DC96" i="9"/>
  <c r="DC92" i="9"/>
  <c r="DC88" i="9"/>
  <c r="DC84" i="9"/>
  <c r="DC80" i="9"/>
  <c r="DC76" i="9"/>
  <c r="DC72" i="9"/>
  <c r="DC68" i="9"/>
  <c r="DC64" i="9"/>
  <c r="DC60" i="9"/>
  <c r="DC56" i="9"/>
  <c r="DC52" i="9"/>
  <c r="DC105" i="9"/>
  <c r="DC101" i="9"/>
  <c r="DC97" i="9"/>
  <c r="DC93" i="9"/>
  <c r="DC89" i="9"/>
  <c r="DC85" i="9"/>
  <c r="DC81" i="9"/>
  <c r="DC77" i="9"/>
  <c r="DC73" i="9"/>
  <c r="DC69" i="9"/>
  <c r="DC65" i="9"/>
  <c r="DC61" i="9"/>
  <c r="DC57" i="9"/>
  <c r="DC53" i="9"/>
  <c r="DC5" i="9"/>
  <c r="DC7" i="9"/>
  <c r="DC9" i="9"/>
  <c r="DC11" i="9"/>
  <c r="DC13" i="9"/>
  <c r="DC15" i="9"/>
  <c r="DC17" i="9"/>
  <c r="DC19" i="9"/>
  <c r="DC21" i="9"/>
  <c r="DC23" i="9"/>
  <c r="DC25" i="9"/>
  <c r="DC27" i="9"/>
  <c r="DC29" i="9"/>
  <c r="DC31" i="9"/>
  <c r="DC33" i="9"/>
  <c r="DC35" i="9"/>
  <c r="DC37" i="9"/>
  <c r="DC39" i="9"/>
  <c r="DC41" i="9"/>
  <c r="DC43" i="9"/>
  <c r="DC45" i="9"/>
  <c r="DC47" i="9"/>
  <c r="DC49" i="9"/>
  <c r="CS104" i="9"/>
  <c r="CS102" i="9"/>
  <c r="CS100" i="9"/>
  <c r="CS98" i="9"/>
  <c r="CS96" i="9"/>
  <c r="CS94" i="9"/>
  <c r="CS92" i="9"/>
  <c r="CS90" i="9"/>
  <c r="CS88" i="9"/>
  <c r="CS86" i="9"/>
  <c r="CS84" i="9"/>
  <c r="CS82" i="9"/>
  <c r="CS80" i="9"/>
  <c r="CS78" i="9"/>
  <c r="CS76" i="9"/>
  <c r="CS74" i="9"/>
  <c r="CS72" i="9"/>
  <c r="CS70" i="9"/>
  <c r="CS68" i="9"/>
  <c r="CS66" i="9"/>
  <c r="CS64" i="9"/>
  <c r="CS62" i="9"/>
  <c r="CS60" i="9"/>
  <c r="CS58" i="9"/>
  <c r="CS56" i="9"/>
  <c r="CS54" i="9"/>
  <c r="CS52" i="9"/>
  <c r="CS50" i="9"/>
  <c r="CS48" i="9"/>
  <c r="CS46" i="9"/>
  <c r="CS44" i="9"/>
  <c r="CS42" i="9"/>
  <c r="CS40" i="9"/>
  <c r="CS38" i="9"/>
  <c r="CS36" i="9"/>
  <c r="CS34" i="9"/>
  <c r="CS32" i="9"/>
  <c r="CS30" i="9"/>
  <c r="CL62" i="9"/>
  <c r="CL60" i="9"/>
  <c r="CL58" i="9"/>
  <c r="CL56" i="9"/>
  <c r="CL54" i="9"/>
  <c r="CL52" i="9"/>
  <c r="CL50" i="9"/>
  <c r="CL48" i="9"/>
  <c r="CL46" i="9"/>
  <c r="CL44" i="9"/>
  <c r="CL42" i="9"/>
  <c r="CL40" i="9"/>
  <c r="CL38" i="9"/>
  <c r="CL36" i="9"/>
  <c r="CL34" i="9"/>
  <c r="CL32" i="9"/>
  <c r="CL30" i="9"/>
  <c r="CL5" i="9"/>
  <c r="CL7" i="9"/>
  <c r="CL9" i="9"/>
  <c r="CL11" i="9"/>
  <c r="CL13" i="9"/>
  <c r="CL15" i="9"/>
  <c r="CL17" i="9"/>
  <c r="CL19" i="9"/>
  <c r="CL21" i="9"/>
  <c r="CL23" i="9"/>
  <c r="CL25" i="9"/>
  <c r="CL27" i="9"/>
  <c r="CL105" i="9"/>
  <c r="CL103" i="9"/>
  <c r="CL101" i="9"/>
  <c r="CL99" i="9"/>
  <c r="CL97" i="9"/>
  <c r="CL95" i="9"/>
  <c r="CL93" i="9"/>
  <c r="CL91" i="9"/>
  <c r="CL89" i="9"/>
  <c r="CL87" i="9"/>
  <c r="CL85" i="9"/>
  <c r="CL83" i="9"/>
  <c r="CL81" i="9"/>
  <c r="CL79" i="9"/>
  <c r="CL77" i="9"/>
  <c r="CL75" i="9"/>
  <c r="CL73" i="9"/>
  <c r="CL71" i="9"/>
  <c r="CL69" i="9"/>
  <c r="CL67" i="9"/>
  <c r="CL65" i="9"/>
  <c r="CL63" i="9"/>
  <c r="CB102" i="9"/>
  <c r="CB98" i="9"/>
  <c r="CB94" i="9"/>
  <c r="CB90" i="9"/>
  <c r="CB86" i="9"/>
  <c r="CB82" i="9"/>
  <c r="CB78" i="9"/>
  <c r="CB74" i="9"/>
  <c r="CB70" i="9"/>
  <c r="CB66" i="9"/>
  <c r="CB62" i="9"/>
  <c r="CB58" i="9"/>
  <c r="CB54" i="9"/>
  <c r="CB50" i="9"/>
  <c r="CB103" i="9"/>
  <c r="CB99" i="9"/>
  <c r="CB95" i="9"/>
  <c r="CB91" i="9"/>
  <c r="CB87" i="9"/>
  <c r="CB83" i="9"/>
  <c r="CB79" i="9"/>
  <c r="CB75" i="9"/>
  <c r="CB71" i="9"/>
  <c r="CB67" i="9"/>
  <c r="CB63" i="9"/>
  <c r="CB59" i="9"/>
  <c r="CB55" i="9"/>
  <c r="CB51" i="9"/>
  <c r="CB46" i="9"/>
  <c r="CB42" i="9"/>
  <c r="CB38" i="9"/>
  <c r="CB34" i="9"/>
  <c r="CB30" i="9"/>
  <c r="CB26" i="9"/>
  <c r="CB22" i="9"/>
  <c r="CB18" i="9"/>
  <c r="CB14" i="9"/>
  <c r="CB10" i="9"/>
  <c r="CB6" i="9"/>
  <c r="CB47" i="9"/>
  <c r="CB43" i="9"/>
  <c r="CB39" i="9"/>
  <c r="BS99" i="9"/>
  <c r="BS91" i="9"/>
  <c r="BS83" i="9"/>
  <c r="BS75" i="9"/>
  <c r="BS67" i="9"/>
  <c r="BS59" i="9"/>
  <c r="BS51" i="9"/>
  <c r="BS46" i="9"/>
  <c r="BS42" i="9"/>
  <c r="BS38" i="9"/>
  <c r="BS8" i="9"/>
  <c r="BS12" i="9"/>
  <c r="BS16" i="9"/>
  <c r="BS20" i="9"/>
  <c r="BS24" i="9"/>
  <c r="BS28" i="9"/>
  <c r="BS32" i="9"/>
  <c r="BS102" i="9"/>
  <c r="BS98" i="9"/>
  <c r="BS94" i="9"/>
  <c r="BS90" i="9"/>
  <c r="BS86" i="9"/>
  <c r="BS82" i="9"/>
  <c r="BS78" i="9"/>
  <c r="BS74" i="9"/>
  <c r="BS70" i="9"/>
  <c r="BS66" i="9"/>
  <c r="BS62" i="9"/>
  <c r="BS58" i="9"/>
  <c r="BS54" i="9"/>
  <c r="BS50" i="9"/>
  <c r="BS7" i="9"/>
  <c r="BS11" i="9"/>
  <c r="BS15" i="9"/>
  <c r="BS19" i="9"/>
  <c r="BS23" i="9"/>
  <c r="BS27" i="9"/>
  <c r="BS31" i="9"/>
  <c r="BS35" i="9"/>
  <c r="BS39" i="9"/>
  <c r="EV104" i="9"/>
  <c r="EV100" i="9"/>
  <c r="EV96" i="9"/>
  <c r="EV92" i="9"/>
  <c r="EV88" i="9"/>
  <c r="EV84" i="9"/>
  <c r="EV80" i="9"/>
  <c r="EV76" i="9"/>
  <c r="EV72" i="9"/>
  <c r="EV68" i="9"/>
  <c r="EV64" i="9"/>
  <c r="EV60" i="9"/>
  <c r="EV56" i="9"/>
  <c r="EV52" i="9"/>
  <c r="EV105" i="9"/>
  <c r="EV101" i="9"/>
  <c r="EV97" i="9"/>
  <c r="EV93" i="9"/>
  <c r="EV89" i="9"/>
  <c r="EV85" i="9"/>
  <c r="EV81" i="9"/>
  <c r="EV77" i="9"/>
  <c r="EV73" i="9"/>
  <c r="EV69" i="9"/>
  <c r="EV65" i="9"/>
  <c r="EV61" i="9"/>
  <c r="EV57" i="9"/>
  <c r="EV53" i="9"/>
  <c r="EV49" i="9"/>
  <c r="EV6" i="9"/>
  <c r="EV8" i="9"/>
  <c r="EV10" i="9"/>
  <c r="EV12" i="9"/>
  <c r="EV14" i="9"/>
  <c r="EV16" i="9"/>
  <c r="EV18" i="9"/>
  <c r="EV20" i="9"/>
  <c r="EV22" i="9"/>
  <c r="EV24" i="9"/>
  <c r="EV26" i="9"/>
  <c r="EV28" i="9"/>
  <c r="EV30" i="9"/>
  <c r="EV32" i="9"/>
  <c r="EV34" i="9"/>
  <c r="EV36" i="9"/>
  <c r="EV38" i="9"/>
  <c r="EV40" i="9"/>
  <c r="EV42" i="9"/>
  <c r="EV44" i="9"/>
  <c r="EV46" i="9"/>
  <c r="EV48" i="9"/>
  <c r="EV102" i="9"/>
  <c r="EV94" i="9"/>
  <c r="EV86" i="9"/>
  <c r="EV78" i="9"/>
  <c r="EV70" i="9"/>
  <c r="EV62" i="9"/>
  <c r="EV54" i="9"/>
  <c r="EV103" i="9"/>
  <c r="EV95" i="9"/>
  <c r="EV87" i="9"/>
  <c r="EV79" i="9"/>
  <c r="EV71" i="9"/>
  <c r="EV63" i="9"/>
  <c r="EV55" i="9"/>
  <c r="EV5" i="9"/>
  <c r="EV7" i="9"/>
  <c r="EV9" i="9"/>
  <c r="EV11" i="9"/>
  <c r="EV13" i="9"/>
  <c r="EV15" i="9"/>
  <c r="EV17" i="9"/>
  <c r="EV19" i="9"/>
  <c r="EV21" i="9"/>
  <c r="EV23" i="9"/>
  <c r="EV25" i="9"/>
  <c r="EV27" i="9"/>
  <c r="EV29" i="9"/>
  <c r="EV31" i="9"/>
  <c r="EV33" i="9"/>
  <c r="EV35" i="9"/>
  <c r="EV37" i="9"/>
  <c r="EV39" i="9"/>
  <c r="EV41" i="9"/>
  <c r="EV43" i="9"/>
  <c r="EV45" i="9"/>
  <c r="EV47" i="9"/>
  <c r="EV98" i="9"/>
  <c r="EV82" i="9"/>
  <c r="EV66" i="9"/>
  <c r="EV50" i="9"/>
  <c r="EV91" i="9"/>
  <c r="EV75" i="9"/>
  <c r="EV59" i="9"/>
  <c r="EV90" i="9"/>
  <c r="EV58" i="9"/>
  <c r="EV83" i="9"/>
  <c r="EV51" i="9"/>
  <c r="EM102" i="9"/>
  <c r="EM98" i="9"/>
  <c r="EM94" i="9"/>
  <c r="EM90" i="9"/>
  <c r="EM86" i="9"/>
  <c r="EM82" i="9"/>
  <c r="EM78" i="9"/>
  <c r="EM74" i="9"/>
  <c r="EM70" i="9"/>
  <c r="EM66" i="9"/>
  <c r="EM62" i="9"/>
  <c r="EM58" i="9"/>
  <c r="EM54" i="9"/>
  <c r="EM50" i="9"/>
  <c r="EM103" i="9"/>
  <c r="EM99" i="9"/>
  <c r="EM95" i="9"/>
  <c r="EM91" i="9"/>
  <c r="EM87" i="9"/>
  <c r="EM83" i="9"/>
  <c r="EM79" i="9"/>
  <c r="EM75" i="9"/>
  <c r="EM71" i="9"/>
  <c r="EM67" i="9"/>
  <c r="EM63" i="9"/>
  <c r="EM59" i="9"/>
  <c r="EM55" i="9"/>
  <c r="EM51" i="9"/>
  <c r="EM5" i="9"/>
  <c r="EM9" i="9"/>
  <c r="EM104" i="9"/>
  <c r="EM96" i="9"/>
  <c r="EM88" i="9"/>
  <c r="EM80" i="9"/>
  <c r="EM72" i="9"/>
  <c r="EM64" i="9"/>
  <c r="EM56" i="9"/>
  <c r="EM105" i="9"/>
  <c r="EM97" i="9"/>
  <c r="EM89" i="9"/>
  <c r="EM81" i="9"/>
  <c r="EM73" i="9"/>
  <c r="EM65" i="9"/>
  <c r="EM57" i="9"/>
  <c r="EM49" i="9"/>
  <c r="EM11" i="9"/>
  <c r="EM15" i="9"/>
  <c r="EM19" i="9"/>
  <c r="EM23" i="9"/>
  <c r="EM27" i="9"/>
  <c r="EM31" i="9"/>
  <c r="EM35" i="9"/>
  <c r="EM39" i="9"/>
  <c r="EM43" i="9"/>
  <c r="EM47" i="9"/>
  <c r="EM6" i="9"/>
  <c r="EM10" i="9"/>
  <c r="EM14" i="9"/>
  <c r="EM18" i="9"/>
  <c r="EM22" i="9"/>
  <c r="EM26" i="9"/>
  <c r="EM30" i="9"/>
  <c r="EM34" i="9"/>
  <c r="EM38" i="9"/>
  <c r="EM42" i="9"/>
  <c r="EM46" i="9"/>
  <c r="EM100" i="9"/>
  <c r="EM84" i="9"/>
  <c r="EM68" i="9"/>
  <c r="EM52" i="9"/>
  <c r="EM93" i="9"/>
  <c r="EM77" i="9"/>
  <c r="EM61" i="9"/>
  <c r="EM7" i="9"/>
  <c r="EM17" i="9"/>
  <c r="EM25" i="9"/>
  <c r="EM33" i="9"/>
  <c r="EM41" i="9"/>
  <c r="EM12" i="9"/>
  <c r="EM20" i="9"/>
  <c r="EM28" i="9"/>
  <c r="EM36" i="9"/>
  <c r="EM44" i="9"/>
  <c r="EM76" i="9"/>
  <c r="EM101" i="9"/>
  <c r="EM69" i="9"/>
  <c r="EM13" i="9"/>
  <c r="EM29" i="9"/>
  <c r="EM45" i="9"/>
  <c r="EM8" i="9"/>
  <c r="EM24" i="9"/>
  <c r="EM40" i="9"/>
  <c r="ED99" i="9"/>
  <c r="ED91" i="9"/>
  <c r="ED83" i="9"/>
  <c r="ED75" i="9"/>
  <c r="ED67" i="9"/>
  <c r="ED59" i="9"/>
  <c r="ED51" i="9"/>
  <c r="ED46" i="9"/>
  <c r="ED42" i="9"/>
  <c r="ED38" i="9"/>
  <c r="ED6" i="9"/>
  <c r="ED103" i="9"/>
  <c r="ED87" i="9"/>
  <c r="ED71" i="9"/>
  <c r="ED55" i="9"/>
  <c r="ED44" i="9"/>
  <c r="ED10" i="9"/>
  <c r="ED14" i="9"/>
  <c r="ED22" i="9"/>
  <c r="ED30" i="9"/>
  <c r="ED12" i="9"/>
  <c r="ED20" i="9"/>
  <c r="ED28" i="9"/>
  <c r="ED36" i="9"/>
  <c r="ED102" i="9"/>
  <c r="ED98" i="9"/>
  <c r="ED94" i="9"/>
  <c r="ED90" i="9"/>
  <c r="ED86" i="9"/>
  <c r="ED82" i="9"/>
  <c r="ED78" i="9"/>
  <c r="ED74" i="9"/>
  <c r="ED70" i="9"/>
  <c r="ED66" i="9"/>
  <c r="ED62" i="9"/>
  <c r="ED58" i="9"/>
  <c r="ED54" i="9"/>
  <c r="ED50" i="9"/>
  <c r="ED7" i="9"/>
  <c r="ED11" i="9"/>
  <c r="ED15" i="9"/>
  <c r="ED19" i="9"/>
  <c r="ED23" i="9"/>
  <c r="ED27" i="9"/>
  <c r="ED31" i="9"/>
  <c r="ED35" i="9"/>
  <c r="ED39" i="9"/>
  <c r="ED43" i="9"/>
  <c r="ED47" i="9"/>
  <c r="ED53" i="9"/>
  <c r="ED61" i="9"/>
  <c r="ED69" i="9"/>
  <c r="ED77" i="9"/>
  <c r="ED85" i="9"/>
  <c r="ED93" i="9"/>
  <c r="ED101" i="9"/>
  <c r="ED95" i="9"/>
  <c r="ED63" i="9"/>
  <c r="ED40" i="9"/>
  <c r="ED18" i="9"/>
  <c r="ED34" i="9"/>
  <c r="ED8" i="9"/>
  <c r="ED24" i="9"/>
  <c r="ED100" i="9"/>
  <c r="ED92" i="9"/>
  <c r="ED84" i="9"/>
  <c r="ED76" i="9"/>
  <c r="ED68" i="9"/>
  <c r="ED60" i="9"/>
  <c r="ED52" i="9"/>
  <c r="ED9" i="9"/>
  <c r="ED17" i="9"/>
  <c r="ED25" i="9"/>
  <c r="ED33" i="9"/>
  <c r="ED41" i="9"/>
  <c r="ED49" i="9"/>
  <c r="ED65" i="9"/>
  <c r="ED81" i="9"/>
  <c r="ED97" i="9"/>
  <c r="EC103" i="9"/>
  <c r="EC99" i="9"/>
  <c r="EC95" i="9"/>
  <c r="EC91" i="9"/>
  <c r="EC87" i="9"/>
  <c r="EC83" i="9"/>
  <c r="EC79" i="9"/>
  <c r="EC75" i="9"/>
  <c r="EC71" i="9"/>
  <c r="EC67" i="9"/>
  <c r="EC63" i="9"/>
  <c r="EC59" i="9"/>
  <c r="EC55" i="9"/>
  <c r="EC51" i="9"/>
  <c r="EC100" i="9"/>
  <c r="EC92" i="9"/>
  <c r="EC84" i="9"/>
  <c r="EC76" i="9"/>
  <c r="EC68" i="9"/>
  <c r="EC60" i="9"/>
  <c r="EC52" i="9"/>
  <c r="EC46" i="9"/>
  <c r="EC42" i="9"/>
  <c r="EC38" i="9"/>
  <c r="EC34" i="9"/>
  <c r="EC30" i="9"/>
  <c r="EC26" i="9"/>
  <c r="EC22" i="9"/>
  <c r="EC18" i="9"/>
  <c r="EC14" i="9"/>
  <c r="EC10" i="9"/>
  <c r="EC6" i="9"/>
  <c r="EC98" i="9"/>
  <c r="EC90" i="9"/>
  <c r="EC82" i="9"/>
  <c r="EC74" i="9"/>
  <c r="EC66" i="9"/>
  <c r="EC58" i="9"/>
  <c r="EC50" i="9"/>
  <c r="EC47" i="9"/>
  <c r="EC43" i="9"/>
  <c r="EC39" i="9"/>
  <c r="EC9" i="9"/>
  <c r="EC101" i="9"/>
  <c r="EC93" i="9"/>
  <c r="EC85" i="9"/>
  <c r="EC77" i="9"/>
  <c r="EC69" i="9"/>
  <c r="EC61" i="9"/>
  <c r="EC53" i="9"/>
  <c r="EC96" i="9"/>
  <c r="EC80" i="9"/>
  <c r="EC64" i="9"/>
  <c r="EC48" i="9"/>
  <c r="EC40" i="9"/>
  <c r="EC32" i="9"/>
  <c r="EC24" i="9"/>
  <c r="EC16" i="9"/>
  <c r="EC8" i="9"/>
  <c r="EC94" i="9"/>
  <c r="EC78" i="9"/>
  <c r="EC62" i="9"/>
  <c r="EC49" i="9"/>
  <c r="EC41" i="9"/>
  <c r="EC5" i="9"/>
  <c r="EC17" i="9"/>
  <c r="EC25" i="9"/>
  <c r="EC33" i="9"/>
  <c r="EC7" i="9"/>
  <c r="EC15" i="9"/>
  <c r="EC23" i="9"/>
  <c r="EC31" i="9"/>
  <c r="EC97" i="9"/>
  <c r="EC81" i="9"/>
  <c r="EC65" i="9"/>
  <c r="EC104" i="9"/>
  <c r="EC72" i="9"/>
  <c r="EC44" i="9"/>
  <c r="EC28" i="9"/>
  <c r="EC12" i="9"/>
  <c r="EC86" i="9"/>
  <c r="EC54" i="9"/>
  <c r="EC37" i="9"/>
  <c r="EC13" i="9"/>
  <c r="EC29" i="9"/>
  <c r="EC19" i="9"/>
  <c r="EC35" i="9"/>
  <c r="DU8" i="9"/>
  <c r="DU12" i="9"/>
  <c r="DU16" i="9"/>
  <c r="DU20" i="9"/>
  <c r="DU24" i="9"/>
  <c r="DU28" i="9"/>
  <c r="DU32" i="9"/>
  <c r="DU36" i="9"/>
  <c r="DU40" i="9"/>
  <c r="DU44" i="9"/>
  <c r="DU48" i="9"/>
  <c r="DU50" i="9"/>
  <c r="DU102" i="9"/>
  <c r="DU98" i="9"/>
  <c r="DU94" i="9"/>
  <c r="DU90" i="9"/>
  <c r="DU86" i="9"/>
  <c r="DU82" i="9"/>
  <c r="DU78" i="9"/>
  <c r="DU74" i="9"/>
  <c r="DU70" i="9"/>
  <c r="DU66" i="9"/>
  <c r="DU62" i="9"/>
  <c r="DU58" i="9"/>
  <c r="DU105" i="9"/>
  <c r="DU101" i="9"/>
  <c r="DU97" i="9"/>
  <c r="DU93" i="9"/>
  <c r="DU89" i="9"/>
  <c r="DU85" i="9"/>
  <c r="DU81" i="9"/>
  <c r="DU77" i="9"/>
  <c r="DU73" i="9"/>
  <c r="DU69" i="9"/>
  <c r="DU65" i="9"/>
  <c r="DU61" i="9"/>
  <c r="DU57" i="9"/>
  <c r="DU53" i="9"/>
  <c r="DU49" i="9"/>
  <c r="DU7" i="9"/>
  <c r="DU11" i="9"/>
  <c r="DU15" i="9"/>
  <c r="DU19" i="9"/>
  <c r="DU23" i="9"/>
  <c r="DU27" i="9"/>
  <c r="DU31" i="9"/>
  <c r="DU35" i="9"/>
  <c r="DU39" i="9"/>
  <c r="DU43" i="9"/>
  <c r="DU47" i="9"/>
  <c r="DU10" i="9"/>
  <c r="DU18" i="9"/>
  <c r="DU26" i="9"/>
  <c r="DU34" i="9"/>
  <c r="DU42" i="9"/>
  <c r="DU100" i="9"/>
  <c r="DU92" i="9"/>
  <c r="DU84" i="9"/>
  <c r="DU76" i="9"/>
  <c r="DU68" i="9"/>
  <c r="DU60" i="9"/>
  <c r="DU103" i="9"/>
  <c r="DU95" i="9"/>
  <c r="DU87" i="9"/>
  <c r="DU79" i="9"/>
  <c r="DU71" i="9"/>
  <c r="DU63" i="9"/>
  <c r="DU55" i="9"/>
  <c r="DU5" i="9"/>
  <c r="DU13" i="9"/>
  <c r="DU21" i="9"/>
  <c r="DU29" i="9"/>
  <c r="DU37" i="9"/>
  <c r="DU45" i="9"/>
  <c r="DM103" i="9"/>
  <c r="DM99" i="9"/>
  <c r="DM95" i="9"/>
  <c r="DM91" i="9"/>
  <c r="DM87" i="9"/>
  <c r="DM83" i="9"/>
  <c r="DM79" i="9"/>
  <c r="DM75" i="9"/>
  <c r="DM71" i="9"/>
  <c r="DM67" i="9"/>
  <c r="DM63" i="9"/>
  <c r="DM59" i="9"/>
  <c r="DM55" i="9"/>
  <c r="DM51" i="9"/>
  <c r="DM102" i="9"/>
  <c r="DM94" i="9"/>
  <c r="DM86" i="9"/>
  <c r="DM78" i="9"/>
  <c r="DM70" i="9"/>
  <c r="DM62" i="9"/>
  <c r="DM54" i="9"/>
  <c r="DM48" i="9"/>
  <c r="DM44" i="9"/>
  <c r="DM40" i="9"/>
  <c r="DM36" i="9"/>
  <c r="DM32" i="9"/>
  <c r="DM28" i="9"/>
  <c r="DM24" i="9"/>
  <c r="DM20" i="9"/>
  <c r="DM16" i="9"/>
  <c r="DM12" i="9"/>
  <c r="DM8" i="9"/>
  <c r="DM104" i="9"/>
  <c r="DM96" i="9"/>
  <c r="DM88" i="9"/>
  <c r="DM80" i="9"/>
  <c r="DM72" i="9"/>
  <c r="DM64" i="9"/>
  <c r="DM56" i="9"/>
  <c r="DM47" i="9"/>
  <c r="DM43" i="9"/>
  <c r="DM39" i="9"/>
  <c r="DM7" i="9"/>
  <c r="DM15" i="9"/>
  <c r="DM23" i="9"/>
  <c r="DM31" i="9"/>
  <c r="DM5" i="9"/>
  <c r="DM13" i="9"/>
  <c r="DM21" i="9"/>
  <c r="DM29" i="9"/>
  <c r="DM105" i="9"/>
  <c r="DM97" i="9"/>
  <c r="DM89" i="9"/>
  <c r="DM81" i="9"/>
  <c r="DM73" i="9"/>
  <c r="DM65" i="9"/>
  <c r="DM57" i="9"/>
  <c r="DM49" i="9"/>
  <c r="DM90" i="9"/>
  <c r="DM74" i="9"/>
  <c r="DM58" i="9"/>
  <c r="DM46" i="9"/>
  <c r="DM38" i="9"/>
  <c r="DM30" i="9"/>
  <c r="DM22" i="9"/>
  <c r="DM14" i="9"/>
  <c r="DM6" i="9"/>
  <c r="DM92" i="9"/>
  <c r="DM76" i="9"/>
  <c r="DM60" i="9"/>
  <c r="DM45" i="9"/>
  <c r="DM37" i="9"/>
  <c r="DM19" i="9"/>
  <c r="DM35" i="9"/>
  <c r="DM9" i="9"/>
  <c r="DM25" i="9"/>
  <c r="DK105" i="9"/>
  <c r="DK101" i="9"/>
  <c r="DK97" i="9"/>
  <c r="DK93" i="9"/>
  <c r="DK89" i="9"/>
  <c r="DK85" i="9"/>
  <c r="DK81" i="9"/>
  <c r="DK77" i="9"/>
  <c r="DK73" i="9"/>
  <c r="DK69" i="9"/>
  <c r="DK65" i="9"/>
  <c r="DK61" i="9"/>
  <c r="DK57" i="9"/>
  <c r="DK53" i="9"/>
  <c r="DK104" i="9"/>
  <c r="DK96" i="9"/>
  <c r="DK88" i="9"/>
  <c r="DK80" i="9"/>
  <c r="DK72" i="9"/>
  <c r="DK64" i="9"/>
  <c r="DK56" i="9"/>
  <c r="DK48" i="9"/>
  <c r="DK44" i="9"/>
  <c r="DK40" i="9"/>
  <c r="DK36" i="9"/>
  <c r="DK32" i="9"/>
  <c r="DK28" i="9"/>
  <c r="DK24" i="9"/>
  <c r="DK20" i="9"/>
  <c r="DK16" i="9"/>
  <c r="DK12" i="9"/>
  <c r="DK8" i="9"/>
  <c r="DK102" i="9"/>
  <c r="DK94" i="9"/>
  <c r="DK86" i="9"/>
  <c r="DK78" i="9"/>
  <c r="DK70" i="9"/>
  <c r="DK62" i="9"/>
  <c r="DK54" i="9"/>
  <c r="DK49" i="9"/>
  <c r="DK45" i="9"/>
  <c r="DK41" i="9"/>
  <c r="DK37" i="9"/>
  <c r="DK5" i="9"/>
  <c r="DK13" i="9"/>
  <c r="DK21" i="9"/>
  <c r="DK29" i="9"/>
  <c r="DK11" i="9"/>
  <c r="DK19" i="9"/>
  <c r="DK27" i="9"/>
  <c r="DK35" i="9"/>
  <c r="DK103" i="9"/>
  <c r="DK95" i="9"/>
  <c r="DK87" i="9"/>
  <c r="DK79" i="9"/>
  <c r="DK71" i="9"/>
  <c r="DK63" i="9"/>
  <c r="DK55" i="9"/>
  <c r="DK100" i="9"/>
  <c r="DK84" i="9"/>
  <c r="DK68" i="9"/>
  <c r="DK52" i="9"/>
  <c r="DK42" i="9"/>
  <c r="DK34" i="9"/>
  <c r="DK26" i="9"/>
  <c r="DK18" i="9"/>
  <c r="DK10" i="9"/>
  <c r="DK98" i="9"/>
  <c r="DK82" i="9"/>
  <c r="DK66" i="9"/>
  <c r="DK50" i="9"/>
  <c r="DK43" i="9"/>
  <c r="DK9" i="9"/>
  <c r="DK25" i="9"/>
  <c r="DK15" i="9"/>
  <c r="DK31" i="9"/>
  <c r="DD103" i="9"/>
  <c r="DD99" i="9"/>
  <c r="DD95" i="9"/>
  <c r="DD91" i="9"/>
  <c r="DD87" i="9"/>
  <c r="DD83" i="9"/>
  <c r="DD79" i="9"/>
  <c r="DD75" i="9"/>
  <c r="DD71" i="9"/>
  <c r="DD67" i="9"/>
  <c r="DD63" i="9"/>
  <c r="DD59" i="9"/>
  <c r="DD55" i="9"/>
  <c r="DD101" i="9"/>
  <c r="DD93" i="9"/>
  <c r="DD85" i="9"/>
  <c r="DD77" i="9"/>
  <c r="DD69" i="9"/>
  <c r="DD61" i="9"/>
  <c r="DD53" i="9"/>
  <c r="DD49" i="9"/>
  <c r="DD102" i="9"/>
  <c r="DD98" i="9"/>
  <c r="DD94" i="9"/>
  <c r="DD90" i="9"/>
  <c r="DD86" i="9"/>
  <c r="DD82" i="9"/>
  <c r="DD78" i="9"/>
  <c r="DD74" i="9"/>
  <c r="DD70" i="9"/>
  <c r="DD66" i="9"/>
  <c r="DD62" i="9"/>
  <c r="DD58" i="9"/>
  <c r="DD54" i="9"/>
  <c r="DD50" i="9"/>
  <c r="CT5" i="9"/>
  <c r="CT7" i="9"/>
  <c r="CT9" i="9"/>
  <c r="CT11" i="9"/>
  <c r="CT13" i="9"/>
  <c r="CT15" i="9"/>
  <c r="CT17" i="9"/>
  <c r="CT19" i="9"/>
  <c r="CT21" i="9"/>
  <c r="CT23" i="9"/>
  <c r="CT25" i="9"/>
  <c r="CT27" i="9"/>
  <c r="CT29" i="9"/>
  <c r="CT31" i="9"/>
  <c r="CT33" i="9"/>
  <c r="CT35" i="9"/>
  <c r="CT37" i="9"/>
  <c r="CT39" i="9"/>
  <c r="CT41" i="9"/>
  <c r="CT43" i="9"/>
  <c r="CT45" i="9"/>
  <c r="CT47" i="9"/>
  <c r="CT49" i="9"/>
  <c r="CT51" i="9"/>
  <c r="CT53" i="9"/>
  <c r="CT55" i="9"/>
  <c r="CT57" i="9"/>
  <c r="CT59" i="9"/>
  <c r="CT61" i="9"/>
  <c r="CT63" i="9"/>
  <c r="CT65" i="9"/>
  <c r="CT67" i="9"/>
  <c r="CT69" i="9"/>
  <c r="CT71" i="9"/>
  <c r="CT73" i="9"/>
  <c r="CT75" i="9"/>
  <c r="CT77" i="9"/>
  <c r="CT79" i="9"/>
  <c r="CT81" i="9"/>
  <c r="CT83" i="9"/>
  <c r="CT85" i="9"/>
  <c r="CT87" i="9"/>
  <c r="CT89" i="9"/>
  <c r="CT91" i="9"/>
  <c r="CT93" i="9"/>
  <c r="CT95" i="9"/>
  <c r="CT97" i="9"/>
  <c r="CT99" i="9"/>
  <c r="CT101" i="9"/>
  <c r="CT103" i="9"/>
  <c r="CK105" i="9"/>
  <c r="CK103" i="9"/>
  <c r="CK101" i="9"/>
  <c r="CK99" i="9"/>
  <c r="CK97" i="9"/>
  <c r="CK95" i="9"/>
  <c r="CK93" i="9"/>
  <c r="CK91" i="9"/>
  <c r="CK89" i="9"/>
  <c r="CK87" i="9"/>
  <c r="CK85" i="9"/>
  <c r="CK83" i="9"/>
  <c r="CK81" i="9"/>
  <c r="CK79" i="9"/>
  <c r="CK77" i="9"/>
  <c r="CK75" i="9"/>
  <c r="CK73" i="9"/>
  <c r="CK71" i="9"/>
  <c r="CK69" i="9"/>
  <c r="CK67" i="9"/>
  <c r="CK65" i="9"/>
  <c r="CK63" i="9"/>
  <c r="CK61" i="9"/>
  <c r="CK59" i="9"/>
  <c r="CK57" i="9"/>
  <c r="CK55" i="9"/>
  <c r="CK53" i="9"/>
  <c r="CK51" i="9"/>
  <c r="CK49" i="9"/>
  <c r="CK47" i="9"/>
  <c r="CK45" i="9"/>
  <c r="CK43" i="9"/>
  <c r="CK41" i="9"/>
  <c r="CK39" i="9"/>
  <c r="CK37" i="9"/>
  <c r="CK35" i="9"/>
  <c r="CK33" i="9"/>
  <c r="CK31" i="9"/>
  <c r="CK29" i="9"/>
  <c r="CK27" i="9"/>
  <c r="CK25" i="9"/>
  <c r="CK23" i="9"/>
  <c r="CK21" i="9"/>
  <c r="CK19" i="9"/>
  <c r="CK17" i="9"/>
  <c r="CK15" i="9"/>
  <c r="CK13" i="9"/>
  <c r="CK11" i="9"/>
  <c r="CK9" i="9"/>
  <c r="CK7" i="9"/>
  <c r="CK5" i="9"/>
  <c r="CJ62" i="9"/>
  <c r="CJ60" i="9"/>
  <c r="CJ58" i="9"/>
  <c r="CJ56" i="9"/>
  <c r="CJ54" i="9"/>
  <c r="CJ52" i="9"/>
  <c r="CJ50" i="9"/>
  <c r="CJ48" i="9"/>
  <c r="CJ46" i="9"/>
  <c r="CJ44" i="9"/>
  <c r="CJ42" i="9"/>
  <c r="CJ40" i="9"/>
  <c r="CJ38" i="9"/>
  <c r="CJ36" i="9"/>
  <c r="CJ34" i="9"/>
  <c r="CJ32" i="9"/>
  <c r="CJ30" i="9"/>
  <c r="CJ5" i="9"/>
  <c r="CJ7" i="9"/>
  <c r="CJ9" i="9"/>
  <c r="CJ11" i="9"/>
  <c r="CJ13" i="9"/>
  <c r="CJ15" i="9"/>
  <c r="CJ17" i="9"/>
  <c r="CJ19" i="9"/>
  <c r="CJ21" i="9"/>
  <c r="CJ23" i="9"/>
  <c r="CJ25" i="9"/>
  <c r="CJ27" i="9"/>
  <c r="CJ105" i="9"/>
  <c r="CJ103" i="9"/>
  <c r="CJ101" i="9"/>
  <c r="CJ99" i="9"/>
  <c r="CJ97" i="9"/>
  <c r="CJ95" i="9"/>
  <c r="CJ93" i="9"/>
  <c r="CJ91" i="9"/>
  <c r="CJ89" i="9"/>
  <c r="CJ87" i="9"/>
  <c r="CJ85" i="9"/>
  <c r="CJ83" i="9"/>
  <c r="CJ81" i="9"/>
  <c r="CJ79" i="9"/>
  <c r="CJ77" i="9"/>
  <c r="CJ75" i="9"/>
  <c r="CJ73" i="9"/>
  <c r="CJ71" i="9"/>
  <c r="CJ69" i="9"/>
  <c r="CJ67" i="9"/>
  <c r="CJ65" i="9"/>
  <c r="CC46" i="9"/>
  <c r="CC42" i="9"/>
  <c r="CC38" i="9"/>
  <c r="CC8" i="9"/>
  <c r="CC12" i="9"/>
  <c r="CC16" i="9"/>
  <c r="CC20" i="9"/>
  <c r="CC24" i="9"/>
  <c r="CC28" i="9"/>
  <c r="CC32" i="9"/>
  <c r="CC36" i="9"/>
  <c r="CC103" i="9"/>
  <c r="CC99" i="9"/>
  <c r="CC95" i="9"/>
  <c r="CC91" i="9"/>
  <c r="CC87" i="9"/>
  <c r="CC83" i="9"/>
  <c r="CC79" i="9"/>
  <c r="CC75" i="9"/>
  <c r="CC71" i="9"/>
  <c r="CC67" i="9"/>
  <c r="CC63" i="9"/>
  <c r="CC59" i="9"/>
  <c r="CC55" i="9"/>
  <c r="CC51" i="9"/>
  <c r="CC104" i="9"/>
  <c r="CC100" i="9"/>
  <c r="CC96" i="9"/>
  <c r="CC92" i="9"/>
  <c r="CC88" i="9"/>
  <c r="CC84" i="9"/>
  <c r="CC80" i="9"/>
  <c r="CC76" i="9"/>
  <c r="CC72" i="9"/>
  <c r="CC68" i="9"/>
  <c r="CC64" i="9"/>
  <c r="CC60" i="9"/>
  <c r="CC56" i="9"/>
  <c r="CC52" i="9"/>
  <c r="CC5" i="9"/>
  <c r="CC9" i="9"/>
  <c r="CC13" i="9"/>
  <c r="CC17" i="9"/>
  <c r="CC21" i="9"/>
  <c r="CC25" i="9"/>
  <c r="CC29" i="9"/>
  <c r="CC33" i="9"/>
  <c r="CC37" i="9"/>
  <c r="CC41" i="9"/>
  <c r="CC45" i="9"/>
  <c r="BT105" i="9"/>
  <c r="BT101" i="9"/>
  <c r="BT97" i="9"/>
  <c r="BT93" i="9"/>
  <c r="BT89" i="9"/>
  <c r="BT85" i="9"/>
  <c r="BT81" i="9"/>
  <c r="BT77" i="9"/>
  <c r="BT73" i="9"/>
  <c r="BT69" i="9"/>
  <c r="BT65" i="9"/>
  <c r="BT61" i="9"/>
  <c r="BT57" i="9"/>
  <c r="BT53" i="9"/>
  <c r="BT49" i="9"/>
  <c r="BT98" i="9"/>
  <c r="BT90" i="9"/>
  <c r="BT82" i="9"/>
  <c r="BT74" i="9"/>
  <c r="BT66" i="9"/>
  <c r="BT58" i="9"/>
  <c r="BT50" i="9"/>
  <c r="BT46" i="9"/>
  <c r="BT42" i="9"/>
  <c r="BT38" i="9"/>
  <c r="BT34" i="9"/>
  <c r="BT30" i="9"/>
  <c r="BT26" i="9"/>
  <c r="BT22" i="9"/>
  <c r="BT18" i="9"/>
  <c r="BT14" i="9"/>
  <c r="BT10" i="9"/>
  <c r="BT6" i="9"/>
  <c r="BT100" i="9"/>
  <c r="BT92" i="9"/>
  <c r="BT84" i="9"/>
  <c r="BT76" i="9"/>
  <c r="BT68" i="9"/>
  <c r="BT60" i="9"/>
  <c r="BT52" i="9"/>
  <c r="BT45" i="9"/>
  <c r="BT41" i="9"/>
  <c r="BT37" i="9"/>
  <c r="BT7" i="9"/>
  <c r="BT11" i="9"/>
  <c r="BT15" i="9"/>
  <c r="BT19" i="9"/>
  <c r="BT23" i="9"/>
  <c r="BT27" i="9"/>
  <c r="BT31" i="9"/>
  <c r="BT35" i="9"/>
  <c r="R63" i="9"/>
  <c r="R65" i="9"/>
  <c r="R67" i="9"/>
  <c r="R69" i="9"/>
  <c r="R71" i="9"/>
  <c r="R73" i="9"/>
  <c r="R75" i="9"/>
  <c r="R77" i="9"/>
  <c r="R79" i="9"/>
  <c r="R81" i="9"/>
  <c r="R83" i="9"/>
  <c r="R85" i="9"/>
  <c r="R87" i="9"/>
  <c r="R89" i="9"/>
  <c r="R91" i="9"/>
  <c r="R93" i="9"/>
  <c r="R95" i="9"/>
  <c r="R97" i="9"/>
  <c r="R99" i="9"/>
  <c r="R101" i="9"/>
  <c r="R103" i="9"/>
  <c r="R105" i="9"/>
  <c r="P65" i="9"/>
  <c r="P67" i="9"/>
  <c r="P69" i="9"/>
  <c r="P71" i="9"/>
  <c r="P73" i="9"/>
  <c r="P75" i="9"/>
  <c r="P77" i="9"/>
  <c r="P79" i="9"/>
  <c r="P81" i="9"/>
  <c r="P83" i="9"/>
  <c r="P85" i="9"/>
  <c r="P87" i="9"/>
  <c r="P89" i="9"/>
  <c r="P91" i="9"/>
  <c r="P93" i="9"/>
  <c r="P95" i="9"/>
  <c r="P97" i="9"/>
  <c r="P99" i="9"/>
  <c r="P101" i="9"/>
  <c r="P103" i="9"/>
  <c r="P105" i="9"/>
  <c r="R27" i="9"/>
  <c r="R25" i="9"/>
  <c r="R23" i="9"/>
  <c r="R21" i="9"/>
  <c r="R19" i="9"/>
  <c r="R17" i="9"/>
  <c r="R15" i="9"/>
  <c r="R13" i="9"/>
  <c r="R11" i="9"/>
  <c r="R9" i="9"/>
  <c r="R7" i="9"/>
  <c r="R5" i="9"/>
  <c r="P27" i="9"/>
  <c r="P25" i="9"/>
  <c r="P23" i="9"/>
  <c r="P21" i="9"/>
  <c r="P19" i="9"/>
  <c r="P17" i="9"/>
  <c r="P15" i="9"/>
  <c r="P13" i="9"/>
  <c r="P11" i="9"/>
  <c r="P9" i="9"/>
  <c r="P7" i="9"/>
  <c r="P5" i="9"/>
  <c r="R30" i="9"/>
  <c r="R32" i="9"/>
  <c r="R34" i="9"/>
  <c r="R36" i="9"/>
  <c r="R38" i="9"/>
  <c r="R40" i="9"/>
  <c r="R42" i="9"/>
  <c r="R44" i="9"/>
  <c r="R46" i="9"/>
  <c r="R48" i="9"/>
  <c r="R50" i="9"/>
  <c r="R52" i="9"/>
  <c r="R54" i="9"/>
  <c r="R56" i="9"/>
  <c r="R58" i="9"/>
  <c r="R60" i="9"/>
  <c r="P30" i="9"/>
  <c r="P32" i="9"/>
  <c r="P34" i="9"/>
  <c r="P36" i="9"/>
  <c r="P38" i="9"/>
  <c r="P40" i="9"/>
  <c r="P42" i="9"/>
  <c r="P44" i="9"/>
  <c r="P46" i="9"/>
  <c r="P48" i="9"/>
  <c r="P50" i="9"/>
  <c r="P52" i="9"/>
  <c r="P54" i="9"/>
  <c r="P56" i="9"/>
  <c r="P58" i="9"/>
  <c r="P60" i="9"/>
  <c r="Q5" i="9"/>
  <c r="Q7" i="9"/>
  <c r="Q9" i="9"/>
  <c r="Q11" i="9"/>
  <c r="Q13" i="9"/>
  <c r="Q15" i="9"/>
  <c r="Q17" i="9"/>
  <c r="Q19" i="9"/>
  <c r="Q21" i="9"/>
  <c r="Q23" i="9"/>
  <c r="Q25" i="9"/>
  <c r="Q27" i="9"/>
  <c r="Q29" i="9"/>
  <c r="Q31" i="9"/>
  <c r="Q33" i="9"/>
  <c r="Q35" i="9"/>
  <c r="Q37" i="9"/>
  <c r="Q39" i="9"/>
  <c r="Q41" i="9"/>
  <c r="Q43" i="9"/>
  <c r="Q45" i="9"/>
  <c r="Q47" i="9"/>
  <c r="Q49" i="9"/>
  <c r="Q51" i="9"/>
  <c r="Q53" i="9"/>
  <c r="Q55" i="9"/>
  <c r="Q57" i="9"/>
  <c r="Q59" i="9"/>
  <c r="Q61" i="9"/>
  <c r="Q63" i="9"/>
  <c r="Q65" i="9"/>
  <c r="Q67" i="9"/>
  <c r="Q69" i="9"/>
  <c r="Q71" i="9"/>
  <c r="Q73" i="9"/>
  <c r="Q75" i="9"/>
  <c r="Q77" i="9"/>
  <c r="Q79" i="9"/>
  <c r="Q81" i="9"/>
  <c r="Q83" i="9"/>
  <c r="Q85" i="9"/>
  <c r="Q87" i="9"/>
  <c r="Q89" i="9"/>
  <c r="Q91" i="9"/>
  <c r="Q93" i="9"/>
  <c r="Q95" i="9"/>
  <c r="Q97" i="9"/>
  <c r="Q99" i="9"/>
  <c r="Q101" i="9"/>
  <c r="Q103" i="9"/>
  <c r="Z101" i="9"/>
  <c r="Z93" i="9"/>
  <c r="Z85" i="9"/>
  <c r="Z77" i="9"/>
  <c r="Z69" i="9"/>
  <c r="Z61" i="9"/>
  <c r="Z53" i="9"/>
  <c r="Z47" i="9"/>
  <c r="Z43" i="9"/>
  <c r="Z39" i="9"/>
  <c r="Z35" i="9"/>
  <c r="Z31" i="9"/>
  <c r="Z27" i="9"/>
  <c r="Z23" i="9"/>
  <c r="Z19" i="9"/>
  <c r="Z15" i="9"/>
  <c r="Z11" i="9"/>
  <c r="Z7" i="9"/>
  <c r="Z50" i="9"/>
  <c r="Z54" i="9"/>
  <c r="Z58" i="9"/>
  <c r="Z62" i="9"/>
  <c r="Z66" i="9"/>
  <c r="Z70" i="9"/>
  <c r="Z74" i="9"/>
  <c r="Z78" i="9"/>
  <c r="Z82" i="9"/>
  <c r="Z86" i="9"/>
  <c r="Z90" i="9"/>
  <c r="Z94" i="9"/>
  <c r="Z98" i="9"/>
  <c r="Z102" i="9"/>
  <c r="Z99" i="9"/>
  <c r="Z91" i="9"/>
  <c r="Z83" i="9"/>
  <c r="Z75" i="9"/>
  <c r="Z18" i="9"/>
  <c r="Y13" i="9"/>
  <c r="Z10" i="9"/>
  <c r="Y5" i="9"/>
  <c r="Z22" i="9"/>
  <c r="Z26" i="9"/>
  <c r="Z30" i="9"/>
  <c r="Z34" i="9"/>
  <c r="Z38" i="9"/>
  <c r="Z42" i="9"/>
  <c r="Z46" i="9"/>
  <c r="Z51" i="9"/>
  <c r="Z59" i="9"/>
  <c r="Z67" i="9"/>
  <c r="Y78" i="9"/>
  <c r="Y86" i="9"/>
  <c r="Y94" i="9"/>
  <c r="Y102" i="9"/>
  <c r="Y23" i="9"/>
  <c r="Y27" i="9"/>
  <c r="Y31" i="9"/>
  <c r="Y35" i="9"/>
  <c r="Y39" i="9"/>
  <c r="Y43" i="9"/>
  <c r="Y47" i="9"/>
  <c r="Y50" i="9"/>
  <c r="Y58" i="9"/>
  <c r="Y66" i="9"/>
  <c r="Y6" i="9"/>
  <c r="Y10" i="9"/>
  <c r="Y14" i="9"/>
  <c r="Y18" i="9"/>
  <c r="Y22" i="9"/>
  <c r="Y26" i="9"/>
  <c r="Y30" i="9"/>
  <c r="Y34" i="9"/>
  <c r="Y38" i="9"/>
  <c r="Y42" i="9"/>
  <c r="Y46" i="9"/>
  <c r="Y52" i="9"/>
  <c r="Y60" i="9"/>
  <c r="Y68" i="9"/>
  <c r="Y76" i="9"/>
  <c r="Y84" i="9"/>
  <c r="Y92" i="9"/>
  <c r="Y100" i="9"/>
  <c r="Y51" i="9"/>
  <c r="Y55" i="9"/>
  <c r="Y59" i="9"/>
  <c r="Y63" i="9"/>
  <c r="Y67" i="9"/>
  <c r="Y71" i="9"/>
  <c r="Y75" i="9"/>
  <c r="Y79" i="9"/>
  <c r="Y83" i="9"/>
  <c r="Y87" i="9"/>
  <c r="Y91" i="9"/>
  <c r="Y95" i="9"/>
  <c r="Y99" i="9"/>
  <c r="Y103" i="9"/>
  <c r="Y15" i="9"/>
  <c r="Z12" i="9"/>
  <c r="Z103" i="9"/>
  <c r="G11" i="9"/>
  <c r="G15" i="9"/>
  <c r="AI25" i="9"/>
  <c r="AJ22" i="9"/>
  <c r="AI20" i="9"/>
  <c r="AJ17" i="9"/>
  <c r="AI16" i="9"/>
  <c r="AJ13" i="9"/>
  <c r="AI12" i="9"/>
  <c r="AJ9" i="9"/>
  <c r="AI8" i="9"/>
  <c r="AJ23" i="9"/>
  <c r="AJ27" i="9"/>
  <c r="AJ31" i="9"/>
  <c r="AJ35" i="9"/>
  <c r="AJ39" i="9"/>
  <c r="AJ43" i="9"/>
  <c r="AJ47" i="9"/>
  <c r="AJ56" i="9"/>
  <c r="AJ64" i="9"/>
  <c r="AJ72" i="9"/>
  <c r="AJ80" i="9"/>
  <c r="AJ88" i="9"/>
  <c r="AJ96" i="9"/>
  <c r="AJ104" i="9"/>
  <c r="AJ32" i="9"/>
  <c r="AJ36" i="9"/>
  <c r="AJ40" i="9"/>
  <c r="AJ44" i="9"/>
  <c r="AJ48" i="9"/>
  <c r="AJ54" i="9"/>
  <c r="AJ62" i="9"/>
  <c r="AJ70" i="9"/>
  <c r="AJ78" i="9"/>
  <c r="AJ86" i="9"/>
  <c r="AJ94" i="9"/>
  <c r="AJ102" i="9"/>
  <c r="AJ51" i="9"/>
  <c r="AJ55" i="9"/>
  <c r="AJ59" i="9"/>
  <c r="AJ63" i="9"/>
  <c r="AJ67" i="9"/>
  <c r="AJ71" i="9"/>
  <c r="AJ75" i="9"/>
  <c r="AJ79" i="9"/>
  <c r="AJ83" i="9"/>
  <c r="AJ87" i="9"/>
  <c r="AJ91" i="9"/>
  <c r="AJ95" i="9"/>
  <c r="AJ99" i="9"/>
  <c r="AJ103" i="9"/>
  <c r="AJ24" i="9"/>
  <c r="AJ18" i="9"/>
  <c r="AI17" i="9"/>
  <c r="AJ14" i="9"/>
  <c r="AI13" i="9"/>
  <c r="AJ10" i="9"/>
  <c r="AI9" i="9"/>
  <c r="AI5" i="9"/>
  <c r="AI24" i="9"/>
  <c r="AI28" i="9"/>
  <c r="AI32" i="9"/>
  <c r="AI36" i="9"/>
  <c r="AI40" i="9"/>
  <c r="AI44" i="9"/>
  <c r="AI48" i="9"/>
  <c r="AI55" i="9"/>
  <c r="AI63" i="9"/>
  <c r="AI71" i="9"/>
  <c r="AI79" i="9"/>
  <c r="AI87" i="9"/>
  <c r="AI95" i="9"/>
  <c r="AI103" i="9"/>
  <c r="AI33" i="9"/>
  <c r="AI37" i="9"/>
  <c r="AI41" i="9"/>
  <c r="AI45" i="9"/>
  <c r="AI49" i="9"/>
  <c r="AI57" i="9"/>
  <c r="AI65" i="9"/>
  <c r="AI73" i="9"/>
  <c r="AI81" i="9"/>
  <c r="AI89" i="9"/>
  <c r="AI97" i="9"/>
  <c r="AI105" i="9"/>
  <c r="AI52" i="9"/>
  <c r="AI56" i="9"/>
  <c r="AI60" i="9"/>
  <c r="AI64" i="9"/>
  <c r="AI68" i="9"/>
  <c r="AI72" i="9"/>
  <c r="AI76" i="9"/>
  <c r="AI80" i="9"/>
  <c r="AI84" i="9"/>
  <c r="AI88" i="9"/>
  <c r="AI92" i="9"/>
  <c r="AI96" i="9"/>
  <c r="AI100" i="9"/>
  <c r="AI104" i="9"/>
  <c r="AR48" i="9"/>
  <c r="AQ47" i="9"/>
  <c r="AS45" i="9"/>
  <c r="AR44" i="9"/>
  <c r="AQ43" i="9"/>
  <c r="AS41" i="9"/>
  <c r="AR40" i="9"/>
  <c r="AQ39" i="9"/>
  <c r="AS37" i="9"/>
  <c r="AR36" i="9"/>
  <c r="AQ35" i="9"/>
  <c r="AS33" i="9"/>
  <c r="AR32" i="9"/>
  <c r="AQ31" i="9"/>
  <c r="AS29" i="9"/>
  <c r="AR28" i="9"/>
  <c r="AQ27" i="9"/>
  <c r="AS25" i="9"/>
  <c r="AR24" i="9"/>
  <c r="AQ23" i="9"/>
  <c r="AS21" i="9"/>
  <c r="AR20" i="9"/>
  <c r="AQ19" i="9"/>
  <c r="AS17" i="9"/>
  <c r="AR16" i="9"/>
  <c r="AQ15" i="9"/>
  <c r="AS13" i="9"/>
  <c r="AR12" i="9"/>
  <c r="AQ11" i="9"/>
  <c r="AS9" i="9"/>
  <c r="AR8" i="9"/>
  <c r="AQ7" i="9"/>
  <c r="AS5" i="9"/>
  <c r="AS50" i="9"/>
  <c r="AS54" i="9"/>
  <c r="AS58" i="9"/>
  <c r="AS62" i="9"/>
  <c r="AS66" i="9"/>
  <c r="AS70" i="9"/>
  <c r="AS74" i="9"/>
  <c r="AS78" i="9"/>
  <c r="AS82" i="9"/>
  <c r="AS86" i="9"/>
  <c r="AS90" i="9"/>
  <c r="AS94" i="9"/>
  <c r="AS98" i="9"/>
  <c r="AS102" i="9"/>
  <c r="AS49" i="9"/>
  <c r="AS53" i="9"/>
  <c r="AS57" i="9"/>
  <c r="AS61" i="9"/>
  <c r="AS65" i="9"/>
  <c r="AS69" i="9"/>
  <c r="AS73" i="9"/>
  <c r="AS77" i="9"/>
  <c r="AS81" i="9"/>
  <c r="AS85" i="9"/>
  <c r="AS89" i="9"/>
  <c r="AS93" i="9"/>
  <c r="AS97" i="9"/>
  <c r="AS101" i="9"/>
  <c r="AS105" i="9"/>
  <c r="AQ52" i="9"/>
  <c r="AQ56" i="9"/>
  <c r="AQ60" i="9"/>
  <c r="AQ64" i="9"/>
  <c r="AQ68" i="9"/>
  <c r="AQ72" i="9"/>
  <c r="AQ76" i="9"/>
  <c r="AQ80" i="9"/>
  <c r="AQ84" i="9"/>
  <c r="AQ88" i="9"/>
  <c r="AQ92" i="9"/>
  <c r="AQ96" i="9"/>
  <c r="AQ100" i="9"/>
  <c r="AQ104" i="9"/>
  <c r="AQ53" i="9"/>
  <c r="AQ57" i="9"/>
  <c r="AQ61" i="9"/>
  <c r="AQ65" i="9"/>
  <c r="AQ69" i="9"/>
  <c r="AQ73" i="9"/>
  <c r="AQ77" i="9"/>
  <c r="AQ81" i="9"/>
  <c r="AQ85" i="9"/>
  <c r="AQ89" i="9"/>
  <c r="AQ93" i="9"/>
  <c r="AQ97" i="9"/>
  <c r="AQ101" i="9"/>
  <c r="AQ105" i="9"/>
  <c r="AS46" i="9"/>
  <c r="AR45" i="9"/>
  <c r="AQ44" i="9"/>
  <c r="AS42" i="9"/>
  <c r="AR41" i="9"/>
  <c r="AQ40" i="9"/>
  <c r="AS38" i="9"/>
  <c r="AR37" i="9"/>
  <c r="AQ36" i="9"/>
  <c r="AS34" i="9"/>
  <c r="AR33" i="9"/>
  <c r="AQ32" i="9"/>
  <c r="AS30" i="9"/>
  <c r="AR29" i="9"/>
  <c r="AQ28" i="9"/>
  <c r="AS26" i="9"/>
  <c r="AR25" i="9"/>
  <c r="AQ24" i="9"/>
  <c r="AS22" i="9"/>
  <c r="AR21" i="9"/>
  <c r="AQ20" i="9"/>
  <c r="AS18" i="9"/>
  <c r="AR17" i="9"/>
  <c r="AQ16" i="9"/>
  <c r="AS14" i="9"/>
  <c r="AR13" i="9"/>
  <c r="AQ12" i="9"/>
  <c r="AS10" i="9"/>
  <c r="AR9" i="9"/>
  <c r="AR5" i="9"/>
  <c r="AR51" i="9"/>
  <c r="AR55" i="9"/>
  <c r="AR59" i="9"/>
  <c r="AR63" i="9"/>
  <c r="AR67" i="9"/>
  <c r="AR71" i="9"/>
  <c r="AR75" i="9"/>
  <c r="AR79" i="9"/>
  <c r="AR83" i="9"/>
  <c r="AR87" i="9"/>
  <c r="AR91" i="9"/>
  <c r="AR95" i="9"/>
  <c r="AR99" i="9"/>
  <c r="AR103" i="9"/>
  <c r="AR50" i="9"/>
  <c r="AR54" i="9"/>
  <c r="AR58" i="9"/>
  <c r="AR62" i="9"/>
  <c r="AR66" i="9"/>
  <c r="AR70" i="9"/>
  <c r="AR74" i="9"/>
  <c r="AR78" i="9"/>
  <c r="AR82" i="9"/>
  <c r="AR86" i="9"/>
  <c r="AR90" i="9"/>
  <c r="AR94" i="9"/>
  <c r="AR98" i="9"/>
  <c r="BA49" i="9"/>
  <c r="AZ48" i="9"/>
  <c r="BB46" i="9"/>
  <c r="BA45" i="9"/>
  <c r="AZ44" i="9"/>
  <c r="BB42" i="9"/>
  <c r="BA41" i="9"/>
  <c r="AZ40" i="9"/>
  <c r="BB38" i="9"/>
  <c r="BA37" i="9"/>
  <c r="AZ36" i="9"/>
  <c r="BB34" i="9"/>
  <c r="BA33" i="9"/>
  <c r="AZ32" i="9"/>
  <c r="BB30" i="9"/>
  <c r="BA29" i="9"/>
  <c r="AZ28" i="9"/>
  <c r="BB26" i="9"/>
  <c r="BA25" i="9"/>
  <c r="AZ24" i="9"/>
  <c r="BB22" i="9"/>
  <c r="BA21" i="9"/>
  <c r="AZ20" i="9"/>
  <c r="BB18" i="9"/>
  <c r="BA17" i="9"/>
  <c r="AZ16" i="9"/>
  <c r="BB14" i="9"/>
  <c r="BA13" i="9"/>
  <c r="AZ12" i="9"/>
  <c r="BB10" i="9"/>
  <c r="BA9" i="9"/>
  <c r="AZ8" i="9"/>
  <c r="BB6" i="9"/>
  <c r="BA5" i="9"/>
  <c r="BA53" i="9"/>
  <c r="BA57" i="9"/>
  <c r="BA61" i="9"/>
  <c r="BA65" i="9"/>
  <c r="BA69" i="9"/>
  <c r="BA73" i="9"/>
  <c r="BA77" i="9"/>
  <c r="BA81" i="9"/>
  <c r="BA85" i="9"/>
  <c r="BA89" i="9"/>
  <c r="BA93" i="9"/>
  <c r="BA97" i="9"/>
  <c r="BA101" i="9"/>
  <c r="BA105" i="9"/>
  <c r="BA52" i="9"/>
  <c r="BA56" i="9"/>
  <c r="BA60" i="9"/>
  <c r="BA64" i="9"/>
  <c r="BA68" i="9"/>
  <c r="BA72" i="9"/>
  <c r="BA76" i="9"/>
  <c r="BA80" i="9"/>
  <c r="BA84" i="9"/>
  <c r="BA88" i="9"/>
  <c r="BA92" i="9"/>
  <c r="BA96" i="9"/>
  <c r="BA100" i="9"/>
  <c r="BA104" i="9"/>
  <c r="BB47" i="9"/>
  <c r="BA46" i="9"/>
  <c r="AZ45" i="9"/>
  <c r="BB43" i="9"/>
  <c r="BA42" i="9"/>
  <c r="AZ41" i="9"/>
  <c r="BB39" i="9"/>
  <c r="BA38" i="9"/>
  <c r="AZ37" i="9"/>
  <c r="BB35" i="9"/>
  <c r="BA34" i="9"/>
  <c r="AZ33" i="9"/>
  <c r="BB31" i="9"/>
  <c r="BA30" i="9"/>
  <c r="AZ29" i="9"/>
  <c r="BB27" i="9"/>
  <c r="BA26" i="9"/>
  <c r="AZ25" i="9"/>
  <c r="BB23" i="9"/>
  <c r="BA22" i="9"/>
  <c r="AZ21" i="9"/>
  <c r="BB19" i="9"/>
  <c r="BA18" i="9"/>
  <c r="AZ17" i="9"/>
  <c r="BB15" i="9"/>
  <c r="BA14" i="9"/>
  <c r="AZ13" i="9"/>
  <c r="BB11" i="9"/>
  <c r="BA10" i="9"/>
  <c r="AZ9" i="9"/>
  <c r="BB7" i="9"/>
  <c r="AZ5" i="9"/>
  <c r="BB52" i="9"/>
  <c r="BB56" i="9"/>
  <c r="BB60" i="9"/>
  <c r="BB64" i="9"/>
  <c r="BB68" i="9"/>
  <c r="BB72" i="9"/>
  <c r="BB76" i="9"/>
  <c r="BB80" i="9"/>
  <c r="BB84" i="9"/>
  <c r="BB88" i="9"/>
  <c r="BB92" i="9"/>
  <c r="BB96" i="9"/>
  <c r="BB100" i="9"/>
  <c r="BB104" i="9"/>
  <c r="BB51" i="9"/>
  <c r="BB55" i="9"/>
  <c r="BB59" i="9"/>
  <c r="BB63" i="9"/>
  <c r="BB67" i="9"/>
  <c r="BB71" i="9"/>
  <c r="BB75" i="9"/>
  <c r="BB79" i="9"/>
  <c r="BB83" i="9"/>
  <c r="BB87" i="9"/>
  <c r="BB91" i="9"/>
  <c r="BB95" i="9"/>
  <c r="BB99" i="9"/>
  <c r="AZ50" i="9"/>
  <c r="AZ54" i="9"/>
  <c r="AZ58" i="9"/>
  <c r="AZ62" i="9"/>
  <c r="AZ66" i="9"/>
  <c r="AZ70" i="9"/>
  <c r="AZ74" i="9"/>
  <c r="AZ78" i="9"/>
  <c r="AZ82" i="9"/>
  <c r="AZ86" i="9"/>
  <c r="AZ90" i="9"/>
  <c r="AZ94" i="9"/>
  <c r="AZ98" i="9"/>
  <c r="AZ102" i="9"/>
  <c r="AZ51" i="9"/>
  <c r="AZ55" i="9"/>
  <c r="AZ59" i="9"/>
  <c r="AZ63" i="9"/>
  <c r="AZ67" i="9"/>
  <c r="AZ71" i="9"/>
  <c r="AZ75" i="9"/>
  <c r="AZ79" i="9"/>
  <c r="AZ83" i="9"/>
  <c r="AZ87" i="9"/>
  <c r="AZ91" i="9"/>
  <c r="AZ95" i="9"/>
  <c r="AZ99" i="9"/>
  <c r="BJ105" i="9"/>
  <c r="BJ97" i="9"/>
  <c r="BJ89" i="9"/>
  <c r="BJ81" i="9"/>
  <c r="BJ73" i="9"/>
  <c r="BJ65" i="9"/>
  <c r="BJ57" i="9"/>
  <c r="BJ49" i="9"/>
  <c r="BJ45" i="9"/>
  <c r="BJ41" i="9"/>
  <c r="BJ37" i="9"/>
  <c r="BJ33" i="9"/>
  <c r="BJ29" i="9"/>
  <c r="BJ25" i="9"/>
  <c r="BJ21" i="9"/>
  <c r="BJ17" i="9"/>
  <c r="BJ13" i="9"/>
  <c r="BJ9" i="9"/>
  <c r="BJ5" i="9"/>
  <c r="BJ52" i="9"/>
  <c r="BJ56" i="9"/>
  <c r="BJ60" i="9"/>
  <c r="BJ64" i="9"/>
  <c r="BJ68" i="9"/>
  <c r="BJ72" i="9"/>
  <c r="BJ76" i="9"/>
  <c r="BJ80" i="9"/>
  <c r="BJ84" i="9"/>
  <c r="BJ88" i="9"/>
  <c r="BJ92" i="9"/>
  <c r="BJ96" i="9"/>
  <c r="BJ100" i="9"/>
  <c r="BJ104" i="9"/>
  <c r="BI35" i="9"/>
  <c r="BJ32" i="9"/>
  <c r="BK29" i="9"/>
  <c r="BI27" i="9"/>
  <c r="BJ24" i="9"/>
  <c r="BK21" i="9"/>
  <c r="BI19" i="9"/>
  <c r="BJ16" i="9"/>
  <c r="BK13" i="9"/>
  <c r="BI11" i="9"/>
  <c r="BJ8" i="9"/>
  <c r="BK5" i="9"/>
  <c r="BJ34" i="9"/>
  <c r="BK31" i="9"/>
  <c r="BI29" i="9"/>
  <c r="BJ26" i="9"/>
  <c r="BK23" i="9"/>
  <c r="BI21" i="9"/>
  <c r="BJ18" i="9"/>
  <c r="BK15" i="9"/>
  <c r="BI13" i="9"/>
  <c r="BJ10" i="9"/>
  <c r="BK7" i="9"/>
  <c r="BI5" i="9"/>
  <c r="BJ40" i="9"/>
  <c r="BJ44" i="9"/>
  <c r="BJ48" i="9"/>
  <c r="BJ55" i="9"/>
  <c r="BJ63" i="9"/>
  <c r="BJ71" i="9"/>
  <c r="BJ79" i="9"/>
  <c r="BJ87" i="9"/>
  <c r="BJ95" i="9"/>
  <c r="BK39" i="9"/>
  <c r="BK43" i="9"/>
  <c r="BK47" i="9"/>
  <c r="BK56" i="9"/>
  <c r="BK64" i="9"/>
  <c r="BK72" i="9"/>
  <c r="BK80" i="9"/>
  <c r="BK88" i="9"/>
  <c r="BK96" i="9"/>
  <c r="BK104" i="9"/>
  <c r="BK8" i="9"/>
  <c r="BK12" i="9"/>
  <c r="BK16" i="9"/>
  <c r="BK20" i="9"/>
  <c r="BK24" i="9"/>
  <c r="BK28" i="9"/>
  <c r="BK32" i="9"/>
  <c r="BK36" i="9"/>
  <c r="BK40" i="9"/>
  <c r="BK44" i="9"/>
  <c r="BK48" i="9"/>
  <c r="BK54" i="9"/>
  <c r="BK62" i="9"/>
  <c r="BK70" i="9"/>
  <c r="BK78" i="9"/>
  <c r="BK86" i="9"/>
  <c r="BK94" i="9"/>
  <c r="BK102" i="9"/>
  <c r="BK51" i="9"/>
  <c r="BK55" i="9"/>
  <c r="BK59" i="9"/>
  <c r="BK63" i="9"/>
  <c r="BK67" i="9"/>
  <c r="BK71" i="9"/>
  <c r="BK75" i="9"/>
  <c r="BK79" i="9"/>
  <c r="BK83" i="9"/>
  <c r="BK87" i="9"/>
  <c r="BK91" i="9"/>
  <c r="BK95" i="9"/>
  <c r="BK99" i="9"/>
  <c r="BI37" i="9"/>
  <c r="BI41" i="9"/>
  <c r="BI45" i="9"/>
  <c r="BI49" i="9"/>
  <c r="BI54" i="9"/>
  <c r="BI62" i="9"/>
  <c r="BI70" i="9"/>
  <c r="BI78" i="9"/>
  <c r="BI86" i="9"/>
  <c r="BI94" i="9"/>
  <c r="BI102" i="9"/>
  <c r="BI8" i="9"/>
  <c r="BI12" i="9"/>
  <c r="BI16" i="9"/>
  <c r="BI20" i="9"/>
  <c r="BI24" i="9"/>
  <c r="BI28" i="9"/>
  <c r="BI32" i="9"/>
  <c r="BI36" i="9"/>
  <c r="BI40" i="9"/>
  <c r="BI44" i="9"/>
  <c r="BI48" i="9"/>
  <c r="BI56" i="9"/>
  <c r="BI64" i="9"/>
  <c r="BI72" i="9"/>
  <c r="BI80" i="9"/>
  <c r="BI88" i="9"/>
  <c r="BI96" i="9"/>
  <c r="BI104" i="9"/>
  <c r="BI53" i="9"/>
  <c r="BI57" i="9"/>
  <c r="BI61" i="9"/>
  <c r="BI65" i="9"/>
  <c r="BI69" i="9"/>
  <c r="BI73" i="9"/>
  <c r="BI77" i="9"/>
  <c r="BI81" i="9"/>
  <c r="BI85" i="9"/>
  <c r="BI89" i="9"/>
  <c r="BI93" i="9"/>
  <c r="BI97" i="9"/>
  <c r="BI101" i="9"/>
  <c r="BS101" i="9"/>
  <c r="BS93" i="9"/>
  <c r="BS85" i="9"/>
  <c r="BS77" i="9"/>
  <c r="BS69" i="9"/>
  <c r="BS61" i="9"/>
  <c r="BS53" i="9"/>
  <c r="BS47" i="9"/>
  <c r="BS43" i="9"/>
  <c r="BS37" i="9"/>
  <c r="BS29" i="9"/>
  <c r="BS21" i="9"/>
  <c r="BS13" i="9"/>
  <c r="BS5" i="9"/>
  <c r="BS56" i="9"/>
  <c r="BS64" i="9"/>
  <c r="BS72" i="9"/>
  <c r="BS80" i="9"/>
  <c r="BS88" i="9"/>
  <c r="BS96" i="9"/>
  <c r="BS104" i="9"/>
  <c r="BT29" i="9"/>
  <c r="BT21" i="9"/>
  <c r="BT13" i="9"/>
  <c r="BS30" i="9"/>
  <c r="BS22" i="9"/>
  <c r="BS14" i="9"/>
  <c r="BS6" i="9"/>
  <c r="BS44" i="9"/>
  <c r="BS55" i="9"/>
  <c r="BS71" i="9"/>
  <c r="BS87" i="9"/>
  <c r="BS103" i="9"/>
  <c r="BT43" i="9"/>
  <c r="BT56" i="9"/>
  <c r="BT72" i="9"/>
  <c r="BT88" i="9"/>
  <c r="BT104" i="9"/>
  <c r="BT12" i="9"/>
  <c r="BT20" i="9"/>
  <c r="BT28" i="9"/>
  <c r="BT36" i="9"/>
  <c r="BT44" i="9"/>
  <c r="BT54" i="9"/>
  <c r="BT70" i="9"/>
  <c r="BT86" i="9"/>
  <c r="BT102" i="9"/>
  <c r="BT55" i="9"/>
  <c r="BT63" i="9"/>
  <c r="BT71" i="9"/>
  <c r="BT79" i="9"/>
  <c r="BT87" i="9"/>
  <c r="BT95" i="9"/>
  <c r="BT103" i="9"/>
  <c r="CC43" i="9"/>
  <c r="CC35" i="9"/>
  <c r="CC27" i="9"/>
  <c r="CC19" i="9"/>
  <c r="CC11" i="9"/>
  <c r="CC50" i="9"/>
  <c r="CC58" i="9"/>
  <c r="CC66" i="9"/>
  <c r="CC74" i="9"/>
  <c r="CC82" i="9"/>
  <c r="CC90" i="9"/>
  <c r="CC98" i="9"/>
  <c r="CC49" i="9"/>
  <c r="CC57" i="9"/>
  <c r="CC65" i="9"/>
  <c r="CC73" i="9"/>
  <c r="CC81" i="9"/>
  <c r="CC89" i="9"/>
  <c r="CC97" i="9"/>
  <c r="CC105" i="9"/>
  <c r="CB31" i="9"/>
  <c r="CB23" i="9"/>
  <c r="CB15" i="9"/>
  <c r="CB7" i="9"/>
  <c r="CC44" i="9"/>
  <c r="CB41" i="9"/>
  <c r="CB49" i="9"/>
  <c r="CB12" i="9"/>
  <c r="CB20" i="9"/>
  <c r="CB28" i="9"/>
  <c r="CB36" i="9"/>
  <c r="CB44" i="9"/>
  <c r="CB53" i="9"/>
  <c r="CB61" i="9"/>
  <c r="CB69" i="9"/>
  <c r="CB77" i="9"/>
  <c r="CB85" i="9"/>
  <c r="CB93" i="9"/>
  <c r="CB101" i="9"/>
  <c r="CB52" i="9"/>
  <c r="CB60" i="9"/>
  <c r="CB68" i="9"/>
  <c r="CB76" i="9"/>
  <c r="CB84" i="9"/>
  <c r="CB92" i="9"/>
  <c r="CB100" i="9"/>
  <c r="CL64" i="9"/>
  <c r="CL68" i="9"/>
  <c r="CL72" i="9"/>
  <c r="CL76" i="9"/>
  <c r="CL80" i="9"/>
  <c r="CL84" i="9"/>
  <c r="CL88" i="9"/>
  <c r="CL92" i="9"/>
  <c r="CL96" i="9"/>
  <c r="CL100" i="9"/>
  <c r="CL104" i="9"/>
  <c r="CJ66" i="9"/>
  <c r="CJ70" i="9"/>
  <c r="CJ74" i="9"/>
  <c r="CJ78" i="9"/>
  <c r="CJ82" i="9"/>
  <c r="CJ86" i="9"/>
  <c r="CJ90" i="9"/>
  <c r="CJ94" i="9"/>
  <c r="CJ98" i="9"/>
  <c r="CJ102" i="9"/>
  <c r="CJ28" i="9"/>
  <c r="CJ24" i="9"/>
  <c r="CJ20" i="9"/>
  <c r="CJ16" i="9"/>
  <c r="CJ12" i="9"/>
  <c r="CJ8" i="9"/>
  <c r="CL28" i="9"/>
  <c r="CL24" i="9"/>
  <c r="CL20" i="9"/>
  <c r="CL16" i="9"/>
  <c r="CL12" i="9"/>
  <c r="CL8" i="9"/>
  <c r="CL29" i="9"/>
  <c r="CL33" i="9"/>
  <c r="CL37" i="9"/>
  <c r="CL41" i="9"/>
  <c r="CL45" i="9"/>
  <c r="CL49" i="9"/>
  <c r="CL53" i="9"/>
  <c r="CL57" i="9"/>
  <c r="CL61" i="9"/>
  <c r="CJ31" i="9"/>
  <c r="CJ35" i="9"/>
  <c r="CJ39" i="9"/>
  <c r="CJ43" i="9"/>
  <c r="CJ47" i="9"/>
  <c r="CJ51" i="9"/>
  <c r="CJ55" i="9"/>
  <c r="CJ59" i="9"/>
  <c r="CJ63" i="9"/>
  <c r="CK8" i="9"/>
  <c r="CK12" i="9"/>
  <c r="CK16" i="9"/>
  <c r="CK20" i="9"/>
  <c r="CK24" i="9"/>
  <c r="CK28" i="9"/>
  <c r="CK32" i="9"/>
  <c r="CK36" i="9"/>
  <c r="CK40" i="9"/>
  <c r="CK44" i="9"/>
  <c r="CK48" i="9"/>
  <c r="CK52" i="9"/>
  <c r="CK56" i="9"/>
  <c r="CK60" i="9"/>
  <c r="CK64" i="9"/>
  <c r="CK68" i="9"/>
  <c r="CK72" i="9"/>
  <c r="CK76" i="9"/>
  <c r="CK80" i="9"/>
  <c r="CK84" i="9"/>
  <c r="CK88" i="9"/>
  <c r="CK92" i="9"/>
  <c r="CK96" i="9"/>
  <c r="CK100" i="9"/>
  <c r="CK104" i="9"/>
  <c r="CT102" i="9"/>
  <c r="CT98" i="9"/>
  <c r="CT94" i="9"/>
  <c r="CT90" i="9"/>
  <c r="CT86" i="9"/>
  <c r="CT82" i="9"/>
  <c r="CT78" i="9"/>
  <c r="CT74" i="9"/>
  <c r="CT70" i="9"/>
  <c r="CT66" i="9"/>
  <c r="CT62" i="9"/>
  <c r="CT58" i="9"/>
  <c r="CT54" i="9"/>
  <c r="CT50" i="9"/>
  <c r="CT46" i="9"/>
  <c r="CT42" i="9"/>
  <c r="CT38" i="9"/>
  <c r="CT34" i="9"/>
  <c r="CT30" i="9"/>
  <c r="CT26" i="9"/>
  <c r="CT22" i="9"/>
  <c r="CT18" i="9"/>
  <c r="CT14" i="9"/>
  <c r="CT10" i="9"/>
  <c r="CT6" i="9"/>
  <c r="CS31" i="9"/>
  <c r="CS35" i="9"/>
  <c r="CS39" i="9"/>
  <c r="CS43" i="9"/>
  <c r="CS47" i="9"/>
  <c r="CS51" i="9"/>
  <c r="CS55" i="9"/>
  <c r="CS59" i="9"/>
  <c r="CS63" i="9"/>
  <c r="CS67" i="9"/>
  <c r="CS71" i="9"/>
  <c r="CS75" i="9"/>
  <c r="CS79" i="9"/>
  <c r="CS83" i="9"/>
  <c r="CS87" i="9"/>
  <c r="CS91" i="9"/>
  <c r="CS95" i="9"/>
  <c r="CS99" i="9"/>
  <c r="CS103" i="9"/>
  <c r="DD48" i="9"/>
  <c r="DD44" i="9"/>
  <c r="DD40" i="9"/>
  <c r="DD36" i="9"/>
  <c r="DD32" i="9"/>
  <c r="DD28" i="9"/>
  <c r="DD24" i="9"/>
  <c r="DD20" i="9"/>
  <c r="DD16" i="9"/>
  <c r="DD12" i="9"/>
  <c r="DD8" i="9"/>
  <c r="DC51" i="9"/>
  <c r="DC59" i="9"/>
  <c r="DC67" i="9"/>
  <c r="DC75" i="9"/>
  <c r="DC83" i="9"/>
  <c r="DC91" i="9"/>
  <c r="DC99" i="9"/>
  <c r="DC50" i="9"/>
  <c r="DC58" i="9"/>
  <c r="DC66" i="9"/>
  <c r="DC74" i="9"/>
  <c r="DC82" i="9"/>
  <c r="DC90" i="9"/>
  <c r="DC98" i="9"/>
  <c r="DD47" i="9"/>
  <c r="DD43" i="9"/>
  <c r="DD39" i="9"/>
  <c r="DD35" i="9"/>
  <c r="DD31" i="9"/>
  <c r="DD27" i="9"/>
  <c r="DD23" i="9"/>
  <c r="DD19" i="9"/>
  <c r="DD15" i="9"/>
  <c r="DD11" i="9"/>
  <c r="DD7" i="9"/>
  <c r="DD52" i="9"/>
  <c r="DD60" i="9"/>
  <c r="DD68" i="9"/>
  <c r="DD76" i="9"/>
  <c r="DD84" i="9"/>
  <c r="DD92" i="9"/>
  <c r="DD100" i="9"/>
  <c r="DD51" i="9"/>
  <c r="DD65" i="9"/>
  <c r="DD81" i="9"/>
  <c r="DD97" i="9"/>
  <c r="DL93" i="9"/>
  <c r="DL61" i="9"/>
  <c r="DL39" i="9"/>
  <c r="DL23" i="9"/>
  <c r="DL7" i="9"/>
  <c r="DL62" i="9"/>
  <c r="DL78" i="9"/>
  <c r="DL94" i="9"/>
  <c r="DM33" i="9"/>
  <c r="DK23" i="9"/>
  <c r="DL12" i="9"/>
  <c r="DK33" i="9"/>
  <c r="DL22" i="9"/>
  <c r="DM11" i="9"/>
  <c r="DL42" i="9"/>
  <c r="DL67" i="9"/>
  <c r="DL99" i="9"/>
  <c r="DM52" i="9"/>
  <c r="DM84" i="9"/>
  <c r="DM10" i="9"/>
  <c r="DM26" i="9"/>
  <c r="DM42" i="9"/>
  <c r="DM66" i="9"/>
  <c r="DM98" i="9"/>
  <c r="DM61" i="9"/>
  <c r="DM77" i="9"/>
  <c r="DM93" i="9"/>
  <c r="DK39" i="9"/>
  <c r="DK58" i="9"/>
  <c r="DK90" i="9"/>
  <c r="DK14" i="9"/>
  <c r="DK30" i="9"/>
  <c r="DK46" i="9"/>
  <c r="DK76" i="9"/>
  <c r="DK51" i="9"/>
  <c r="DK67" i="9"/>
  <c r="DK83" i="9"/>
  <c r="DK99" i="9"/>
  <c r="DU41" i="9"/>
  <c r="DU25" i="9"/>
  <c r="DU9" i="9"/>
  <c r="DU59" i="9"/>
  <c r="DU75" i="9"/>
  <c r="DU91" i="9"/>
  <c r="DU56" i="9"/>
  <c r="DU72" i="9"/>
  <c r="DU88" i="9"/>
  <c r="DU104" i="9"/>
  <c r="DU46" i="9"/>
  <c r="DU30" i="9"/>
  <c r="DU14" i="9"/>
  <c r="ED89" i="9"/>
  <c r="ED57" i="9"/>
  <c r="ED37" i="9"/>
  <c r="ED21" i="9"/>
  <c r="ED5" i="9"/>
  <c r="ED64" i="9"/>
  <c r="ED80" i="9"/>
  <c r="ED96" i="9"/>
  <c r="ED32" i="9"/>
  <c r="EE21" i="9"/>
  <c r="EC11" i="9"/>
  <c r="EE31" i="9"/>
  <c r="EC21" i="9"/>
  <c r="EE7" i="9"/>
  <c r="ED79" i="9"/>
  <c r="EE64" i="9"/>
  <c r="EE16" i="9"/>
  <c r="EE48" i="9"/>
  <c r="EE51" i="9"/>
  <c r="EE83" i="9"/>
  <c r="EC45" i="9"/>
  <c r="EC102" i="9"/>
  <c r="EC36" i="9"/>
  <c r="EC88" i="9"/>
  <c r="EC73" i="9"/>
  <c r="EC105" i="9"/>
  <c r="EM48" i="9"/>
  <c r="EM16" i="9"/>
  <c r="EM37" i="9"/>
  <c r="EM53" i="9"/>
  <c r="EM60" i="9"/>
  <c r="EV67" i="9"/>
  <c r="EV74" i="9"/>
  <c r="Y19" i="9"/>
  <c r="DU54" i="9"/>
  <c r="AQ48" i="9"/>
  <c r="AJ28" i="9"/>
  <c r="CO6" i="9"/>
  <c r="CO8" i="9"/>
  <c r="CO10" i="9"/>
  <c r="CO12" i="9"/>
  <c r="CO14" i="9"/>
  <c r="CO16" i="9"/>
  <c r="CO18" i="9"/>
  <c r="CO20" i="9"/>
  <c r="CO22" i="9"/>
  <c r="CO24" i="9"/>
  <c r="CO26" i="9"/>
  <c r="CO28" i="9"/>
  <c r="CO30" i="9"/>
  <c r="CO32" i="9"/>
  <c r="CO34" i="9"/>
  <c r="CO36" i="9"/>
  <c r="CO38" i="9"/>
  <c r="CO40" i="9"/>
  <c r="CO42" i="9"/>
  <c r="CO44" i="9"/>
  <c r="CO46" i="9"/>
  <c r="CO48" i="9"/>
  <c r="CO50" i="9"/>
  <c r="CO52" i="9"/>
  <c r="CO54" i="9"/>
  <c r="CO56" i="9"/>
  <c r="CO58" i="9"/>
  <c r="CO60" i="9"/>
  <c r="CO62" i="9"/>
  <c r="CO64" i="9"/>
  <c r="CO66" i="9"/>
  <c r="CO68" i="9"/>
  <c r="CO70" i="9"/>
  <c r="CO72" i="9"/>
  <c r="CO74" i="9"/>
  <c r="CO76" i="9"/>
  <c r="CO78" i="9"/>
  <c r="CO80" i="9"/>
  <c r="CO82" i="9"/>
  <c r="CO84" i="9"/>
  <c r="CO86" i="9"/>
  <c r="CO88" i="9"/>
  <c r="CO90" i="9"/>
  <c r="CO92" i="9"/>
  <c r="CO94" i="9"/>
  <c r="CO96" i="9"/>
  <c r="CO98" i="9"/>
  <c r="CO100" i="9"/>
  <c r="CO102" i="9"/>
  <c r="CO104" i="9"/>
  <c r="CO5" i="9"/>
  <c r="CO7" i="9"/>
  <c r="CO9" i="9"/>
  <c r="CO11" i="9"/>
  <c r="CO13" i="9"/>
  <c r="CO15" i="9"/>
  <c r="CO17" i="9"/>
  <c r="CO19" i="9"/>
  <c r="CO21" i="9"/>
  <c r="CO23" i="9"/>
  <c r="CO25" i="9"/>
  <c r="CO27" i="9"/>
  <c r="CO29" i="9"/>
  <c r="CO31" i="9"/>
  <c r="CO33" i="9"/>
  <c r="CO35" i="9"/>
  <c r="CO37" i="9"/>
  <c r="CO39" i="9"/>
  <c r="CO41" i="9"/>
  <c r="CO43" i="9"/>
  <c r="CO45" i="9"/>
  <c r="CO47" i="9"/>
  <c r="CO49" i="9"/>
  <c r="CO51" i="9"/>
  <c r="CO53" i="9"/>
  <c r="CO55" i="9"/>
  <c r="CO57" i="9"/>
  <c r="CO59" i="9"/>
  <c r="CO61" i="9"/>
  <c r="CO63" i="9"/>
  <c r="CO65" i="9"/>
  <c r="CO67" i="9"/>
  <c r="CO69" i="9"/>
  <c r="CO71" i="9"/>
  <c r="CO73" i="9"/>
  <c r="CO75" i="9"/>
  <c r="CO77" i="9"/>
  <c r="CO79" i="9"/>
  <c r="CO81" i="9"/>
  <c r="CO83" i="9"/>
  <c r="CO85" i="9"/>
  <c r="CO87" i="9"/>
  <c r="CO89" i="9"/>
  <c r="CO91" i="9"/>
  <c r="CO93" i="9"/>
  <c r="CO95" i="9"/>
  <c r="CO97" i="9"/>
  <c r="CO99" i="9"/>
  <c r="CO101" i="9"/>
  <c r="CO103" i="9"/>
  <c r="CO105" i="9"/>
  <c r="CB29" i="9"/>
  <c r="CB25" i="9"/>
  <c r="CB21" i="9"/>
  <c r="CB17" i="9"/>
  <c r="CB37" i="9"/>
  <c r="CB33" i="9"/>
  <c r="CB13" i="9"/>
  <c r="CB9" i="9"/>
  <c r="CB5" i="9"/>
  <c r="AS48" i="9"/>
  <c r="H8" i="9"/>
  <c r="H9" i="9"/>
  <c r="H12" i="9"/>
  <c r="H13" i="9"/>
  <c r="H16" i="9"/>
  <c r="H17" i="9"/>
  <c r="H20" i="9"/>
  <c r="H22" i="9"/>
  <c r="H24" i="9"/>
  <c r="H26" i="9"/>
  <c r="H28" i="9"/>
  <c r="H30" i="9"/>
  <c r="H32" i="9"/>
  <c r="H34" i="9"/>
  <c r="H36" i="9"/>
  <c r="H38" i="9"/>
  <c r="H40" i="9"/>
  <c r="H42" i="9"/>
  <c r="H44" i="9"/>
  <c r="H46" i="9"/>
  <c r="H48" i="9"/>
  <c r="H50" i="9"/>
  <c r="H52" i="9"/>
  <c r="H54" i="9"/>
  <c r="H56" i="9"/>
  <c r="H58" i="9"/>
  <c r="H60" i="9"/>
  <c r="H62" i="9"/>
  <c r="H64" i="9"/>
  <c r="H66" i="9"/>
  <c r="H68" i="9"/>
  <c r="H70" i="9"/>
  <c r="H72" i="9"/>
  <c r="H74" i="9"/>
  <c r="H76" i="9"/>
  <c r="H78" i="9"/>
  <c r="H80" i="9"/>
  <c r="H82" i="9"/>
  <c r="H84" i="9"/>
  <c r="H86" i="9"/>
  <c r="H88" i="9"/>
  <c r="H90" i="9"/>
  <c r="H92" i="9"/>
  <c r="H94" i="9"/>
  <c r="H96" i="9"/>
  <c r="H98" i="9"/>
  <c r="H100" i="9"/>
  <c r="H102" i="9"/>
  <c r="H104" i="9"/>
  <c r="H5" i="9"/>
  <c r="H6" i="9"/>
  <c r="H7" i="9"/>
  <c r="H10" i="9"/>
  <c r="H11" i="9"/>
  <c r="H14" i="9"/>
  <c r="H15" i="9"/>
  <c r="H18" i="9"/>
  <c r="H19" i="9"/>
  <c r="H21" i="9"/>
  <c r="H23" i="9"/>
  <c r="H25" i="9"/>
  <c r="H27" i="9"/>
  <c r="H29" i="9"/>
  <c r="H31" i="9"/>
  <c r="H33" i="9"/>
  <c r="H35" i="9"/>
  <c r="H37" i="9"/>
  <c r="H39" i="9"/>
  <c r="H41" i="9"/>
  <c r="H43" i="9"/>
  <c r="H45" i="9"/>
  <c r="H47" i="9"/>
  <c r="H49" i="9"/>
  <c r="H51" i="9"/>
  <c r="H53" i="9"/>
  <c r="H55" i="9"/>
  <c r="H57" i="9"/>
  <c r="H59" i="9"/>
  <c r="H61" i="9"/>
  <c r="H63" i="9"/>
  <c r="H65" i="9"/>
  <c r="H67" i="9"/>
  <c r="H69" i="9"/>
  <c r="H71" i="9"/>
  <c r="H73" i="9"/>
  <c r="H75" i="9"/>
  <c r="H77" i="9"/>
  <c r="H79" i="9"/>
  <c r="H81" i="9"/>
  <c r="H83" i="9"/>
  <c r="H85" i="9"/>
  <c r="H87" i="9"/>
  <c r="H89" i="9"/>
  <c r="H91" i="9"/>
  <c r="H93" i="9"/>
  <c r="H95" i="9"/>
  <c r="H97" i="9"/>
  <c r="H99" i="9"/>
  <c r="H101" i="9"/>
  <c r="H103" i="9"/>
  <c r="H105" i="9"/>
  <c r="EQ7" i="9"/>
  <c r="EQ9" i="9"/>
  <c r="EQ11" i="9"/>
  <c r="EQ13" i="9"/>
  <c r="EQ15" i="9"/>
  <c r="EQ17" i="9"/>
  <c r="EQ19" i="9"/>
  <c r="EQ21" i="9"/>
  <c r="EQ23" i="9"/>
  <c r="EQ25" i="9"/>
  <c r="EQ27" i="9"/>
  <c r="EQ29" i="9"/>
  <c r="EQ31" i="9"/>
  <c r="EQ33" i="9"/>
  <c r="EQ35" i="9"/>
  <c r="EQ37" i="9"/>
  <c r="EQ39" i="9"/>
  <c r="EQ41" i="9"/>
  <c r="EQ43" i="9"/>
  <c r="EQ45" i="9"/>
  <c r="EQ47" i="9"/>
  <c r="EQ49" i="9"/>
  <c r="EQ51" i="9"/>
  <c r="EQ53" i="9"/>
  <c r="EQ55" i="9"/>
  <c r="EQ57" i="9"/>
  <c r="EQ59" i="9"/>
  <c r="EQ61" i="9"/>
  <c r="EQ63" i="9"/>
  <c r="EQ65" i="9"/>
  <c r="EQ67" i="9"/>
  <c r="EQ69" i="9"/>
  <c r="EQ71" i="9"/>
  <c r="EQ73" i="9"/>
  <c r="EQ75" i="9"/>
  <c r="EQ77" i="9"/>
  <c r="EQ79" i="9"/>
  <c r="EQ81" i="9"/>
  <c r="EQ83" i="9"/>
  <c r="EQ85" i="9"/>
  <c r="EQ87" i="9"/>
  <c r="EQ89" i="9"/>
  <c r="EQ91" i="9"/>
  <c r="EQ93" i="9"/>
  <c r="EQ95" i="9"/>
  <c r="EQ97" i="9"/>
  <c r="EQ99" i="9"/>
  <c r="EQ101" i="9"/>
  <c r="EQ103" i="9"/>
  <c r="EQ105" i="9"/>
  <c r="EQ6" i="9"/>
  <c r="EQ10" i="9"/>
  <c r="EQ14" i="9"/>
  <c r="EQ18" i="9"/>
  <c r="EQ22" i="9"/>
  <c r="EQ26" i="9"/>
  <c r="EQ30" i="9"/>
  <c r="EQ34" i="9"/>
  <c r="EQ38" i="9"/>
  <c r="EQ42" i="9"/>
  <c r="EQ46" i="9"/>
  <c r="EQ50" i="9"/>
  <c r="EQ54" i="9"/>
  <c r="EQ58" i="9"/>
  <c r="EQ62" i="9"/>
  <c r="EQ66" i="9"/>
  <c r="EQ70" i="9"/>
  <c r="EQ74" i="9"/>
  <c r="EQ78" i="9"/>
  <c r="EQ82" i="9"/>
  <c r="EQ86" i="9"/>
  <c r="EQ90" i="9"/>
  <c r="EQ94" i="9"/>
  <c r="EQ98" i="9"/>
  <c r="EQ102" i="9"/>
  <c r="EQ5" i="9"/>
  <c r="EQ8" i="9"/>
  <c r="EQ12" i="9"/>
  <c r="EQ16" i="9"/>
  <c r="EQ20" i="9"/>
  <c r="EQ24" i="9"/>
  <c r="EQ28" i="9"/>
  <c r="EQ32" i="9"/>
  <c r="EQ36" i="9"/>
  <c r="EQ40" i="9"/>
  <c r="EQ44" i="9"/>
  <c r="EQ48" i="9"/>
  <c r="EQ52" i="9"/>
  <c r="EQ56" i="9"/>
  <c r="EQ60" i="9"/>
  <c r="EQ64" i="9"/>
  <c r="EQ68" i="9"/>
  <c r="EQ72" i="9"/>
  <c r="EQ76" i="9"/>
  <c r="EQ80" i="9"/>
  <c r="EQ84" i="9"/>
  <c r="EQ88" i="9"/>
  <c r="EQ92" i="9"/>
  <c r="EQ96" i="9"/>
  <c r="EQ100" i="9"/>
  <c r="EQ104" i="9"/>
  <c r="DY7" i="9"/>
  <c r="DY9" i="9"/>
  <c r="DY11" i="9"/>
  <c r="DY13" i="9"/>
  <c r="DY15" i="9"/>
  <c r="DY17" i="9"/>
  <c r="DY19" i="9"/>
  <c r="DY21" i="9"/>
  <c r="DY23" i="9"/>
  <c r="DY25" i="9"/>
  <c r="DY27" i="9"/>
  <c r="DY29" i="9"/>
  <c r="DY31" i="9"/>
  <c r="DY33" i="9"/>
  <c r="DY6" i="9"/>
  <c r="DY8" i="9"/>
  <c r="DY10" i="9"/>
  <c r="DY12" i="9"/>
  <c r="DY14" i="9"/>
  <c r="DY16" i="9"/>
  <c r="DY18" i="9"/>
  <c r="DY20" i="9"/>
  <c r="DY22" i="9"/>
  <c r="DY24" i="9"/>
  <c r="DY26" i="9"/>
  <c r="DY28" i="9"/>
  <c r="DY30" i="9"/>
  <c r="DY32" i="9"/>
  <c r="DY34" i="9"/>
  <c r="DY36" i="9"/>
  <c r="DY38" i="9"/>
  <c r="DY40" i="9"/>
  <c r="DY42" i="9"/>
  <c r="DY44" i="9"/>
  <c r="DY46" i="9"/>
  <c r="DY37" i="9"/>
  <c r="DY41" i="9"/>
  <c r="DY45" i="9"/>
  <c r="DY48" i="9"/>
  <c r="DY50" i="9"/>
  <c r="DY52" i="9"/>
  <c r="DY54" i="9"/>
  <c r="DY56" i="9"/>
  <c r="DY58" i="9"/>
  <c r="DY60" i="9"/>
  <c r="DY62" i="9"/>
  <c r="DY64" i="9"/>
  <c r="DY66" i="9"/>
  <c r="DY68" i="9"/>
  <c r="DY70" i="9"/>
  <c r="DY72" i="9"/>
  <c r="DY74" i="9"/>
  <c r="DY76" i="9"/>
  <c r="DY78" i="9"/>
  <c r="DY80" i="9"/>
  <c r="DY82" i="9"/>
  <c r="DY84" i="9"/>
  <c r="DY86" i="9"/>
  <c r="DY88" i="9"/>
  <c r="DY90" i="9"/>
  <c r="DY92" i="9"/>
  <c r="DY94" i="9"/>
  <c r="DY96" i="9"/>
  <c r="DY98" i="9"/>
  <c r="DY100" i="9"/>
  <c r="DY102" i="9"/>
  <c r="DY104" i="9"/>
  <c r="DY5" i="9"/>
  <c r="DY35" i="9"/>
  <c r="DY39" i="9"/>
  <c r="DY43" i="9"/>
  <c r="DY47" i="9"/>
  <c r="DY49" i="9"/>
  <c r="DY51" i="9"/>
  <c r="DY53" i="9"/>
  <c r="DY55" i="9"/>
  <c r="DY57" i="9"/>
  <c r="DY59" i="9"/>
  <c r="DY61" i="9"/>
  <c r="DY63" i="9"/>
  <c r="DY65" i="9"/>
  <c r="DY67" i="9"/>
  <c r="DY69" i="9"/>
  <c r="DY71" i="9"/>
  <c r="DY73" i="9"/>
  <c r="DY75" i="9"/>
  <c r="DY77" i="9"/>
  <c r="DY79" i="9"/>
  <c r="DY81" i="9"/>
  <c r="DY83" i="9"/>
  <c r="DY85" i="9"/>
  <c r="DY87" i="9"/>
  <c r="DY89" i="9"/>
  <c r="DY91" i="9"/>
  <c r="DY93" i="9"/>
  <c r="DY95" i="9"/>
  <c r="DY97" i="9"/>
  <c r="DY99" i="9"/>
  <c r="DY101" i="9"/>
  <c r="DY103" i="9"/>
  <c r="DY105" i="9"/>
  <c r="DG6" i="9"/>
  <c r="DG8" i="9"/>
  <c r="DG10" i="9"/>
  <c r="DG12" i="9"/>
  <c r="DG14" i="9"/>
  <c r="DG16" i="9"/>
  <c r="DG18" i="9"/>
  <c r="DG20" i="9"/>
  <c r="DG22" i="9"/>
  <c r="DG24" i="9"/>
  <c r="DG26" i="9"/>
  <c r="DG28" i="9"/>
  <c r="DG30" i="9"/>
  <c r="DG32" i="9"/>
  <c r="DG34" i="9"/>
  <c r="DG36" i="9"/>
  <c r="DG38" i="9"/>
  <c r="DG40" i="9"/>
  <c r="DG42" i="9"/>
  <c r="DG44" i="9"/>
  <c r="DG46" i="9"/>
  <c r="DG48" i="9"/>
  <c r="DG50" i="9"/>
  <c r="DG52" i="9"/>
  <c r="DG54" i="9"/>
  <c r="DG56" i="9"/>
  <c r="DG58" i="9"/>
  <c r="DG60" i="9"/>
  <c r="DG62" i="9"/>
  <c r="DG64" i="9"/>
  <c r="DG66" i="9"/>
  <c r="DG68" i="9"/>
  <c r="DG70" i="9"/>
  <c r="DG72" i="9"/>
  <c r="DG74" i="9"/>
  <c r="DG76" i="9"/>
  <c r="DG78" i="9"/>
  <c r="DG80" i="9"/>
  <c r="DG82" i="9"/>
  <c r="DG84" i="9"/>
  <c r="DG86" i="9"/>
  <c r="DG88" i="9"/>
  <c r="DG90" i="9"/>
  <c r="DG92" i="9"/>
  <c r="DG94" i="9"/>
  <c r="DG96" i="9"/>
  <c r="DG98" i="9"/>
  <c r="DG100" i="9"/>
  <c r="DG102" i="9"/>
  <c r="DG104" i="9"/>
  <c r="DG5" i="9"/>
  <c r="DG7" i="9"/>
  <c r="DG9" i="9"/>
  <c r="DG11" i="9"/>
  <c r="DG13" i="9"/>
  <c r="DG15" i="9"/>
  <c r="DG17" i="9"/>
  <c r="DG19" i="9"/>
  <c r="DG21" i="9"/>
  <c r="DG23" i="9"/>
  <c r="DG25" i="9"/>
  <c r="DG27" i="9"/>
  <c r="DG29" i="9"/>
  <c r="DG31" i="9"/>
  <c r="DG33" i="9"/>
  <c r="DG35" i="9"/>
  <c r="DG37" i="9"/>
  <c r="DG39" i="9"/>
  <c r="DG41" i="9"/>
  <c r="DG43" i="9"/>
  <c r="DG45" i="9"/>
  <c r="DG47" i="9"/>
  <c r="DG49" i="9"/>
  <c r="DG51" i="9"/>
  <c r="DG53" i="9"/>
  <c r="DG55" i="9"/>
  <c r="DG57" i="9"/>
  <c r="DG59" i="9"/>
  <c r="DG61" i="9"/>
  <c r="DG63" i="9"/>
  <c r="DG65" i="9"/>
  <c r="DG67" i="9"/>
  <c r="DG69" i="9"/>
  <c r="DG71" i="9"/>
  <c r="DG73" i="9"/>
  <c r="DG75" i="9"/>
  <c r="DG77" i="9"/>
  <c r="DG79" i="9"/>
  <c r="DG81" i="9"/>
  <c r="DG83" i="9"/>
  <c r="DG85" i="9"/>
  <c r="DG87" i="9"/>
  <c r="DG89" i="9"/>
  <c r="DG91" i="9"/>
  <c r="DG93" i="9"/>
  <c r="DG95" i="9"/>
  <c r="DG97" i="9"/>
  <c r="DG99" i="9"/>
  <c r="DG101" i="9"/>
  <c r="DG103" i="9"/>
  <c r="DG105" i="9"/>
  <c r="BW7" i="9"/>
  <c r="BW9" i="9"/>
  <c r="BW11" i="9"/>
  <c r="BW13" i="9"/>
  <c r="BW15" i="9"/>
  <c r="BW17" i="9"/>
  <c r="BW19" i="9"/>
  <c r="BW21" i="9"/>
  <c r="BW23" i="9"/>
  <c r="BW25" i="9"/>
  <c r="BW27" i="9"/>
  <c r="BW29" i="9"/>
  <c r="BW31" i="9"/>
  <c r="BW33" i="9"/>
  <c r="BW35" i="9"/>
  <c r="BW37" i="9"/>
  <c r="BW39" i="9"/>
  <c r="BW41" i="9"/>
  <c r="BW43" i="9"/>
  <c r="BW45" i="9"/>
  <c r="BW47" i="9"/>
  <c r="BW49" i="9"/>
  <c r="BW51" i="9"/>
  <c r="BW53" i="9"/>
  <c r="BW55" i="9"/>
  <c r="BW57" i="9"/>
  <c r="BW59" i="9"/>
  <c r="BW61" i="9"/>
  <c r="BW63" i="9"/>
  <c r="BW65" i="9"/>
  <c r="BW67" i="9"/>
  <c r="BW69" i="9"/>
  <c r="BW71" i="9"/>
  <c r="BW73" i="9"/>
  <c r="BW75" i="9"/>
  <c r="BW77" i="9"/>
  <c r="BW79" i="9"/>
  <c r="BW81" i="9"/>
  <c r="BW83" i="9"/>
  <c r="BW85" i="9"/>
  <c r="BW87" i="9"/>
  <c r="BW89" i="9"/>
  <c r="BW91" i="9"/>
  <c r="BW93" i="9"/>
  <c r="BW95" i="9"/>
  <c r="BW97" i="9"/>
  <c r="BW99" i="9"/>
  <c r="BW101" i="9"/>
  <c r="BW103" i="9"/>
  <c r="BW105" i="9"/>
  <c r="BW6" i="9"/>
  <c r="BW8" i="9"/>
  <c r="BW10" i="9"/>
  <c r="BW12" i="9"/>
  <c r="BW14" i="9"/>
  <c r="BW16" i="9"/>
  <c r="BW18" i="9"/>
  <c r="BW20" i="9"/>
  <c r="BW22" i="9"/>
  <c r="BW24" i="9"/>
  <c r="BW26" i="9"/>
  <c r="BW28" i="9"/>
  <c r="BW30" i="9"/>
  <c r="BW32" i="9"/>
  <c r="BW34" i="9"/>
  <c r="BW36" i="9"/>
  <c r="BW38" i="9"/>
  <c r="BW40" i="9"/>
  <c r="BW42" i="9"/>
  <c r="BW44" i="9"/>
  <c r="BW46" i="9"/>
  <c r="BW48" i="9"/>
  <c r="BW50" i="9"/>
  <c r="BW52" i="9"/>
  <c r="BW54" i="9"/>
  <c r="BW56" i="9"/>
  <c r="BW58" i="9"/>
  <c r="BW60" i="9"/>
  <c r="BW62" i="9"/>
  <c r="BW64" i="9"/>
  <c r="BW66" i="9"/>
  <c r="BW68" i="9"/>
  <c r="BW70" i="9"/>
  <c r="BW72" i="9"/>
  <c r="BW74" i="9"/>
  <c r="BW76" i="9"/>
  <c r="BW78" i="9"/>
  <c r="BW80" i="9"/>
  <c r="BW82" i="9"/>
  <c r="BW84" i="9"/>
  <c r="BW86" i="9"/>
  <c r="BW88" i="9"/>
  <c r="BW90" i="9"/>
  <c r="BW92" i="9"/>
  <c r="BW94" i="9"/>
  <c r="BW96" i="9"/>
  <c r="BW98" i="9"/>
  <c r="BW100" i="9"/>
  <c r="BW102" i="9"/>
  <c r="BW104" i="9"/>
  <c r="BE6" i="9"/>
  <c r="BE8" i="9"/>
  <c r="BE10" i="9"/>
  <c r="BE12" i="9"/>
  <c r="BE14" i="9"/>
  <c r="BE16" i="9"/>
  <c r="BE18" i="9"/>
  <c r="BE20" i="9"/>
  <c r="BE22" i="9"/>
  <c r="BE24" i="9"/>
  <c r="BE26" i="9"/>
  <c r="BE28" i="9"/>
  <c r="BE30" i="9"/>
  <c r="BE32" i="9"/>
  <c r="BE34" i="9"/>
  <c r="BE36" i="9"/>
  <c r="BE38" i="9"/>
  <c r="BE40" i="9"/>
  <c r="BE42" i="9"/>
  <c r="BE44" i="9"/>
  <c r="BE46" i="9"/>
  <c r="BE48" i="9"/>
  <c r="BE50" i="9"/>
  <c r="BE52" i="9"/>
  <c r="BE54" i="9"/>
  <c r="BE56" i="9"/>
  <c r="BE58" i="9"/>
  <c r="BE60" i="9"/>
  <c r="BE62" i="9"/>
  <c r="BE64" i="9"/>
  <c r="BE66" i="9"/>
  <c r="BE68" i="9"/>
  <c r="BE70" i="9"/>
  <c r="BE72" i="9"/>
  <c r="BE74" i="9"/>
  <c r="BE76" i="9"/>
  <c r="BE78" i="9"/>
  <c r="BE80" i="9"/>
  <c r="BE82" i="9"/>
  <c r="BE84" i="9"/>
  <c r="BE86" i="9"/>
  <c r="BE88" i="9"/>
  <c r="BE90" i="9"/>
  <c r="BE92" i="9"/>
  <c r="BE94" i="9"/>
  <c r="BE96" i="9"/>
  <c r="BE98" i="9"/>
  <c r="BE100" i="9"/>
  <c r="BE102" i="9"/>
  <c r="BE104" i="9"/>
  <c r="BE5" i="9"/>
  <c r="BE7" i="9"/>
  <c r="BE9" i="9"/>
  <c r="BE11" i="9"/>
  <c r="BE13" i="9"/>
  <c r="BE15" i="9"/>
  <c r="BE17" i="9"/>
  <c r="BE19" i="9"/>
  <c r="BE21" i="9"/>
  <c r="BE23" i="9"/>
  <c r="BE25" i="9"/>
  <c r="BE27" i="9"/>
  <c r="BE29" i="9"/>
  <c r="BE31" i="9"/>
  <c r="BE33" i="9"/>
  <c r="BE35" i="9"/>
  <c r="BE37" i="9"/>
  <c r="BE39" i="9"/>
  <c r="BE41" i="9"/>
  <c r="BE43" i="9"/>
  <c r="BE45" i="9"/>
  <c r="BE47" i="9"/>
  <c r="BE49" i="9"/>
  <c r="BE51" i="9"/>
  <c r="BE53" i="9"/>
  <c r="BE55" i="9"/>
  <c r="BE57" i="9"/>
  <c r="BE59" i="9"/>
  <c r="BE61" i="9"/>
  <c r="BE63" i="9"/>
  <c r="BE65" i="9"/>
  <c r="BE67" i="9"/>
  <c r="BE69" i="9"/>
  <c r="BE71" i="9"/>
  <c r="BE73" i="9"/>
  <c r="BE75" i="9"/>
  <c r="BE77" i="9"/>
  <c r="BE79" i="9"/>
  <c r="BE81" i="9"/>
  <c r="BE83" i="9"/>
  <c r="BE85" i="9"/>
  <c r="BE87" i="9"/>
  <c r="BE89" i="9"/>
  <c r="BE91" i="9"/>
  <c r="BE93" i="9"/>
  <c r="BE95" i="9"/>
  <c r="BE97" i="9"/>
  <c r="BE99" i="9"/>
  <c r="BE101" i="9"/>
  <c r="BE103" i="9"/>
  <c r="BE105" i="9"/>
  <c r="AM7" i="9"/>
  <c r="AM9" i="9"/>
  <c r="AM11" i="9"/>
  <c r="AM13" i="9"/>
  <c r="AM15" i="9"/>
  <c r="AM17" i="9"/>
  <c r="AM19" i="9"/>
  <c r="AM21" i="9"/>
  <c r="AM23" i="9"/>
  <c r="AM25" i="9"/>
  <c r="AM27" i="9"/>
  <c r="AM29" i="9"/>
  <c r="AM31" i="9"/>
  <c r="AM33" i="9"/>
  <c r="AM35" i="9"/>
  <c r="AM8" i="9"/>
  <c r="AM12" i="9"/>
  <c r="AM16" i="9"/>
  <c r="AM20" i="9"/>
  <c r="AM24" i="9"/>
  <c r="AM28" i="9"/>
  <c r="AM32" i="9"/>
  <c r="AM36" i="9"/>
  <c r="AM38" i="9"/>
  <c r="AM40" i="9"/>
  <c r="AM42" i="9"/>
  <c r="AM44" i="9"/>
  <c r="AM46" i="9"/>
  <c r="AM48" i="9"/>
  <c r="AM50" i="9"/>
  <c r="AM52" i="9"/>
  <c r="AM54" i="9"/>
  <c r="AM56" i="9"/>
  <c r="AM58" i="9"/>
  <c r="AM60" i="9"/>
  <c r="AM62" i="9"/>
  <c r="AM64" i="9"/>
  <c r="AM66" i="9"/>
  <c r="AM68" i="9"/>
  <c r="AM70" i="9"/>
  <c r="AM72" i="9"/>
  <c r="AM74" i="9"/>
  <c r="AM76" i="9"/>
  <c r="AM78" i="9"/>
  <c r="AM80" i="9"/>
  <c r="AM82" i="9"/>
  <c r="AM84" i="9"/>
  <c r="AM86" i="9"/>
  <c r="AM88" i="9"/>
  <c r="AM90" i="9"/>
  <c r="AM92" i="9"/>
  <c r="AM94" i="9"/>
  <c r="AM96" i="9"/>
  <c r="AM98" i="9"/>
  <c r="AM100" i="9"/>
  <c r="AM102" i="9"/>
  <c r="AM104" i="9"/>
  <c r="AM5" i="9"/>
  <c r="AM6" i="9"/>
  <c r="AM10" i="9"/>
  <c r="AM14" i="9"/>
  <c r="AM18" i="9"/>
  <c r="AM22" i="9"/>
  <c r="AM26" i="9"/>
  <c r="AM30" i="9"/>
  <c r="AM34" i="9"/>
  <c r="AM37" i="9"/>
  <c r="AM39" i="9"/>
  <c r="AM41" i="9"/>
  <c r="AM43" i="9"/>
  <c r="AM45" i="9"/>
  <c r="AM47" i="9"/>
  <c r="AM49" i="9"/>
  <c r="AM51" i="9"/>
  <c r="AM53" i="9"/>
  <c r="AM55" i="9"/>
  <c r="AM57" i="9"/>
  <c r="AM59" i="9"/>
  <c r="AM61" i="9"/>
  <c r="AM63" i="9"/>
  <c r="AM65" i="9"/>
  <c r="AM67" i="9"/>
  <c r="AM69" i="9"/>
  <c r="AM71" i="9"/>
  <c r="AM73" i="9"/>
  <c r="AM75" i="9"/>
  <c r="AM77" i="9"/>
  <c r="AM79" i="9"/>
  <c r="AM81" i="9"/>
  <c r="AM83" i="9"/>
  <c r="AM85" i="9"/>
  <c r="AM87" i="9"/>
  <c r="AM89" i="9"/>
  <c r="AM91" i="9"/>
  <c r="AM93" i="9"/>
  <c r="AM95" i="9"/>
  <c r="AM97" i="9"/>
  <c r="AM99" i="9"/>
  <c r="AM101" i="9"/>
  <c r="AM103" i="9"/>
  <c r="AM105" i="9"/>
  <c r="U7" i="9"/>
  <c r="U9" i="9"/>
  <c r="U11" i="9"/>
  <c r="U13" i="9"/>
  <c r="U15" i="9"/>
  <c r="U17" i="9"/>
  <c r="U19" i="9"/>
  <c r="U21" i="9"/>
  <c r="U23" i="9"/>
  <c r="U25" i="9"/>
  <c r="U27" i="9"/>
  <c r="U29" i="9"/>
  <c r="U31" i="9"/>
  <c r="U33" i="9"/>
  <c r="U35" i="9"/>
  <c r="U37" i="9"/>
  <c r="U39" i="9"/>
  <c r="U41" i="9"/>
  <c r="U43" i="9"/>
  <c r="U45" i="9"/>
  <c r="U47" i="9"/>
  <c r="U49" i="9"/>
  <c r="U51" i="9"/>
  <c r="U53" i="9"/>
  <c r="U55" i="9"/>
  <c r="U57" i="9"/>
  <c r="U59" i="9"/>
  <c r="U61" i="9"/>
  <c r="U63" i="9"/>
  <c r="U65" i="9"/>
  <c r="U67" i="9"/>
  <c r="U69" i="9"/>
  <c r="U71" i="9"/>
  <c r="U73" i="9"/>
  <c r="U75" i="9"/>
  <c r="U77" i="9"/>
  <c r="U79" i="9"/>
  <c r="U81" i="9"/>
  <c r="U83" i="9"/>
  <c r="U85" i="9"/>
  <c r="U87" i="9"/>
  <c r="U89" i="9"/>
  <c r="U91" i="9"/>
  <c r="U93" i="9"/>
  <c r="U95" i="9"/>
  <c r="U97" i="9"/>
  <c r="U99" i="9"/>
  <c r="U101" i="9"/>
  <c r="U103" i="9"/>
  <c r="U105" i="9"/>
  <c r="U6" i="9"/>
  <c r="U8" i="9"/>
  <c r="U10" i="9"/>
  <c r="U12" i="9"/>
  <c r="U14" i="9"/>
  <c r="U16" i="9"/>
  <c r="U18" i="9"/>
  <c r="U20" i="9"/>
  <c r="U22" i="9"/>
  <c r="U24" i="9"/>
  <c r="U26" i="9"/>
  <c r="U28" i="9"/>
  <c r="U30" i="9"/>
  <c r="U32" i="9"/>
  <c r="U34" i="9"/>
  <c r="U36" i="9"/>
  <c r="U38" i="9"/>
  <c r="U40" i="9"/>
  <c r="U42" i="9"/>
  <c r="U44" i="9"/>
  <c r="U46" i="9"/>
  <c r="U48" i="9"/>
  <c r="U50" i="9"/>
  <c r="U52" i="9"/>
  <c r="U54" i="9"/>
  <c r="U56" i="9"/>
  <c r="U58" i="9"/>
  <c r="U60" i="9"/>
  <c r="U62" i="9"/>
  <c r="U64" i="9"/>
  <c r="U66" i="9"/>
  <c r="U68" i="9"/>
  <c r="U70" i="9"/>
  <c r="U72" i="9"/>
  <c r="U74" i="9"/>
  <c r="U76" i="9"/>
  <c r="U78" i="9"/>
  <c r="U80" i="9"/>
  <c r="U82" i="9"/>
  <c r="U84" i="9"/>
  <c r="U86" i="9"/>
  <c r="U88" i="9"/>
  <c r="U90" i="9"/>
  <c r="U92" i="9"/>
  <c r="U94" i="9"/>
  <c r="U96" i="9"/>
  <c r="U98" i="9"/>
  <c r="U100" i="9"/>
  <c r="U102" i="9"/>
  <c r="U104" i="9"/>
  <c r="U5" i="9"/>
  <c r="BA48" i="9"/>
  <c r="G6" i="9"/>
  <c r="I6" i="9"/>
  <c r="I7" i="9"/>
  <c r="I10" i="9"/>
  <c r="I11" i="9"/>
  <c r="I14" i="9"/>
  <c r="I15" i="9"/>
  <c r="I18" i="9"/>
  <c r="I19" i="9"/>
  <c r="I21" i="9"/>
  <c r="I23" i="9"/>
  <c r="I25" i="9"/>
  <c r="I27" i="9"/>
  <c r="I29" i="9"/>
  <c r="I31" i="9"/>
  <c r="I33" i="9"/>
  <c r="I35" i="9"/>
  <c r="I37" i="9"/>
  <c r="I39" i="9"/>
  <c r="I41" i="9"/>
  <c r="I43" i="9"/>
  <c r="I45" i="9"/>
  <c r="I47" i="9"/>
  <c r="I49" i="9"/>
  <c r="I51" i="9"/>
  <c r="I53" i="9"/>
  <c r="I55" i="9"/>
  <c r="I57" i="9"/>
  <c r="I59" i="9"/>
  <c r="I61" i="9"/>
  <c r="I63" i="9"/>
  <c r="I65" i="9"/>
  <c r="I67" i="9"/>
  <c r="I69" i="9"/>
  <c r="I71" i="9"/>
  <c r="I73" i="9"/>
  <c r="I75" i="9"/>
  <c r="I77" i="9"/>
  <c r="I79" i="9"/>
  <c r="I81" i="9"/>
  <c r="I83" i="9"/>
  <c r="I85" i="9"/>
  <c r="I87" i="9"/>
  <c r="I89" i="9"/>
  <c r="I91" i="9"/>
  <c r="I93" i="9"/>
  <c r="I95" i="9"/>
  <c r="I97" i="9"/>
  <c r="I99" i="9"/>
  <c r="I101" i="9"/>
  <c r="I103" i="9"/>
  <c r="I105" i="9"/>
  <c r="I8" i="9"/>
  <c r="I9" i="9"/>
  <c r="I12" i="9"/>
  <c r="I13" i="9"/>
  <c r="I16" i="9"/>
  <c r="I17" i="9"/>
  <c r="I20" i="9"/>
  <c r="I22" i="9"/>
  <c r="I24" i="9"/>
  <c r="I26" i="9"/>
  <c r="I28" i="9"/>
  <c r="I30" i="9"/>
  <c r="I32" i="9"/>
  <c r="I34" i="9"/>
  <c r="I36" i="9"/>
  <c r="I38" i="9"/>
  <c r="I40" i="9"/>
  <c r="I42" i="9"/>
  <c r="I44" i="9"/>
  <c r="I46" i="9"/>
  <c r="I48" i="9"/>
  <c r="I50" i="9"/>
  <c r="I52" i="9"/>
  <c r="I54" i="9"/>
  <c r="I56" i="9"/>
  <c r="I58" i="9"/>
  <c r="I60" i="9"/>
  <c r="I62" i="9"/>
  <c r="I64" i="9"/>
  <c r="I66" i="9"/>
  <c r="I68" i="9"/>
  <c r="I70" i="9"/>
  <c r="I72" i="9"/>
  <c r="I74" i="9"/>
  <c r="I76" i="9"/>
  <c r="I78" i="9"/>
  <c r="I80" i="9"/>
  <c r="I82" i="9"/>
  <c r="I84" i="9"/>
  <c r="I86" i="9"/>
  <c r="I88" i="9"/>
  <c r="I90" i="9"/>
  <c r="I92" i="9"/>
  <c r="I94" i="9"/>
  <c r="I96" i="9"/>
  <c r="I98" i="9"/>
  <c r="I100" i="9"/>
  <c r="I102" i="9"/>
  <c r="I104" i="9"/>
  <c r="I5" i="9"/>
  <c r="CA24" i="9"/>
  <c r="G7" i="9"/>
  <c r="G10" i="9"/>
  <c r="G14" i="9"/>
  <c r="G18" i="9"/>
  <c r="G21" i="9"/>
  <c r="G23" i="9"/>
  <c r="G25" i="9"/>
  <c r="G27" i="9"/>
  <c r="G29" i="9"/>
  <c r="G31" i="9"/>
  <c r="G33" i="9"/>
  <c r="G35" i="9"/>
  <c r="G37" i="9"/>
  <c r="G39" i="9"/>
  <c r="G41" i="9"/>
  <c r="G43" i="9"/>
  <c r="G45" i="9"/>
  <c r="G47" i="9"/>
  <c r="G49" i="9"/>
  <c r="G51" i="9"/>
  <c r="G53" i="9"/>
  <c r="G55" i="9"/>
  <c r="G57" i="9"/>
  <c r="G59" i="9"/>
  <c r="G61" i="9"/>
  <c r="G63" i="9"/>
  <c r="G65" i="9"/>
  <c r="G67" i="9"/>
  <c r="G69" i="9"/>
  <c r="G71" i="9"/>
  <c r="G73" i="9"/>
  <c r="G75" i="9"/>
  <c r="G77" i="9"/>
  <c r="G79" i="9"/>
  <c r="G81" i="9"/>
  <c r="G83" i="9"/>
  <c r="G85" i="9"/>
  <c r="G87" i="9"/>
  <c r="G89" i="9"/>
  <c r="G91" i="9"/>
  <c r="G93" i="9"/>
  <c r="G95" i="9"/>
  <c r="G97" i="9"/>
  <c r="G99" i="9"/>
  <c r="G101" i="9"/>
  <c r="G103" i="9"/>
  <c r="G105" i="9"/>
  <c r="G8" i="9"/>
  <c r="G12" i="9"/>
  <c r="G16" i="9"/>
  <c r="G20" i="9"/>
  <c r="G22" i="9"/>
  <c r="G24" i="9"/>
  <c r="G26" i="9"/>
  <c r="G28" i="9"/>
  <c r="G30" i="9"/>
  <c r="G32" i="9"/>
  <c r="G34" i="9"/>
  <c r="G36" i="9"/>
  <c r="G38" i="9"/>
  <c r="G40" i="9"/>
  <c r="G42" i="9"/>
  <c r="G44" i="9"/>
  <c r="G46" i="9"/>
  <c r="G48" i="9"/>
  <c r="G50" i="9"/>
  <c r="G52" i="9"/>
  <c r="G54" i="9"/>
  <c r="G56" i="9"/>
  <c r="G58" i="9"/>
  <c r="G60" i="9"/>
  <c r="G62" i="9"/>
  <c r="G64" i="9"/>
  <c r="G66" i="9"/>
  <c r="G68" i="9"/>
  <c r="G70" i="9"/>
  <c r="G72" i="9"/>
  <c r="G74" i="9"/>
  <c r="G76" i="9"/>
  <c r="G78" i="9"/>
  <c r="G80" i="9"/>
  <c r="G82" i="9"/>
  <c r="G84" i="9"/>
  <c r="G86" i="9"/>
  <c r="G88" i="9"/>
  <c r="G90" i="9"/>
  <c r="G92" i="9"/>
  <c r="G94" i="9"/>
  <c r="G96" i="9"/>
  <c r="G98" i="9"/>
  <c r="G100" i="9"/>
  <c r="G102" i="9"/>
  <c r="G104" i="9"/>
  <c r="EH6" i="9"/>
  <c r="EH8" i="9"/>
  <c r="EH10" i="9"/>
  <c r="EH12" i="9"/>
  <c r="EH14" i="9"/>
  <c r="EH16" i="9"/>
  <c r="EH18" i="9"/>
  <c r="EH20" i="9"/>
  <c r="EH22" i="9"/>
  <c r="EH24" i="9"/>
  <c r="EH26" i="9"/>
  <c r="EH28" i="9"/>
  <c r="EH30" i="9"/>
  <c r="EH32" i="9"/>
  <c r="EH34" i="9"/>
  <c r="EH36" i="9"/>
  <c r="EH38" i="9"/>
  <c r="EH40" i="9"/>
  <c r="EH42" i="9"/>
  <c r="EH44" i="9"/>
  <c r="EH46" i="9"/>
  <c r="EH48" i="9"/>
  <c r="EH50" i="9"/>
  <c r="EH52" i="9"/>
  <c r="EH54" i="9"/>
  <c r="EH9" i="9"/>
  <c r="EH13" i="9"/>
  <c r="EH17" i="9"/>
  <c r="EH21" i="9"/>
  <c r="EH25" i="9"/>
  <c r="EH29" i="9"/>
  <c r="EH33" i="9"/>
  <c r="EH37" i="9"/>
  <c r="EH41" i="9"/>
  <c r="EH45" i="9"/>
  <c r="EH49" i="9"/>
  <c r="EH53" i="9"/>
  <c r="EH56" i="9"/>
  <c r="EH58" i="9"/>
  <c r="EH60" i="9"/>
  <c r="EH62" i="9"/>
  <c r="EH64" i="9"/>
  <c r="EH66" i="9"/>
  <c r="EH68" i="9"/>
  <c r="EH70" i="9"/>
  <c r="EH72" i="9"/>
  <c r="EH74" i="9"/>
  <c r="EH76" i="9"/>
  <c r="EH78" i="9"/>
  <c r="EH80" i="9"/>
  <c r="EH82" i="9"/>
  <c r="EH84" i="9"/>
  <c r="EH86" i="9"/>
  <c r="EH88" i="9"/>
  <c r="EH90" i="9"/>
  <c r="EH92" i="9"/>
  <c r="EH94" i="9"/>
  <c r="EH96" i="9"/>
  <c r="EH98" i="9"/>
  <c r="EH100" i="9"/>
  <c r="EH102" i="9"/>
  <c r="EH104" i="9"/>
  <c r="EH5" i="9"/>
  <c r="EH7" i="9"/>
  <c r="EH11" i="9"/>
  <c r="EH15" i="9"/>
  <c r="EH19" i="9"/>
  <c r="EH23" i="9"/>
  <c r="EH27" i="9"/>
  <c r="EH31" i="9"/>
  <c r="EH35" i="9"/>
  <c r="EH39" i="9"/>
  <c r="EH43" i="9"/>
  <c r="EH47" i="9"/>
  <c r="EH51" i="9"/>
  <c r="EH55" i="9"/>
  <c r="EH57" i="9"/>
  <c r="EH59" i="9"/>
  <c r="EH61" i="9"/>
  <c r="EH63" i="9"/>
  <c r="EH65" i="9"/>
  <c r="EH67" i="9"/>
  <c r="EH69" i="9"/>
  <c r="EH71" i="9"/>
  <c r="EH73" i="9"/>
  <c r="EH75" i="9"/>
  <c r="EH77" i="9"/>
  <c r="EH79" i="9"/>
  <c r="EH81" i="9"/>
  <c r="EH83" i="9"/>
  <c r="EH85" i="9"/>
  <c r="EH87" i="9"/>
  <c r="EH89" i="9"/>
  <c r="EH91" i="9"/>
  <c r="EH93" i="9"/>
  <c r="EH95" i="9"/>
  <c r="EH97" i="9"/>
  <c r="EH99" i="9"/>
  <c r="EH101" i="9"/>
  <c r="EH103" i="9"/>
  <c r="EH105" i="9"/>
  <c r="DP7" i="9"/>
  <c r="DP9" i="9"/>
  <c r="DP11" i="9"/>
  <c r="DP13" i="9"/>
  <c r="DP15" i="9"/>
  <c r="DP17" i="9"/>
  <c r="DP19" i="9"/>
  <c r="DP21" i="9"/>
  <c r="DP23" i="9"/>
  <c r="DP25" i="9"/>
  <c r="DP27" i="9"/>
  <c r="DP29" i="9"/>
  <c r="DP31" i="9"/>
  <c r="DP33" i="9"/>
  <c r="DP35" i="9"/>
  <c r="DP37" i="9"/>
  <c r="DP39" i="9"/>
  <c r="DP41" i="9"/>
  <c r="DP43" i="9"/>
  <c r="DP45" i="9"/>
  <c r="DP47" i="9"/>
  <c r="DP49" i="9"/>
  <c r="DP51" i="9"/>
  <c r="DP53" i="9"/>
  <c r="DP55" i="9"/>
  <c r="DP57" i="9"/>
  <c r="DP59" i="9"/>
  <c r="DP61" i="9"/>
  <c r="DP63" i="9"/>
  <c r="DP65" i="9"/>
  <c r="DP67" i="9"/>
  <c r="DP69" i="9"/>
  <c r="DP71" i="9"/>
  <c r="DP73" i="9"/>
  <c r="DP75" i="9"/>
  <c r="DP77" i="9"/>
  <c r="DP79" i="9"/>
  <c r="DP81" i="9"/>
  <c r="DP83" i="9"/>
  <c r="DP85" i="9"/>
  <c r="DP87" i="9"/>
  <c r="DP89" i="9"/>
  <c r="DP91" i="9"/>
  <c r="DP93" i="9"/>
  <c r="DP95" i="9"/>
  <c r="DP97" i="9"/>
  <c r="DP99" i="9"/>
  <c r="DP101" i="9"/>
  <c r="DP103" i="9"/>
  <c r="DP105" i="9"/>
  <c r="DP6" i="9"/>
  <c r="DP8" i="9"/>
  <c r="DP10" i="9"/>
  <c r="DP12" i="9"/>
  <c r="DP14" i="9"/>
  <c r="DP16" i="9"/>
  <c r="DP18" i="9"/>
  <c r="DP20" i="9"/>
  <c r="DP22" i="9"/>
  <c r="DP24" i="9"/>
  <c r="DP26" i="9"/>
  <c r="DP28" i="9"/>
  <c r="DP30" i="9"/>
  <c r="DP32" i="9"/>
  <c r="DP34" i="9"/>
  <c r="DP36" i="9"/>
  <c r="DP38" i="9"/>
  <c r="DP40" i="9"/>
  <c r="DP42" i="9"/>
  <c r="DP44" i="9"/>
  <c r="DP46" i="9"/>
  <c r="DP48" i="9"/>
  <c r="DP50" i="9"/>
  <c r="DP52" i="9"/>
  <c r="DP54" i="9"/>
  <c r="DP56" i="9"/>
  <c r="DP58" i="9"/>
  <c r="DP60" i="9"/>
  <c r="DP62" i="9"/>
  <c r="DP64" i="9"/>
  <c r="DP66" i="9"/>
  <c r="DP68" i="9"/>
  <c r="DP70" i="9"/>
  <c r="DP72" i="9"/>
  <c r="DP74" i="9"/>
  <c r="DP76" i="9"/>
  <c r="DP78" i="9"/>
  <c r="DP80" i="9"/>
  <c r="DP82" i="9"/>
  <c r="DP84" i="9"/>
  <c r="DP86" i="9"/>
  <c r="DP88" i="9"/>
  <c r="DP90" i="9"/>
  <c r="DP92" i="9"/>
  <c r="DP94" i="9"/>
  <c r="DP96" i="9"/>
  <c r="DP98" i="9"/>
  <c r="DP100" i="9"/>
  <c r="DP102" i="9"/>
  <c r="DP104" i="9"/>
  <c r="DP5" i="9"/>
  <c r="CX7" i="9"/>
  <c r="CX9" i="9"/>
  <c r="CX11" i="9"/>
  <c r="CX13" i="9"/>
  <c r="CX15" i="9"/>
  <c r="CX17" i="9"/>
  <c r="CX19" i="9"/>
  <c r="CX21" i="9"/>
  <c r="CX23" i="9"/>
  <c r="CX25" i="9"/>
  <c r="CX27" i="9"/>
  <c r="CX29" i="9"/>
  <c r="CX31" i="9"/>
  <c r="CX33" i="9"/>
  <c r="CX35" i="9"/>
  <c r="CX37" i="9"/>
  <c r="CX39" i="9"/>
  <c r="CX41" i="9"/>
  <c r="CX43" i="9"/>
  <c r="CX45" i="9"/>
  <c r="CX47" i="9"/>
  <c r="CX49" i="9"/>
  <c r="CX51" i="9"/>
  <c r="CX6" i="9"/>
  <c r="CX8" i="9"/>
  <c r="CX10" i="9"/>
  <c r="CX12" i="9"/>
  <c r="CX14" i="9"/>
  <c r="CX16" i="9"/>
  <c r="CX18" i="9"/>
  <c r="CX20" i="9"/>
  <c r="CX22" i="9"/>
  <c r="CX24" i="9"/>
  <c r="CX26" i="9"/>
  <c r="CX28" i="9"/>
  <c r="CX30" i="9"/>
  <c r="CX32" i="9"/>
  <c r="CX34" i="9"/>
  <c r="CX36" i="9"/>
  <c r="CX38" i="9"/>
  <c r="CX40" i="9"/>
  <c r="CX42" i="9"/>
  <c r="CX44" i="9"/>
  <c r="CX46" i="9"/>
  <c r="CX48" i="9"/>
  <c r="CX50" i="9"/>
  <c r="CX52" i="9"/>
  <c r="CX54" i="9"/>
  <c r="CX56" i="9"/>
  <c r="CX58" i="9"/>
  <c r="CX60" i="9"/>
  <c r="CX62" i="9"/>
  <c r="CX64" i="9"/>
  <c r="CX66" i="9"/>
  <c r="CX68" i="9"/>
  <c r="CX70" i="9"/>
  <c r="CX72" i="9"/>
  <c r="CX74" i="9"/>
  <c r="CX76" i="9"/>
  <c r="CX55" i="9"/>
  <c r="CX59" i="9"/>
  <c r="CX63" i="9"/>
  <c r="CX67" i="9"/>
  <c r="CX71" i="9"/>
  <c r="CX75" i="9"/>
  <c r="CX78" i="9"/>
  <c r="CX80" i="9"/>
  <c r="CX82" i="9"/>
  <c r="CX84" i="9"/>
  <c r="CX86" i="9"/>
  <c r="CX88" i="9"/>
  <c r="CX90" i="9"/>
  <c r="CX92" i="9"/>
  <c r="CX94" i="9"/>
  <c r="CX96" i="9"/>
  <c r="CX98" i="9"/>
  <c r="CX100" i="9"/>
  <c r="CX102" i="9"/>
  <c r="CX104" i="9"/>
  <c r="CX5" i="9"/>
  <c r="CX53" i="9"/>
  <c r="CX57" i="9"/>
  <c r="CX61" i="9"/>
  <c r="CX65" i="9"/>
  <c r="CX69" i="9"/>
  <c r="CX73" i="9"/>
  <c r="CX77" i="9"/>
  <c r="CX79" i="9"/>
  <c r="CX81" i="9"/>
  <c r="CX83" i="9"/>
  <c r="CX85" i="9"/>
  <c r="CX87" i="9"/>
  <c r="CX89" i="9"/>
  <c r="CX91" i="9"/>
  <c r="CX93" i="9"/>
  <c r="CX95" i="9"/>
  <c r="CX97" i="9"/>
  <c r="CX99" i="9"/>
  <c r="CX101" i="9"/>
  <c r="CX103" i="9"/>
  <c r="CX105" i="9"/>
  <c r="CF7" i="9"/>
  <c r="CF9" i="9"/>
  <c r="CF11" i="9"/>
  <c r="CF13" i="9"/>
  <c r="CF15" i="9"/>
  <c r="CF17" i="9"/>
  <c r="CF19" i="9"/>
  <c r="CF21" i="9"/>
  <c r="CF23" i="9"/>
  <c r="CF25" i="9"/>
  <c r="CF27" i="9"/>
  <c r="CF29" i="9"/>
  <c r="CF31" i="9"/>
  <c r="CF33" i="9"/>
  <c r="CF35" i="9"/>
  <c r="CF37" i="9"/>
  <c r="CF39" i="9"/>
  <c r="CF41" i="9"/>
  <c r="CF43" i="9"/>
  <c r="CF45" i="9"/>
  <c r="CF47" i="9"/>
  <c r="CF49" i="9"/>
  <c r="CF51" i="9"/>
  <c r="CF53" i="9"/>
  <c r="CF55" i="9"/>
  <c r="CF57" i="9"/>
  <c r="CF59" i="9"/>
  <c r="CF61" i="9"/>
  <c r="CF63" i="9"/>
  <c r="CF65" i="9"/>
  <c r="CF67" i="9"/>
  <c r="CF69" i="9"/>
  <c r="CF71" i="9"/>
  <c r="CF73" i="9"/>
  <c r="CF75" i="9"/>
  <c r="CF77" i="9"/>
  <c r="CF79" i="9"/>
  <c r="CF81" i="9"/>
  <c r="CF83" i="9"/>
  <c r="CF85" i="9"/>
  <c r="CF87" i="9"/>
  <c r="CF89" i="9"/>
  <c r="CF91" i="9"/>
  <c r="CF93" i="9"/>
  <c r="CF95" i="9"/>
  <c r="CF97" i="9"/>
  <c r="CF99" i="9"/>
  <c r="CF101" i="9"/>
  <c r="CF103" i="9"/>
  <c r="CF105" i="9"/>
  <c r="CF6" i="9"/>
  <c r="CF8" i="9"/>
  <c r="CF10" i="9"/>
  <c r="CF12" i="9"/>
  <c r="CF14" i="9"/>
  <c r="CF16" i="9"/>
  <c r="CF18" i="9"/>
  <c r="CF20" i="9"/>
  <c r="CF22" i="9"/>
  <c r="CF24" i="9"/>
  <c r="CF26" i="9"/>
  <c r="CF28" i="9"/>
  <c r="CF30" i="9"/>
  <c r="CF32" i="9"/>
  <c r="CF34" i="9"/>
  <c r="CF36" i="9"/>
  <c r="CF38" i="9"/>
  <c r="CF40" i="9"/>
  <c r="CF42" i="9"/>
  <c r="CF44" i="9"/>
  <c r="CF46" i="9"/>
  <c r="CF48" i="9"/>
  <c r="CF50" i="9"/>
  <c r="CF52" i="9"/>
  <c r="CF54" i="9"/>
  <c r="CF56" i="9"/>
  <c r="CF58" i="9"/>
  <c r="CF60" i="9"/>
  <c r="CF62" i="9"/>
  <c r="CF64" i="9"/>
  <c r="CF66" i="9"/>
  <c r="CF68" i="9"/>
  <c r="CF70" i="9"/>
  <c r="CF72" i="9"/>
  <c r="CF74" i="9"/>
  <c r="CF76" i="9"/>
  <c r="CF78" i="9"/>
  <c r="CF80" i="9"/>
  <c r="CF82" i="9"/>
  <c r="CF84" i="9"/>
  <c r="CF86" i="9"/>
  <c r="CF88" i="9"/>
  <c r="CF90" i="9"/>
  <c r="CF92" i="9"/>
  <c r="CF94" i="9"/>
  <c r="CF96" i="9"/>
  <c r="CF98" i="9"/>
  <c r="CF100" i="9"/>
  <c r="CF102" i="9"/>
  <c r="CF104" i="9"/>
  <c r="CF5" i="9"/>
  <c r="BN6" i="9"/>
  <c r="BN8" i="9"/>
  <c r="BN10" i="9"/>
  <c r="BN12" i="9"/>
  <c r="BN14" i="9"/>
  <c r="BN16" i="9"/>
  <c r="BN18" i="9"/>
  <c r="BN20" i="9"/>
  <c r="BN22" i="9"/>
  <c r="BN24" i="9"/>
  <c r="BN26" i="9"/>
  <c r="BN28" i="9"/>
  <c r="BN30" i="9"/>
  <c r="BN32" i="9"/>
  <c r="BN34" i="9"/>
  <c r="BN36" i="9"/>
  <c r="BN38" i="9"/>
  <c r="BN40" i="9"/>
  <c r="BN42" i="9"/>
  <c r="BN44" i="9"/>
  <c r="BN46" i="9"/>
  <c r="BN48" i="9"/>
  <c r="BN50" i="9"/>
  <c r="BN52" i="9"/>
  <c r="BN54" i="9"/>
  <c r="BN56" i="9"/>
  <c r="BN58" i="9"/>
  <c r="BN60" i="9"/>
  <c r="BN62" i="9"/>
  <c r="BN64" i="9"/>
  <c r="BN66" i="9"/>
  <c r="BN68" i="9"/>
  <c r="BN70" i="9"/>
  <c r="BN72" i="9"/>
  <c r="BN74" i="9"/>
  <c r="BN76" i="9"/>
  <c r="BN78" i="9"/>
  <c r="BN80" i="9"/>
  <c r="BN82" i="9"/>
  <c r="BN84" i="9"/>
  <c r="BN86" i="9"/>
  <c r="BN88" i="9"/>
  <c r="BN90" i="9"/>
  <c r="BN92" i="9"/>
  <c r="BN94" i="9"/>
  <c r="BN96" i="9"/>
  <c r="BN98" i="9"/>
  <c r="BN100" i="9"/>
  <c r="BN102" i="9"/>
  <c r="BN104" i="9"/>
  <c r="BN5" i="9"/>
  <c r="BN7" i="9"/>
  <c r="BN9" i="9"/>
  <c r="BN11" i="9"/>
  <c r="BN13" i="9"/>
  <c r="BN15" i="9"/>
  <c r="BN17" i="9"/>
  <c r="BN19" i="9"/>
  <c r="BN21" i="9"/>
  <c r="BN23" i="9"/>
  <c r="BN25" i="9"/>
  <c r="BN27" i="9"/>
  <c r="BN29" i="9"/>
  <c r="BN31" i="9"/>
  <c r="BN33" i="9"/>
  <c r="BN35" i="9"/>
  <c r="BN37" i="9"/>
  <c r="BN39" i="9"/>
  <c r="BN41" i="9"/>
  <c r="BN43" i="9"/>
  <c r="BN45" i="9"/>
  <c r="BN47" i="9"/>
  <c r="BN49" i="9"/>
  <c r="BN51" i="9"/>
  <c r="BN53" i="9"/>
  <c r="BN55" i="9"/>
  <c r="BN57" i="9"/>
  <c r="BN59" i="9"/>
  <c r="BN61" i="9"/>
  <c r="BN63" i="9"/>
  <c r="BN65" i="9"/>
  <c r="BN67" i="9"/>
  <c r="BN69" i="9"/>
  <c r="BN71" i="9"/>
  <c r="BN73" i="9"/>
  <c r="BN75" i="9"/>
  <c r="BN77" i="9"/>
  <c r="BN79" i="9"/>
  <c r="BN81" i="9"/>
  <c r="BN83" i="9"/>
  <c r="BN85" i="9"/>
  <c r="BN87" i="9"/>
  <c r="BN89" i="9"/>
  <c r="BN91" i="9"/>
  <c r="BN93" i="9"/>
  <c r="BN95" i="9"/>
  <c r="BN97" i="9"/>
  <c r="BN99" i="9"/>
  <c r="BN101" i="9"/>
  <c r="BN103" i="9"/>
  <c r="BN105" i="9"/>
  <c r="AV7" i="9"/>
  <c r="AV9" i="9"/>
  <c r="AV11" i="9"/>
  <c r="AV13" i="9"/>
  <c r="AV15" i="9"/>
  <c r="AV17" i="9"/>
  <c r="AV19" i="9"/>
  <c r="AV21" i="9"/>
  <c r="AV23" i="9"/>
  <c r="AV25" i="9"/>
  <c r="AV27" i="9"/>
  <c r="AV29" i="9"/>
  <c r="AV31" i="9"/>
  <c r="AV33" i="9"/>
  <c r="AV35" i="9"/>
  <c r="AV37" i="9"/>
  <c r="AV39" i="9"/>
  <c r="AV41" i="9"/>
  <c r="AV43" i="9"/>
  <c r="AV45" i="9"/>
  <c r="AV47" i="9"/>
  <c r="AV49" i="9"/>
  <c r="AV51" i="9"/>
  <c r="AV53" i="9"/>
  <c r="AV55" i="9"/>
  <c r="AV57" i="9"/>
  <c r="AV59" i="9"/>
  <c r="AV61" i="9"/>
  <c r="AV63" i="9"/>
  <c r="AV65" i="9"/>
  <c r="AV67" i="9"/>
  <c r="AV69" i="9"/>
  <c r="AV71" i="9"/>
  <c r="AV73" i="9"/>
  <c r="AV75" i="9"/>
  <c r="AV77" i="9"/>
  <c r="AV79" i="9"/>
  <c r="AV81" i="9"/>
  <c r="AV83" i="9"/>
  <c r="AV85" i="9"/>
  <c r="AV87" i="9"/>
  <c r="AV89" i="9"/>
  <c r="AV91" i="9"/>
  <c r="AV93" i="9"/>
  <c r="AV95" i="9"/>
  <c r="AV97" i="9"/>
  <c r="AV99" i="9"/>
  <c r="AV101" i="9"/>
  <c r="AV6" i="9"/>
  <c r="AV8" i="9"/>
  <c r="AV10" i="9"/>
  <c r="AV12" i="9"/>
  <c r="AV14" i="9"/>
  <c r="AV16" i="9"/>
  <c r="AV18" i="9"/>
  <c r="AV20" i="9"/>
  <c r="AV22" i="9"/>
  <c r="AV24" i="9"/>
  <c r="AV26" i="9"/>
  <c r="AV28" i="9"/>
  <c r="AV30" i="9"/>
  <c r="AV32" i="9"/>
  <c r="AV34" i="9"/>
  <c r="AV36" i="9"/>
  <c r="AV38" i="9"/>
  <c r="AV40" i="9"/>
  <c r="AV42" i="9"/>
  <c r="AV44" i="9"/>
  <c r="AV46" i="9"/>
  <c r="AV48" i="9"/>
  <c r="AV50" i="9"/>
  <c r="AV52" i="9"/>
  <c r="AV54" i="9"/>
  <c r="AV56" i="9"/>
  <c r="AV58" i="9"/>
  <c r="AV60" i="9"/>
  <c r="AV62" i="9"/>
  <c r="AV64" i="9"/>
  <c r="AV66" i="9"/>
  <c r="AV68" i="9"/>
  <c r="AV70" i="9"/>
  <c r="AV72" i="9"/>
  <c r="AV74" i="9"/>
  <c r="AV76" i="9"/>
  <c r="AV78" i="9"/>
  <c r="AV80" i="9"/>
  <c r="AV82" i="9"/>
  <c r="AV84" i="9"/>
  <c r="AV86" i="9"/>
  <c r="AV88" i="9"/>
  <c r="AV90" i="9"/>
  <c r="AV92" i="9"/>
  <c r="AV94" i="9"/>
  <c r="AV96" i="9"/>
  <c r="AV98" i="9"/>
  <c r="AV100" i="9"/>
  <c r="AV102" i="9"/>
  <c r="AV104" i="9"/>
  <c r="AV5" i="9"/>
  <c r="AV105" i="9"/>
  <c r="AV103" i="9"/>
  <c r="AD7" i="9"/>
  <c r="AD9" i="9"/>
  <c r="AD11" i="9"/>
  <c r="AD13" i="9"/>
  <c r="AD15" i="9"/>
  <c r="AD17" i="9"/>
  <c r="AD19" i="9"/>
  <c r="AD21" i="9"/>
  <c r="AD23" i="9"/>
  <c r="AD25" i="9"/>
  <c r="AD27" i="9"/>
  <c r="AD29" i="9"/>
  <c r="AD31" i="9"/>
  <c r="AD33" i="9"/>
  <c r="AD35" i="9"/>
  <c r="AD37" i="9"/>
  <c r="AD39" i="9"/>
  <c r="AD41" i="9"/>
  <c r="AD43" i="9"/>
  <c r="AD45" i="9"/>
  <c r="AD47" i="9"/>
  <c r="AD49" i="9"/>
  <c r="AD51" i="9"/>
  <c r="AD53" i="9"/>
  <c r="AD55" i="9"/>
  <c r="AD57" i="9"/>
  <c r="AD59" i="9"/>
  <c r="AD61" i="9"/>
  <c r="AD63" i="9"/>
  <c r="AD65" i="9"/>
  <c r="AD67" i="9"/>
  <c r="AD69" i="9"/>
  <c r="AD71" i="9"/>
  <c r="AD73" i="9"/>
  <c r="AD75" i="9"/>
  <c r="AD77" i="9"/>
  <c r="AD79" i="9"/>
  <c r="AD81" i="9"/>
  <c r="AD83" i="9"/>
  <c r="AD85" i="9"/>
  <c r="AD87" i="9"/>
  <c r="AD89" i="9"/>
  <c r="AD91" i="9"/>
  <c r="AD93" i="9"/>
  <c r="AD95" i="9"/>
  <c r="AD97" i="9"/>
  <c r="AD99" i="9"/>
  <c r="AD101" i="9"/>
  <c r="AD103" i="9"/>
  <c r="AD105" i="9"/>
  <c r="AD6" i="9"/>
  <c r="AD8" i="9"/>
  <c r="AD10" i="9"/>
  <c r="AD12" i="9"/>
  <c r="AD14" i="9"/>
  <c r="AD16" i="9"/>
  <c r="AD18" i="9"/>
  <c r="AD20" i="9"/>
  <c r="AD22" i="9"/>
  <c r="AD24" i="9"/>
  <c r="AD26" i="9"/>
  <c r="AD28" i="9"/>
  <c r="AD30" i="9"/>
  <c r="AD32" i="9"/>
  <c r="AD34" i="9"/>
  <c r="AD36" i="9"/>
  <c r="AD38" i="9"/>
  <c r="AD40" i="9"/>
  <c r="AD42" i="9"/>
  <c r="AD44" i="9"/>
  <c r="AD46" i="9"/>
  <c r="AD48" i="9"/>
  <c r="AD50" i="9"/>
  <c r="AD52" i="9"/>
  <c r="AD54" i="9"/>
  <c r="AD56" i="9"/>
  <c r="AD58" i="9"/>
  <c r="AD60" i="9"/>
  <c r="AD62" i="9"/>
  <c r="AD64" i="9"/>
  <c r="AD66" i="9"/>
  <c r="AD68" i="9"/>
  <c r="AD70" i="9"/>
  <c r="AD72" i="9"/>
  <c r="AD74" i="9"/>
  <c r="AD76" i="9"/>
  <c r="AD78" i="9"/>
  <c r="AD80" i="9"/>
  <c r="AD82" i="9"/>
  <c r="AD84" i="9"/>
  <c r="AD86" i="9"/>
  <c r="AD88" i="9"/>
  <c r="AD90" i="9"/>
  <c r="AD92" i="9"/>
  <c r="AD94" i="9"/>
  <c r="AD96" i="9"/>
  <c r="AD98" i="9"/>
  <c r="AD100" i="9"/>
  <c r="AD102" i="9"/>
  <c r="AD104" i="9"/>
  <c r="AD5" i="9"/>
  <c r="L16" i="9"/>
  <c r="L18" i="9"/>
  <c r="L20" i="9"/>
  <c r="L22" i="9"/>
  <c r="L24" i="9"/>
  <c r="L26" i="9"/>
  <c r="L28" i="9"/>
  <c r="L30" i="9"/>
  <c r="L32" i="9"/>
  <c r="L34" i="9"/>
  <c r="L36" i="9"/>
  <c r="L38" i="9"/>
  <c r="L40" i="9"/>
  <c r="L42" i="9"/>
  <c r="L44" i="9"/>
  <c r="L46" i="9"/>
  <c r="L48" i="9"/>
  <c r="L50" i="9"/>
  <c r="L52" i="9"/>
  <c r="L54" i="9"/>
  <c r="L56" i="9"/>
  <c r="L58" i="9"/>
  <c r="L60" i="9"/>
  <c r="L62" i="9"/>
  <c r="L64" i="9"/>
  <c r="L66" i="9"/>
  <c r="L68" i="9"/>
  <c r="L70" i="9"/>
  <c r="L72" i="9"/>
  <c r="L74" i="9"/>
  <c r="L76" i="9"/>
  <c r="L78" i="9"/>
  <c r="L80" i="9"/>
  <c r="L82" i="9"/>
  <c r="L84" i="9"/>
  <c r="L86" i="9"/>
  <c r="L88" i="9"/>
  <c r="L90" i="9"/>
  <c r="L92" i="9"/>
  <c r="L94" i="9"/>
  <c r="L96" i="9"/>
  <c r="L98" i="9"/>
  <c r="L100" i="9"/>
  <c r="L102" i="9"/>
  <c r="L104" i="9"/>
  <c r="L6" i="9"/>
  <c r="L8" i="9"/>
  <c r="L10" i="9"/>
  <c r="L12" i="9"/>
  <c r="L14" i="9"/>
  <c r="L5" i="9"/>
  <c r="L17" i="9"/>
  <c r="L19" i="9"/>
  <c r="L21" i="9"/>
  <c r="L23" i="9"/>
  <c r="L25" i="9"/>
  <c r="L27" i="9"/>
  <c r="L29" i="9"/>
  <c r="L31" i="9"/>
  <c r="L33" i="9"/>
  <c r="L35" i="9"/>
  <c r="L37" i="9"/>
  <c r="L39" i="9"/>
  <c r="L41" i="9"/>
  <c r="L43" i="9"/>
  <c r="L45" i="9"/>
  <c r="L47" i="9"/>
  <c r="L49" i="9"/>
  <c r="L51" i="9"/>
  <c r="L53" i="9"/>
  <c r="L55" i="9"/>
  <c r="L57" i="9"/>
  <c r="L59" i="9"/>
  <c r="L61" i="9"/>
  <c r="L63" i="9"/>
  <c r="L65" i="9"/>
  <c r="L67" i="9"/>
  <c r="L69" i="9"/>
  <c r="L71" i="9"/>
  <c r="L73" i="9"/>
  <c r="L75" i="9"/>
  <c r="L77" i="9"/>
  <c r="L79" i="9"/>
  <c r="L81" i="9"/>
  <c r="L83" i="9"/>
  <c r="L85" i="9"/>
  <c r="L87" i="9"/>
  <c r="L89" i="9"/>
  <c r="L91" i="9"/>
  <c r="L93" i="9"/>
  <c r="L95" i="9"/>
  <c r="L97" i="9"/>
  <c r="L99" i="9"/>
  <c r="L101" i="9"/>
  <c r="L103" i="9"/>
  <c r="L105" i="9"/>
  <c r="L7" i="9"/>
  <c r="L9" i="9"/>
  <c r="L11" i="9"/>
  <c r="L13" i="9"/>
  <c r="L15" i="9"/>
  <c r="CC34" i="9"/>
  <c r="CC14" i="9"/>
  <c r="CC10" i="9"/>
  <c r="CC6" i="9"/>
  <c r="CC30" i="9"/>
  <c r="CC26" i="9"/>
  <c r="CC22" i="9"/>
  <c r="CC18" i="9"/>
  <c r="EU48" i="9" l="1"/>
  <c r="EU6" i="9"/>
  <c r="EU10" i="9"/>
  <c r="EU14" i="9"/>
  <c r="EU18" i="9"/>
  <c r="EU22" i="9"/>
  <c r="EU26" i="9"/>
  <c r="EU30" i="9"/>
  <c r="EU34" i="9"/>
  <c r="EU38" i="9"/>
  <c r="EU42" i="9"/>
  <c r="EU46" i="9"/>
  <c r="EU103" i="9"/>
  <c r="EU99" i="9"/>
  <c r="EU95" i="9"/>
  <c r="EU91" i="9"/>
  <c r="EU87" i="9"/>
  <c r="EU83" i="9"/>
  <c r="EU79" i="9"/>
  <c r="EU75" i="9"/>
  <c r="EU71" i="9"/>
  <c r="EU67" i="9"/>
  <c r="EU63" i="9"/>
  <c r="EU59" i="9"/>
  <c r="EU55" i="9"/>
  <c r="EU51" i="9"/>
  <c r="EU102" i="9"/>
  <c r="EU98" i="9"/>
  <c r="EU94" i="9"/>
  <c r="EU90" i="9"/>
  <c r="EU86" i="9"/>
  <c r="EU82" i="9"/>
  <c r="EU78" i="9"/>
  <c r="EU74" i="9"/>
  <c r="EU70" i="9"/>
  <c r="EU66" i="9"/>
  <c r="EU62" i="9"/>
  <c r="EU58" i="9"/>
  <c r="EU54" i="9"/>
  <c r="EU50" i="9"/>
  <c r="EU5" i="9"/>
  <c r="EU9" i="9"/>
  <c r="EU13" i="9"/>
  <c r="EU17" i="9"/>
  <c r="EU21" i="9"/>
  <c r="EU25" i="9"/>
  <c r="EU29" i="9"/>
  <c r="EU33" i="9"/>
  <c r="EU37" i="9"/>
  <c r="EU41" i="9"/>
  <c r="EU45" i="9"/>
  <c r="EU49" i="9"/>
  <c r="EU8" i="9"/>
  <c r="EU12" i="9"/>
  <c r="EU16" i="9"/>
  <c r="EU20" i="9"/>
  <c r="EU24" i="9"/>
  <c r="EU28" i="9"/>
  <c r="EU32" i="9"/>
  <c r="EU36" i="9"/>
  <c r="EU40" i="9"/>
  <c r="EU44" i="9"/>
  <c r="EU105" i="9"/>
  <c r="EU101" i="9"/>
  <c r="EU97" i="9"/>
  <c r="EU93" i="9"/>
  <c r="EU89" i="9"/>
  <c r="EU85" i="9"/>
  <c r="EU81" i="9"/>
  <c r="EU77" i="9"/>
  <c r="EU73" i="9"/>
  <c r="EU69" i="9"/>
  <c r="EU65" i="9"/>
  <c r="EU61" i="9"/>
  <c r="EU57" i="9"/>
  <c r="EU53" i="9"/>
  <c r="EU104" i="9"/>
  <c r="EU100" i="9"/>
  <c r="EU96" i="9"/>
  <c r="EU92" i="9"/>
  <c r="EU88" i="9"/>
  <c r="EU84" i="9"/>
  <c r="EU80" i="9"/>
  <c r="EU76" i="9"/>
  <c r="EU72" i="9"/>
  <c r="EU68" i="9"/>
  <c r="EU64" i="9"/>
  <c r="EU60" i="9"/>
  <c r="EU56" i="9"/>
  <c r="EU52" i="9"/>
  <c r="EU7" i="9"/>
  <c r="EU11" i="9"/>
  <c r="EU15" i="9"/>
  <c r="EU19" i="9"/>
  <c r="EU23" i="9"/>
  <c r="EU27" i="9"/>
  <c r="EU31" i="9"/>
  <c r="EU35" i="9"/>
  <c r="EU39" i="9"/>
  <c r="EU43" i="9"/>
  <c r="EU47" i="9"/>
  <c r="DB105" i="9"/>
  <c r="DB101" i="9"/>
  <c r="DB97" i="9"/>
  <c r="DB93" i="9"/>
  <c r="DB89" i="9"/>
  <c r="DB85" i="9"/>
  <c r="DB81" i="9"/>
  <c r="DB77" i="9"/>
  <c r="DB73" i="9"/>
  <c r="DB69" i="9"/>
  <c r="DB65" i="9"/>
  <c r="DB61" i="9"/>
  <c r="DB57" i="9"/>
  <c r="DB53" i="9"/>
  <c r="DB104" i="9"/>
  <c r="DB100" i="9"/>
  <c r="DB96" i="9"/>
  <c r="DB92" i="9"/>
  <c r="DB88" i="9"/>
  <c r="DB84" i="9"/>
  <c r="DB80" i="9"/>
  <c r="DB76" i="9"/>
  <c r="DB72" i="9"/>
  <c r="DB68" i="9"/>
  <c r="DB64" i="9"/>
  <c r="DB60" i="9"/>
  <c r="DB56" i="9"/>
  <c r="DB52" i="9"/>
  <c r="DB7" i="9"/>
  <c r="DB11" i="9"/>
  <c r="DB15" i="9"/>
  <c r="DB19" i="9"/>
  <c r="DB23" i="9"/>
  <c r="DB27" i="9"/>
  <c r="DB31" i="9"/>
  <c r="DB35" i="9"/>
  <c r="DB39" i="9"/>
  <c r="DB43" i="9"/>
  <c r="DB47" i="9"/>
  <c r="DB49" i="9"/>
  <c r="DB6" i="9"/>
  <c r="DB10" i="9"/>
  <c r="DB14" i="9"/>
  <c r="DB18" i="9"/>
  <c r="DB22" i="9"/>
  <c r="DB26" i="9"/>
  <c r="DB30" i="9"/>
  <c r="DB34" i="9"/>
  <c r="DB38" i="9"/>
  <c r="DB42" i="9"/>
  <c r="DB46" i="9"/>
  <c r="DB103" i="9"/>
  <c r="DB99" i="9"/>
  <c r="DB95" i="9"/>
  <c r="DB91" i="9"/>
  <c r="DB87" i="9"/>
  <c r="DB83" i="9"/>
  <c r="DB79" i="9"/>
  <c r="DB75" i="9"/>
  <c r="DB71" i="9"/>
  <c r="DB67" i="9"/>
  <c r="DB63" i="9"/>
  <c r="DB59" i="9"/>
  <c r="DB55" i="9"/>
  <c r="DB51" i="9"/>
  <c r="DB102" i="9"/>
  <c r="DB98" i="9"/>
  <c r="DB94" i="9"/>
  <c r="DB90" i="9"/>
  <c r="DB86" i="9"/>
  <c r="DB82" i="9"/>
  <c r="DB78" i="9"/>
  <c r="DB74" i="9"/>
  <c r="DB70" i="9"/>
  <c r="DB66" i="9"/>
  <c r="DB62" i="9"/>
  <c r="DB58" i="9"/>
  <c r="DB54" i="9"/>
  <c r="DB50" i="9"/>
  <c r="DB5" i="9"/>
  <c r="DB9" i="9"/>
  <c r="DB13" i="9"/>
  <c r="DB17" i="9"/>
  <c r="DB21" i="9"/>
  <c r="DB25" i="9"/>
  <c r="DB29" i="9"/>
  <c r="DB33" i="9"/>
  <c r="DB37" i="9"/>
  <c r="DB41" i="9"/>
  <c r="DB45" i="9"/>
  <c r="DB8" i="9"/>
  <c r="DB12" i="9"/>
  <c r="DB16" i="9"/>
  <c r="DB20" i="9"/>
  <c r="DB24" i="9"/>
  <c r="DB28" i="9"/>
  <c r="DB32" i="9"/>
  <c r="DB36" i="9"/>
  <c r="DB40" i="9"/>
  <c r="DB44" i="9"/>
  <c r="DB48" i="9"/>
  <c r="CA32" i="9"/>
  <c r="CA16" i="9"/>
  <c r="CA8" i="9"/>
  <c r="CA12" i="9"/>
  <c r="CA28" i="9"/>
  <c r="CA46" i="9"/>
  <c r="CA42" i="9"/>
  <c r="CA6" i="9"/>
  <c r="CA14" i="9"/>
  <c r="CA22" i="9"/>
  <c r="CA30" i="9"/>
  <c r="CA38" i="9"/>
  <c r="CA103" i="9"/>
  <c r="CA99" i="9"/>
  <c r="CA95" i="9"/>
  <c r="CA91" i="9"/>
  <c r="CA87" i="9"/>
  <c r="CA83" i="9"/>
  <c r="CA79" i="9"/>
  <c r="CA75" i="9"/>
  <c r="CA71" i="9"/>
  <c r="CA67" i="9"/>
  <c r="CA63" i="9"/>
  <c r="CA59" i="9"/>
  <c r="CA55" i="9"/>
  <c r="CA51" i="9"/>
  <c r="CA102" i="9"/>
  <c r="CA98" i="9"/>
  <c r="CA94" i="9"/>
  <c r="CA90" i="9"/>
  <c r="CA86" i="9"/>
  <c r="CA82" i="9"/>
  <c r="CA78" i="9"/>
  <c r="CA74" i="9"/>
  <c r="CA70" i="9"/>
  <c r="CA66" i="9"/>
  <c r="CA62" i="9"/>
  <c r="CA58" i="9"/>
  <c r="CA54" i="9"/>
  <c r="CA50" i="9"/>
  <c r="CA5" i="9"/>
  <c r="CA7" i="9"/>
  <c r="CA9" i="9"/>
  <c r="CA11" i="9"/>
  <c r="CA13" i="9"/>
  <c r="CA15" i="9"/>
  <c r="CA17" i="9"/>
  <c r="CA19" i="9"/>
  <c r="CA21" i="9"/>
  <c r="CA23" i="9"/>
  <c r="CA25" i="9"/>
  <c r="CA27" i="9"/>
  <c r="CA29" i="9"/>
  <c r="CA31" i="9"/>
  <c r="CA33" i="9"/>
  <c r="CA35" i="9"/>
  <c r="CA37" i="9"/>
  <c r="CA39" i="9"/>
  <c r="CA41" i="9"/>
  <c r="CA43" i="9"/>
  <c r="CA45" i="9"/>
  <c r="CA47" i="9"/>
  <c r="CA49" i="9"/>
  <c r="CA36" i="9"/>
  <c r="CA20" i="9"/>
  <c r="CA48" i="9"/>
  <c r="CA44" i="9"/>
  <c r="CA40" i="9"/>
  <c r="CA10" i="9"/>
  <c r="CA18" i="9"/>
  <c r="CA26" i="9"/>
  <c r="CA34" i="9"/>
  <c r="CA105" i="9"/>
  <c r="CA101" i="9"/>
  <c r="CA97" i="9"/>
  <c r="CA93" i="9"/>
  <c r="CA89" i="9"/>
  <c r="CA85" i="9"/>
  <c r="CA81" i="9"/>
  <c r="CA77" i="9"/>
  <c r="CA73" i="9"/>
  <c r="CA69" i="9"/>
  <c r="CA65" i="9"/>
  <c r="CA61" i="9"/>
  <c r="CA57" i="9"/>
  <c r="CA53" i="9"/>
  <c r="CA104" i="9"/>
  <c r="CA100" i="9"/>
  <c r="CA96" i="9"/>
  <c r="CA92" i="9"/>
  <c r="CA88" i="9"/>
  <c r="CA84" i="9"/>
  <c r="CA80" i="9"/>
  <c r="CA76" i="9"/>
  <c r="CA72" i="9"/>
  <c r="CA68" i="9"/>
  <c r="CA64" i="9"/>
  <c r="CA60" i="9"/>
  <c r="CA56" i="9"/>
  <c r="CA52" i="9"/>
  <c r="BR103" i="9"/>
  <c r="BR99" i="9"/>
  <c r="BR95" i="9"/>
  <c r="BR91" i="9"/>
  <c r="BR87" i="9"/>
  <c r="BR83" i="9"/>
  <c r="BR79" i="9"/>
  <c r="BR75" i="9"/>
  <c r="BR71" i="9"/>
  <c r="BR67" i="9"/>
  <c r="BR63" i="9"/>
  <c r="BR59" i="9"/>
  <c r="BR55" i="9"/>
  <c r="BR51" i="9"/>
  <c r="BR100" i="9"/>
  <c r="BR92" i="9"/>
  <c r="BR84" i="9"/>
  <c r="BR76" i="9"/>
  <c r="BR68" i="9"/>
  <c r="BR60" i="9"/>
  <c r="BR52" i="9"/>
  <c r="BR46" i="9"/>
  <c r="BR42" i="9"/>
  <c r="BR38" i="9"/>
  <c r="BR34" i="9"/>
  <c r="BR30" i="9"/>
  <c r="BR26" i="9"/>
  <c r="BR22" i="9"/>
  <c r="BR18" i="9"/>
  <c r="BR14" i="9"/>
  <c r="BR10" i="9"/>
  <c r="BR6" i="9"/>
  <c r="BR98" i="9"/>
  <c r="BR90" i="9"/>
  <c r="BR82" i="9"/>
  <c r="BR74" i="9"/>
  <c r="BR66" i="9"/>
  <c r="BR58" i="9"/>
  <c r="BR50" i="9"/>
  <c r="BR47" i="9"/>
  <c r="BR43" i="9"/>
  <c r="BR39" i="9"/>
  <c r="BR9" i="9"/>
  <c r="BR17" i="9"/>
  <c r="BR25" i="9"/>
  <c r="BR33" i="9"/>
  <c r="BR7" i="9"/>
  <c r="BR15" i="9"/>
  <c r="BR23" i="9"/>
  <c r="BR31" i="9"/>
  <c r="BR105" i="9"/>
  <c r="BR101" i="9"/>
  <c r="BR97" i="9"/>
  <c r="BR93" i="9"/>
  <c r="BR89" i="9"/>
  <c r="BR85" i="9"/>
  <c r="BR81" i="9"/>
  <c r="BR77" i="9"/>
  <c r="BR73" i="9"/>
  <c r="BR69" i="9"/>
  <c r="BR65" i="9"/>
  <c r="BR61" i="9"/>
  <c r="BR57" i="9"/>
  <c r="BR53" i="9"/>
  <c r="BR104" i="9"/>
  <c r="BR96" i="9"/>
  <c r="BR88" i="9"/>
  <c r="BR80" i="9"/>
  <c r="BR72" i="9"/>
  <c r="BR64" i="9"/>
  <c r="BR56" i="9"/>
  <c r="BR48" i="9"/>
  <c r="BR44" i="9"/>
  <c r="BR40" i="9"/>
  <c r="BR36" i="9"/>
  <c r="BR32" i="9"/>
  <c r="BR28" i="9"/>
  <c r="BR24" i="9"/>
  <c r="BR20" i="9"/>
  <c r="BR16" i="9"/>
  <c r="BR12" i="9"/>
  <c r="BR8" i="9"/>
  <c r="BR102" i="9"/>
  <c r="BR94" i="9"/>
  <c r="BR86" i="9"/>
  <c r="BR78" i="9"/>
  <c r="BR70" i="9"/>
  <c r="BR62" i="9"/>
  <c r="BR54" i="9"/>
  <c r="BR49" i="9"/>
  <c r="BR45" i="9"/>
  <c r="BR41" i="9"/>
  <c r="BR37" i="9"/>
  <c r="BR5" i="9"/>
  <c r="BR13" i="9"/>
  <c r="BR21" i="9"/>
  <c r="BR29" i="9"/>
  <c r="BR11" i="9"/>
  <c r="BR19" i="9"/>
  <c r="BR27" i="9"/>
  <c r="BR35" i="9"/>
</calcChain>
</file>

<file path=xl/comments1.xml><?xml version="1.0" encoding="utf-8"?>
<comments xmlns="http://schemas.openxmlformats.org/spreadsheetml/2006/main">
  <authors>
    <author>Author</author>
  </authors>
  <commentList>
    <comment ref="D3" authorId="0">
      <text>
        <r>
          <rPr>
            <sz val="9"/>
            <color indexed="81"/>
            <rFont val="Tahoma"/>
            <family val="2"/>
          </rPr>
          <t>thermal expansion coefficient @ 300K</t>
        </r>
      </text>
    </comment>
    <comment ref="F3" authorId="0">
      <text>
        <r>
          <rPr>
            <sz val="9"/>
            <color indexed="81"/>
            <rFont val="Tahoma"/>
            <family val="2"/>
          </rPr>
          <t>thermal expansion coefficient @ 300K</t>
        </r>
      </text>
    </comment>
    <comment ref="R6" authorId="0">
      <text>
        <r>
          <rPr>
            <sz val="9"/>
            <color indexed="81"/>
            <rFont val="Tahoma"/>
            <family val="2"/>
          </rPr>
          <t>special formula used for this one (see Vurgaftman)</t>
        </r>
      </text>
    </comment>
    <comment ref="W6" authorId="0">
      <text>
        <r>
          <rPr>
            <sz val="9"/>
            <color indexed="81"/>
            <rFont val="Tahoma"/>
            <family val="2"/>
          </rPr>
          <t>special formula used for this one (see Vurgaftman)</t>
        </r>
      </text>
    </comment>
    <comment ref="S10" authorId="0">
      <text>
        <r>
          <rPr>
            <sz val="9"/>
            <color indexed="81"/>
            <rFont val="Tahoma"/>
            <family val="2"/>
          </rPr>
          <t>special formula used for this one (see Vurgaftman)</t>
        </r>
      </text>
    </comment>
    <comment ref="X10" authorId="0">
      <text>
        <r>
          <rPr>
            <sz val="9"/>
            <color indexed="81"/>
            <rFont val="Tahoma"/>
            <family val="2"/>
          </rPr>
          <t>special formula used for this one (see Vurgaftman)</t>
        </r>
      </text>
    </comment>
    <comment ref="J12" authorId="0">
      <text>
        <r>
          <rPr>
            <sz val="9"/>
            <color indexed="81"/>
            <rFont val="Tahoma"/>
            <family val="2"/>
          </rPr>
          <t>estimate used to achieve correct 300K value</t>
        </r>
      </text>
    </comment>
    <comment ref="K12" authorId="0">
      <text>
        <r>
          <rPr>
            <sz val="9"/>
            <color indexed="81"/>
            <rFont val="Tahoma"/>
            <family val="2"/>
          </rPr>
          <t>assumed to be the same as direct gap</t>
        </r>
      </text>
    </comment>
    <comment ref="L12" authorId="0">
      <text>
        <r>
          <rPr>
            <sz val="9"/>
            <color indexed="81"/>
            <rFont val="Tahoma"/>
            <family val="2"/>
          </rPr>
          <t>assumed to be the same as direct gap</t>
        </r>
      </text>
    </comment>
    <comment ref="M12" authorId="0">
      <text>
        <r>
          <rPr>
            <sz val="9"/>
            <color indexed="81"/>
            <rFont val="Tahoma"/>
            <family val="2"/>
          </rPr>
          <t>estimate used to achieve correct 300K value</t>
        </r>
      </text>
    </comment>
    <comment ref="N12" authorId="0">
      <text>
        <r>
          <rPr>
            <sz val="9"/>
            <color indexed="81"/>
            <rFont val="Tahoma"/>
            <family val="2"/>
          </rPr>
          <t>assumed to be the same as direct gap</t>
        </r>
      </text>
    </comment>
    <comment ref="O12" authorId="0">
      <text>
        <r>
          <rPr>
            <sz val="9"/>
            <color indexed="81"/>
            <rFont val="Tahoma"/>
            <family val="2"/>
          </rPr>
          <t>assumed to be the same as direct gap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X4" authorId="0">
      <text>
        <r>
          <rPr>
            <sz val="9"/>
            <color indexed="81"/>
            <rFont val="Tahoma"/>
            <family val="2"/>
          </rPr>
          <t>no parameter given for L-valley bowing parameter</t>
        </r>
      </text>
    </comment>
    <comment ref="AP4" authorId="0">
      <text>
        <r>
          <rPr>
            <sz val="9"/>
            <color indexed="81"/>
            <rFont val="Tahoma"/>
            <family val="2"/>
          </rPr>
          <t>no parameter given for L-valley bowing parameter</t>
        </r>
      </text>
    </comment>
    <comment ref="AY4" authorId="0">
      <text>
        <r>
          <rPr>
            <sz val="9"/>
            <color indexed="81"/>
            <rFont val="Tahoma"/>
            <family val="2"/>
          </rPr>
          <t>no parameter given for L-valley bowing parameter</t>
        </r>
      </text>
    </comment>
    <comment ref="BP4" authorId="0">
      <text>
        <r>
          <rPr>
            <sz val="9"/>
            <color indexed="81"/>
            <rFont val="Tahoma"/>
            <family val="2"/>
          </rPr>
          <t>no parameter given for L-valley bowing parameter</t>
        </r>
      </text>
    </comment>
    <comment ref="BQ4" authorId="0">
      <text>
        <r>
          <rPr>
            <sz val="9"/>
            <color indexed="81"/>
            <rFont val="Tahoma"/>
            <family val="2"/>
          </rPr>
          <t>no parameter given for L-valley bowing parameter</t>
        </r>
      </text>
    </comment>
  </commentList>
</comments>
</file>

<file path=xl/sharedStrings.xml><?xml version="1.0" encoding="utf-8"?>
<sst xmlns="http://schemas.openxmlformats.org/spreadsheetml/2006/main" count="853" uniqueCount="176">
  <si>
    <t>Si</t>
  </si>
  <si>
    <t>Ge</t>
  </si>
  <si>
    <t>GaP</t>
  </si>
  <si>
    <t>Type</t>
  </si>
  <si>
    <t>GaAs</t>
  </si>
  <si>
    <t>InP</t>
  </si>
  <si>
    <t>Diamond</t>
  </si>
  <si>
    <t>InAs</t>
  </si>
  <si>
    <t>InSb</t>
  </si>
  <si>
    <t>x</t>
  </si>
  <si>
    <t>AlP</t>
  </si>
  <si>
    <t>CdS</t>
  </si>
  <si>
    <t>ZnSe</t>
  </si>
  <si>
    <t>ZnS</t>
  </si>
  <si>
    <t>AlAs</t>
  </si>
  <si>
    <t>CdTe</t>
  </si>
  <si>
    <t>a (Å)</t>
  </si>
  <si>
    <t>AlGaAs</t>
  </si>
  <si>
    <r>
      <t>E</t>
    </r>
    <r>
      <rPr>
        <b/>
        <vertAlign val="subscript"/>
        <sz val="11"/>
        <rFont val="Garamond"/>
        <family val="1"/>
      </rPr>
      <t xml:space="preserve">G </t>
    </r>
    <r>
      <rPr>
        <b/>
        <sz val="11"/>
        <rFont val="Garamond"/>
        <family val="1"/>
      </rPr>
      <t>(Γ)</t>
    </r>
  </si>
  <si>
    <r>
      <t>E</t>
    </r>
    <r>
      <rPr>
        <b/>
        <vertAlign val="subscript"/>
        <sz val="11"/>
        <rFont val="Garamond"/>
        <family val="1"/>
      </rPr>
      <t xml:space="preserve">G </t>
    </r>
    <r>
      <rPr>
        <b/>
        <sz val="11"/>
        <rFont val="Garamond"/>
        <family val="1"/>
      </rPr>
      <t>(X)</t>
    </r>
  </si>
  <si>
    <r>
      <t>E</t>
    </r>
    <r>
      <rPr>
        <b/>
        <vertAlign val="subscript"/>
        <sz val="11"/>
        <rFont val="Garamond"/>
        <family val="1"/>
      </rPr>
      <t xml:space="preserve">G </t>
    </r>
    <r>
      <rPr>
        <b/>
        <sz val="11"/>
        <rFont val="Garamond"/>
        <family val="1"/>
      </rPr>
      <t>(L)</t>
    </r>
  </si>
  <si>
    <t>GaSb</t>
  </si>
  <si>
    <t>AlSb</t>
  </si>
  <si>
    <t>Γ bowing</t>
  </si>
  <si>
    <t>X bowing</t>
  </si>
  <si>
    <t>L bowing</t>
  </si>
  <si>
    <t>GaInAs</t>
  </si>
  <si>
    <t>AlInAs</t>
  </si>
  <si>
    <t>GaInP</t>
  </si>
  <si>
    <t>AlInP</t>
  </si>
  <si>
    <t>AlGaP</t>
  </si>
  <si>
    <t>GaInSb</t>
  </si>
  <si>
    <t>AlInSb</t>
  </si>
  <si>
    <t>AlGaSb</t>
  </si>
  <si>
    <t>GaAsSb</t>
  </si>
  <si>
    <t>InAsSb</t>
  </si>
  <si>
    <t>AlAsSb</t>
  </si>
  <si>
    <t>GaAsP</t>
  </si>
  <si>
    <t>InAsP</t>
  </si>
  <si>
    <t>AlAsP</t>
  </si>
  <si>
    <t>GaPSb</t>
  </si>
  <si>
    <t>AlPSb</t>
  </si>
  <si>
    <t>transition at 0.43</t>
  </si>
  <si>
    <t>all direct</t>
  </si>
  <si>
    <t>transition at 0.37</t>
  </si>
  <si>
    <t>transition at 0.29</t>
  </si>
  <si>
    <t>transition at 0.64</t>
  </si>
  <si>
    <t>all indirect</t>
  </si>
  <si>
    <t>transition at 0.54</t>
  </si>
  <si>
    <t>transition at 0.48</t>
  </si>
  <si>
    <t>X--&gt;L at 0.57, L--&gt;Gam 0.84</t>
  </si>
  <si>
    <t>SiGe</t>
  </si>
  <si>
    <t>Group IV</t>
  </si>
  <si>
    <t>BeS</t>
  </si>
  <si>
    <t>BeSe</t>
  </si>
  <si>
    <t>BeTe</t>
  </si>
  <si>
    <t>MgS</t>
  </si>
  <si>
    <t>MgSe</t>
  </si>
  <si>
    <t>MgTe</t>
  </si>
  <si>
    <t>ZnTe</t>
  </si>
  <si>
    <t>CdSe</t>
  </si>
  <si>
    <t>HgS</t>
  </si>
  <si>
    <t>HgSe</t>
  </si>
  <si>
    <t>HgTe</t>
  </si>
  <si>
    <t>At 300K</t>
  </si>
  <si>
    <t>CdS (w)</t>
  </si>
  <si>
    <t>CdSeTe</t>
  </si>
  <si>
    <t>CdSSe</t>
  </si>
  <si>
    <t>CdSTe</t>
  </si>
  <si>
    <t>CdZnS</t>
  </si>
  <si>
    <t>CdZnSe</t>
  </si>
  <si>
    <t>CdZnTe</t>
  </si>
  <si>
    <t>MgZnSe</t>
  </si>
  <si>
    <t>MgZnTe</t>
  </si>
  <si>
    <t>ZnSeTe</t>
  </si>
  <si>
    <t>ZnSSe</t>
  </si>
  <si>
    <t>ZnSTe</t>
  </si>
  <si>
    <t>MgZnS</t>
  </si>
  <si>
    <t>MgCdTe</t>
  </si>
  <si>
    <t>MgCdSe</t>
  </si>
  <si>
    <t>Direct</t>
  </si>
  <si>
    <t>BeZnSe</t>
  </si>
  <si>
    <t>Reference</t>
  </si>
  <si>
    <t>n/a</t>
  </si>
  <si>
    <t>Direct Gap (Γ-valley)</t>
  </si>
  <si>
    <t>Indirect Gap (X-valley)</t>
  </si>
  <si>
    <t>Indirect Gap (L-valley)</t>
  </si>
  <si>
    <t>a(300K) [Å]</t>
  </si>
  <si>
    <r>
      <t>E</t>
    </r>
    <r>
      <rPr>
        <b/>
        <vertAlign val="subscript"/>
        <sz val="11"/>
        <rFont val="Garamond"/>
        <family val="1"/>
      </rPr>
      <t xml:space="preserve">G-Γ </t>
    </r>
    <r>
      <rPr>
        <b/>
        <sz val="11"/>
        <rFont val="Garamond"/>
        <family val="1"/>
      </rPr>
      <t>(300K) [eV]</t>
    </r>
  </si>
  <si>
    <r>
      <t>E</t>
    </r>
    <r>
      <rPr>
        <b/>
        <vertAlign val="subscript"/>
        <sz val="11"/>
        <rFont val="Garamond"/>
        <family val="1"/>
      </rPr>
      <t xml:space="preserve">G-X </t>
    </r>
    <r>
      <rPr>
        <b/>
        <sz val="11"/>
        <rFont val="Garamond"/>
        <family val="1"/>
      </rPr>
      <t>(300K) [eV]</t>
    </r>
  </si>
  <si>
    <r>
      <t>E</t>
    </r>
    <r>
      <rPr>
        <b/>
        <vertAlign val="subscript"/>
        <sz val="11"/>
        <rFont val="Garamond"/>
        <family val="1"/>
      </rPr>
      <t xml:space="preserve">G-L </t>
    </r>
    <r>
      <rPr>
        <b/>
        <sz val="11"/>
        <rFont val="Garamond"/>
        <family val="1"/>
      </rPr>
      <t>(300K) [eV]</t>
    </r>
  </si>
  <si>
    <t>GaN (w)</t>
  </si>
  <si>
    <t>AlN (w)</t>
  </si>
  <si>
    <t>InN (w)</t>
  </si>
  <si>
    <t>GaN (zb)</t>
  </si>
  <si>
    <t>AlN (zb)</t>
  </si>
  <si>
    <t>InN (zb)</t>
  </si>
  <si>
    <r>
      <t>a</t>
    </r>
    <r>
      <rPr>
        <b/>
        <sz val="11"/>
        <rFont val="Garamond"/>
        <family val="1"/>
      </rPr>
      <t xml:space="preserve"> (300K) [Å]</t>
    </r>
  </si>
  <si>
    <t>c (300K) [Å]</t>
  </si>
  <si>
    <t>Vurgaftman (2001) / Adachi (2005)</t>
  </si>
  <si>
    <t>a(T) [Å]</t>
  </si>
  <si>
    <r>
      <t>E</t>
    </r>
    <r>
      <rPr>
        <b/>
        <vertAlign val="subscript"/>
        <sz val="11"/>
        <rFont val="Garamond"/>
        <family val="1"/>
      </rPr>
      <t xml:space="preserve">G-Γ </t>
    </r>
    <r>
      <rPr>
        <b/>
        <sz val="11"/>
        <rFont val="Garamond"/>
        <family val="1"/>
      </rPr>
      <t>(T) [eV]</t>
    </r>
  </si>
  <si>
    <r>
      <t>E</t>
    </r>
    <r>
      <rPr>
        <b/>
        <vertAlign val="subscript"/>
        <sz val="11"/>
        <rFont val="Garamond"/>
        <family val="1"/>
      </rPr>
      <t xml:space="preserve">G-X </t>
    </r>
    <r>
      <rPr>
        <b/>
        <sz val="11"/>
        <rFont val="Garamond"/>
        <family val="1"/>
      </rPr>
      <t>(T) [eV]</t>
    </r>
  </si>
  <si>
    <r>
      <t>E</t>
    </r>
    <r>
      <rPr>
        <b/>
        <vertAlign val="subscript"/>
        <sz val="11"/>
        <rFont val="Garamond"/>
        <family val="1"/>
      </rPr>
      <t xml:space="preserve">G-L </t>
    </r>
    <r>
      <rPr>
        <b/>
        <sz val="11"/>
        <rFont val="Garamond"/>
        <family val="1"/>
      </rPr>
      <t>(T) [eV]</t>
    </r>
  </si>
  <si>
    <r>
      <t>E</t>
    </r>
    <r>
      <rPr>
        <b/>
        <vertAlign val="subscript"/>
        <sz val="11"/>
        <rFont val="Garamond"/>
        <family val="1"/>
      </rPr>
      <t xml:space="preserve">G-Γ </t>
    </r>
    <r>
      <rPr>
        <b/>
        <sz val="11"/>
        <rFont val="Garamond"/>
        <family val="1"/>
      </rPr>
      <t>(0K) [eV]</t>
    </r>
  </si>
  <si>
    <r>
      <t>α</t>
    </r>
    <r>
      <rPr>
        <b/>
        <vertAlign val="subscript"/>
        <sz val="11"/>
        <rFont val="Garamond"/>
        <family val="1"/>
      </rPr>
      <t>Γ</t>
    </r>
    <r>
      <rPr>
        <b/>
        <sz val="11"/>
        <rFont val="Garamond"/>
        <family val="1"/>
      </rPr>
      <t xml:space="preserve"> [meV/K]</t>
    </r>
  </si>
  <si>
    <r>
      <t>β</t>
    </r>
    <r>
      <rPr>
        <b/>
        <vertAlign val="subscript"/>
        <sz val="11"/>
        <rFont val="Garamond"/>
        <family val="1"/>
      </rPr>
      <t>Γ</t>
    </r>
    <r>
      <rPr>
        <b/>
        <sz val="11"/>
        <rFont val="Garamond"/>
        <family val="1"/>
      </rPr>
      <t xml:space="preserve"> [K]</t>
    </r>
  </si>
  <si>
    <r>
      <t>E</t>
    </r>
    <r>
      <rPr>
        <b/>
        <vertAlign val="subscript"/>
        <sz val="11"/>
        <rFont val="Garamond"/>
        <family val="1"/>
      </rPr>
      <t xml:space="preserve">G-X </t>
    </r>
    <r>
      <rPr>
        <b/>
        <sz val="11"/>
        <rFont val="Garamond"/>
        <family val="1"/>
      </rPr>
      <t>(0K) [eV]</t>
    </r>
  </si>
  <si>
    <r>
      <t>α</t>
    </r>
    <r>
      <rPr>
        <b/>
        <vertAlign val="subscript"/>
        <sz val="11"/>
        <rFont val="Garamond"/>
        <family val="1"/>
      </rPr>
      <t>X</t>
    </r>
    <r>
      <rPr>
        <b/>
        <sz val="11"/>
        <rFont val="Garamond"/>
        <family val="1"/>
      </rPr>
      <t xml:space="preserve"> [meV/K]</t>
    </r>
  </si>
  <si>
    <r>
      <t>β</t>
    </r>
    <r>
      <rPr>
        <b/>
        <vertAlign val="subscript"/>
        <sz val="11"/>
        <rFont val="Garamond"/>
        <family val="1"/>
      </rPr>
      <t>X</t>
    </r>
    <r>
      <rPr>
        <b/>
        <sz val="11"/>
        <rFont val="Garamond"/>
        <family val="1"/>
      </rPr>
      <t xml:space="preserve"> [K]</t>
    </r>
  </si>
  <si>
    <r>
      <t>E</t>
    </r>
    <r>
      <rPr>
        <b/>
        <vertAlign val="subscript"/>
        <sz val="11"/>
        <rFont val="Garamond"/>
        <family val="1"/>
      </rPr>
      <t xml:space="preserve">G-L </t>
    </r>
    <r>
      <rPr>
        <b/>
        <sz val="11"/>
        <rFont val="Garamond"/>
        <family val="1"/>
      </rPr>
      <t>(0K) [eV]</t>
    </r>
  </si>
  <si>
    <r>
      <t>α</t>
    </r>
    <r>
      <rPr>
        <b/>
        <vertAlign val="subscript"/>
        <sz val="11"/>
        <rFont val="Garamond"/>
        <family val="1"/>
      </rPr>
      <t>L</t>
    </r>
    <r>
      <rPr>
        <b/>
        <sz val="11"/>
        <rFont val="Garamond"/>
        <family val="1"/>
      </rPr>
      <t xml:space="preserve"> [meV/K]</t>
    </r>
  </si>
  <si>
    <r>
      <t>β</t>
    </r>
    <r>
      <rPr>
        <b/>
        <vertAlign val="subscript"/>
        <sz val="11"/>
        <rFont val="Garamond"/>
        <family val="1"/>
      </rPr>
      <t>L</t>
    </r>
    <r>
      <rPr>
        <b/>
        <sz val="11"/>
        <rFont val="Garamond"/>
        <family val="1"/>
      </rPr>
      <t xml:space="preserve"> [K]</t>
    </r>
  </si>
  <si>
    <t>Lattice Constant</t>
  </si>
  <si>
    <t>Group III-V</t>
  </si>
  <si>
    <t>Group II-VI</t>
  </si>
  <si>
    <t>Set Temperature Here:</t>
  </si>
  <si>
    <t>At Set Temperature</t>
  </si>
  <si>
    <t>3C SiC (zb)</t>
  </si>
  <si>
    <t>6H SiC (w)</t>
  </si>
  <si>
    <t>A. Galeckas, A. Y. Kuznetsov, T. Chassagne, G. Ferro, J. Linnros, and V. Grivickas, "Optical Investigation of the Built-in Strain in 3C-SiC Epilayers," Materials Science Forum, vol. 457-460, pp. 657-660, 2004.</t>
  </si>
  <si>
    <t>Indirect</t>
  </si>
  <si>
    <r>
      <rPr>
        <b/>
        <sz val="11"/>
        <rFont val="Calibri"/>
        <family val="2"/>
      </rPr>
      <t>a-α</t>
    </r>
    <r>
      <rPr>
        <b/>
        <vertAlign val="subscript"/>
        <sz val="11"/>
        <rFont val="Calibri"/>
        <family val="2"/>
      </rPr>
      <t>th</t>
    </r>
    <r>
      <rPr>
        <b/>
        <sz val="11"/>
        <rFont val="Garamond"/>
        <family val="1"/>
      </rPr>
      <t xml:space="preserve"> [10</t>
    </r>
    <r>
      <rPr>
        <b/>
        <vertAlign val="superscript"/>
        <sz val="11"/>
        <rFont val="Garamond"/>
        <family val="1"/>
      </rPr>
      <t>-6</t>
    </r>
    <r>
      <rPr>
        <b/>
        <sz val="11"/>
        <rFont val="Garamond"/>
        <family val="1"/>
      </rPr>
      <t xml:space="preserve"> K</t>
    </r>
    <r>
      <rPr>
        <b/>
        <vertAlign val="superscript"/>
        <sz val="11"/>
        <rFont val="Garamond"/>
        <family val="1"/>
      </rPr>
      <t>-1</t>
    </r>
    <r>
      <rPr>
        <b/>
        <sz val="11"/>
        <rFont val="Garamond"/>
        <family val="1"/>
      </rPr>
      <t>]</t>
    </r>
  </si>
  <si>
    <r>
      <rPr>
        <b/>
        <sz val="11"/>
        <rFont val="Calibri"/>
        <family val="2"/>
      </rPr>
      <t>c-α</t>
    </r>
    <r>
      <rPr>
        <b/>
        <vertAlign val="subscript"/>
        <sz val="11"/>
        <rFont val="Calibri"/>
        <family val="2"/>
      </rPr>
      <t>th</t>
    </r>
    <r>
      <rPr>
        <b/>
        <sz val="11"/>
        <rFont val="Garamond"/>
        <family val="1"/>
      </rPr>
      <t xml:space="preserve"> [10</t>
    </r>
    <r>
      <rPr>
        <b/>
        <vertAlign val="superscript"/>
        <sz val="11"/>
        <rFont val="Garamond"/>
        <family val="1"/>
      </rPr>
      <t>-6</t>
    </r>
    <r>
      <rPr>
        <b/>
        <sz val="11"/>
        <rFont val="Garamond"/>
        <family val="1"/>
      </rPr>
      <t xml:space="preserve"> K</t>
    </r>
    <r>
      <rPr>
        <b/>
        <vertAlign val="superscript"/>
        <sz val="11"/>
        <rFont val="Garamond"/>
        <family val="1"/>
      </rPr>
      <t>-1</t>
    </r>
    <r>
      <rPr>
        <b/>
        <sz val="11"/>
        <rFont val="Garamond"/>
        <family val="1"/>
      </rPr>
      <t>]</t>
    </r>
  </si>
  <si>
    <t>Adachi (2005), Vurgaftman (2001)</t>
  </si>
  <si>
    <t>Adachi (2005)</t>
  </si>
  <si>
    <t>Adachi (2005), Galeckas (2004)</t>
  </si>
  <si>
    <t>c(T) [Å]</t>
  </si>
  <si>
    <t>c(300K) [Å]</t>
  </si>
  <si>
    <t>I. Hernández-Calderón, "Optical properties and electronic structure of wide band gap II-VI semiconductors", in II-VI Semiconductor Materials and their Applications, Taylor and Francis New York, 113 –170 (2002).</t>
  </si>
  <si>
    <t>Hernández (2002)</t>
  </si>
  <si>
    <t>Hernández (2002), Adachi (2005)</t>
  </si>
  <si>
    <t>Hernández (2002), Yim (1972)</t>
  </si>
  <si>
    <t>Hernández (2002), Madelung (2004)</t>
  </si>
  <si>
    <r>
      <t>Min E</t>
    </r>
    <r>
      <rPr>
        <b/>
        <vertAlign val="subscript"/>
        <sz val="11"/>
        <color theme="1"/>
        <rFont val="Garamond"/>
        <family val="1"/>
      </rPr>
      <t xml:space="preserve">G </t>
    </r>
    <r>
      <rPr>
        <b/>
        <sz val="11"/>
        <color theme="1"/>
        <rFont val="Garamond"/>
        <family val="1"/>
      </rPr>
      <t>(300K)</t>
    </r>
  </si>
  <si>
    <t>W. M. Yim, J. P. Dismukes, E. J. Stofko, and R. J. Paff, "Synthesis and Some Properties of BeTe, BeSe, and BeS", J. Phys. Chem. Solids, vol. 33, pp. 501-505 (1972).</t>
  </si>
  <si>
    <t>O. Madelung, "Semiconductors: Data Handbook", Springer (2004).</t>
  </si>
  <si>
    <t>REF: Vurgaftman (2001)</t>
  </si>
  <si>
    <t>C. Ferrari and C. Bocchi, "4 - Strain and composition determination in semiconducting heterostructures by high-resolution X-ray diffraction," in Characterization of Semiconductor Heterostructures and Nanostructures, L. Carlo, Ed., ed Amsterdam: Elsevier, 2008, pp. 93-132.</t>
  </si>
  <si>
    <t>REF: Ferrari (2008)</t>
  </si>
  <si>
    <t>Vurgaftman (2003)</t>
  </si>
  <si>
    <t>I. Vurgaftman and J. R. Meyer, "Band parameters for nitrogen-containing semiconductors," Journal of Applied Physics, vol. 94, pp. 3675-3696, 2003.</t>
  </si>
  <si>
    <t>I. Vurgaftman, J. R. Meyer, and L. R. Ram-Mohan, "Band parameters for III--V compound semiconductors and their alloys," Journal of Applied Physics, vol. 89, pp. 5815-5875, 2001.</t>
  </si>
  <si>
    <t>No REF, Assumed c = 0 (linear)</t>
  </si>
  <si>
    <t>Website: Ioffe Institute - Semiconductor Parameters, http://www.ioffe.ru/SVA/NSM/Semicond/index.html</t>
  </si>
  <si>
    <t>REF: Ioffe</t>
  </si>
  <si>
    <t>REF: Adachi (2009)</t>
  </si>
  <si>
    <t>S. Adachi, "Properties of Semiconductor Alloys: Group-IV, III-V, and II-VI Semiconductors", 2009.</t>
  </si>
  <si>
    <t>S. Adachi, "Properties of Group IV, III-V, and II-VI Semiconductors", 2005.</t>
  </si>
  <si>
    <t>transition at 0.14</t>
  </si>
  <si>
    <t>transition at 0.28</t>
  </si>
  <si>
    <t>GaInN</t>
  </si>
  <si>
    <t>GaN</t>
  </si>
  <si>
    <t>InN</t>
  </si>
  <si>
    <t>REF: Vurgaftman (2003)</t>
  </si>
  <si>
    <t>AlGaN</t>
  </si>
  <si>
    <t>AlN</t>
  </si>
  <si>
    <t>AlInN</t>
  </si>
  <si>
    <t>REF: Hernandez (2002)</t>
  </si>
  <si>
    <t>CdHgTe</t>
  </si>
  <si>
    <t>ZnHgS</t>
  </si>
  <si>
    <t>CdHgS</t>
  </si>
  <si>
    <t>BeCdSe</t>
  </si>
  <si>
    <t>CdHgSe</t>
  </si>
  <si>
    <t>BeZnTe</t>
  </si>
  <si>
    <t>ZnHgTe</t>
  </si>
  <si>
    <t>Temperature (K)</t>
  </si>
  <si>
    <r>
      <t>Temperature (</t>
    </r>
    <r>
      <rPr>
        <sz val="10"/>
        <color theme="1"/>
        <rFont val="Calibri"/>
        <family val="2"/>
      </rPr>
      <t>°</t>
    </r>
    <r>
      <rPr>
        <sz val="10"/>
        <color theme="1"/>
        <rFont val="Arial"/>
        <family val="2"/>
      </rPr>
      <t>C)</t>
    </r>
  </si>
  <si>
    <r>
      <t>E</t>
    </r>
    <r>
      <rPr>
        <b/>
        <vertAlign val="subscript"/>
        <sz val="10"/>
        <color theme="1"/>
        <rFont val="Arial"/>
        <family val="2"/>
      </rPr>
      <t xml:space="preserve">G-X </t>
    </r>
    <r>
      <rPr>
        <b/>
        <sz val="10"/>
        <color theme="1"/>
        <rFont val="Arial"/>
        <family val="2"/>
      </rPr>
      <t>[eV]</t>
    </r>
  </si>
  <si>
    <r>
      <t>E</t>
    </r>
    <r>
      <rPr>
        <b/>
        <vertAlign val="subscript"/>
        <sz val="10"/>
        <color theme="1"/>
        <rFont val="Arial"/>
        <family val="2"/>
      </rPr>
      <t>G-Γ</t>
    </r>
    <r>
      <rPr>
        <b/>
        <sz val="10"/>
        <color theme="1"/>
        <rFont val="Arial"/>
        <family val="2"/>
      </rPr>
      <t xml:space="preserve"> [eV]</t>
    </r>
  </si>
  <si>
    <r>
      <t>E</t>
    </r>
    <r>
      <rPr>
        <b/>
        <vertAlign val="subscript"/>
        <sz val="10"/>
        <color theme="1"/>
        <rFont val="Arial"/>
        <family val="2"/>
      </rPr>
      <t xml:space="preserve">G-L </t>
    </r>
    <r>
      <rPr>
        <b/>
        <sz val="10"/>
        <color theme="1"/>
        <rFont val="Arial"/>
        <family val="2"/>
      </rPr>
      <t>[eV]</t>
    </r>
  </si>
  <si>
    <r>
      <rPr>
        <b/>
        <sz val="10"/>
        <color theme="1"/>
        <rFont val="Garamond"/>
        <family val="1"/>
      </rPr>
      <t>Δ</t>
    </r>
    <r>
      <rPr>
        <b/>
        <sz val="10"/>
        <color theme="1"/>
        <rFont val="Arial"/>
        <family val="2"/>
      </rPr>
      <t xml:space="preserve"> E</t>
    </r>
    <r>
      <rPr>
        <b/>
        <vertAlign val="subscript"/>
        <sz val="10"/>
        <color theme="1"/>
        <rFont val="Arial"/>
        <family val="2"/>
      </rPr>
      <t xml:space="preserve">G-X </t>
    </r>
    <r>
      <rPr>
        <b/>
        <sz val="10"/>
        <color theme="1"/>
        <rFont val="Arial"/>
        <family val="2"/>
      </rPr>
      <t>[eV]</t>
    </r>
  </si>
  <si>
    <r>
      <t>E</t>
    </r>
    <r>
      <rPr>
        <b/>
        <vertAlign val="subscript"/>
        <sz val="10"/>
        <color theme="1"/>
        <rFont val="Arial"/>
        <family val="2"/>
      </rPr>
      <t>G-</t>
    </r>
    <r>
      <rPr>
        <b/>
        <vertAlign val="subscript"/>
        <sz val="10"/>
        <color theme="1"/>
        <rFont val="Calibri"/>
        <family val="2"/>
      </rPr>
      <t>Γ</t>
    </r>
    <r>
      <rPr>
        <b/>
        <vertAlign val="subscript"/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[eV]</t>
    </r>
  </si>
  <si>
    <r>
      <rPr>
        <b/>
        <sz val="10"/>
        <color theme="1"/>
        <rFont val="Garamond"/>
        <family val="1"/>
      </rPr>
      <t>Δ</t>
    </r>
    <r>
      <rPr>
        <b/>
        <sz val="10"/>
        <color theme="1"/>
        <rFont val="Arial"/>
        <family val="2"/>
      </rPr>
      <t xml:space="preserve"> E</t>
    </r>
    <r>
      <rPr>
        <b/>
        <vertAlign val="subscript"/>
        <sz val="10"/>
        <color theme="1"/>
        <rFont val="Arial"/>
        <family val="2"/>
      </rPr>
      <t>G-</t>
    </r>
    <r>
      <rPr>
        <b/>
        <vertAlign val="subscript"/>
        <sz val="10"/>
        <color theme="1"/>
        <rFont val="Calibri"/>
        <family val="2"/>
      </rPr>
      <t>Γ</t>
    </r>
    <r>
      <rPr>
        <b/>
        <vertAlign val="subscript"/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[eV]</t>
    </r>
  </si>
  <si>
    <r>
      <rPr>
        <b/>
        <sz val="10"/>
        <color theme="1"/>
        <rFont val="Garamond"/>
        <family val="1"/>
      </rPr>
      <t>Δ</t>
    </r>
    <r>
      <rPr>
        <b/>
        <sz val="10"/>
        <color theme="1"/>
        <rFont val="Arial"/>
        <family val="2"/>
      </rPr>
      <t xml:space="preserve"> E</t>
    </r>
    <r>
      <rPr>
        <b/>
        <vertAlign val="subscript"/>
        <sz val="10"/>
        <color theme="1"/>
        <rFont val="Arial"/>
        <family val="2"/>
      </rPr>
      <t>G-X</t>
    </r>
    <r>
      <rPr>
        <b/>
        <vertAlign val="subscript"/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[eV]</t>
    </r>
  </si>
  <si>
    <r>
      <rPr>
        <b/>
        <sz val="10"/>
        <color theme="1"/>
        <rFont val="Garamond"/>
        <family val="1"/>
      </rPr>
      <t>Δ</t>
    </r>
    <r>
      <rPr>
        <b/>
        <sz val="10"/>
        <color theme="1"/>
        <rFont val="Arial"/>
        <family val="2"/>
      </rPr>
      <t xml:space="preserve"> E</t>
    </r>
    <r>
      <rPr>
        <b/>
        <vertAlign val="subscript"/>
        <sz val="10"/>
        <color theme="1"/>
        <rFont val="Arial"/>
        <family val="2"/>
      </rPr>
      <t xml:space="preserve">G-L </t>
    </r>
    <r>
      <rPr>
        <b/>
        <sz val="10"/>
        <color theme="1"/>
        <rFont val="Arial"/>
        <family val="2"/>
      </rPr>
      <t>[eV]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</si>
</sst>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000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Garamond"/>
      <family val="1"/>
    </font>
    <font>
      <b/>
      <sz val="11"/>
      <name val="Garamond"/>
      <family val="1"/>
    </font>
    <font>
      <b/>
      <vertAlign val="subscript"/>
      <sz val="11"/>
      <name val="Garamond"/>
      <family val="1"/>
    </font>
    <font>
      <sz val="11"/>
      <color theme="1"/>
      <name val="Garamond"/>
      <family val="1"/>
    </font>
    <font>
      <b/>
      <sz val="11"/>
      <color rgb="FFFF0000"/>
      <name val="Garamond"/>
      <family val="1"/>
    </font>
    <font>
      <b/>
      <sz val="11"/>
      <color theme="0"/>
      <name val="Calibri"/>
      <family val="2"/>
      <scheme val="minor"/>
    </font>
    <font>
      <sz val="11"/>
      <color theme="0"/>
      <name val="Arial"/>
      <family val="2"/>
    </font>
    <font>
      <b/>
      <sz val="11"/>
      <color rgb="FFFF0000"/>
      <name val="Arial"/>
      <family val="2"/>
    </font>
    <font>
      <b/>
      <sz val="11"/>
      <color theme="0"/>
      <name val="Garamond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10"/>
      <color theme="1"/>
      <name val="Garamond"/>
      <family val="1"/>
    </font>
    <font>
      <b/>
      <sz val="10"/>
      <name val="Garamond"/>
      <family val="1"/>
    </font>
    <font>
      <sz val="10"/>
      <color theme="1"/>
      <name val="Garamond"/>
      <family val="1"/>
    </font>
    <font>
      <b/>
      <sz val="11"/>
      <color theme="0"/>
      <name val="Arial"/>
      <family val="2"/>
    </font>
    <font>
      <b/>
      <sz val="11"/>
      <name val="Calibri"/>
      <family val="2"/>
    </font>
    <font>
      <b/>
      <vertAlign val="superscript"/>
      <sz val="11"/>
      <name val="Garamond"/>
      <family val="1"/>
    </font>
    <font>
      <b/>
      <vertAlign val="subscript"/>
      <sz val="11"/>
      <name val="Calibri"/>
      <family val="2"/>
    </font>
    <font>
      <sz val="10"/>
      <color theme="0"/>
      <name val="Arial"/>
      <family val="2"/>
    </font>
    <font>
      <b/>
      <vertAlign val="subscript"/>
      <sz val="11"/>
      <color theme="1"/>
      <name val="Garamond"/>
      <family val="1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</font>
    <font>
      <b/>
      <vertAlign val="subscript"/>
      <sz val="10"/>
      <color theme="1"/>
      <name val="Arial"/>
      <family val="2"/>
    </font>
    <font>
      <b/>
      <vertAlign val="subscript"/>
      <sz val="10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8">
    <xf numFmtId="0" fontId="0" fillId="0" borderId="0" xfId="0"/>
    <xf numFmtId="0" fontId="3" fillId="0" borderId="0" xfId="0" applyFont="1"/>
    <xf numFmtId="0" fontId="3" fillId="0" borderId="0" xfId="0" applyFont="1" applyFill="1"/>
    <xf numFmtId="0" fontId="4" fillId="0" borderId="0" xfId="0" applyFont="1"/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3" borderId="0" xfId="0" applyFont="1" applyFill="1"/>
    <xf numFmtId="0" fontId="10" fillId="3" borderId="0" xfId="0" applyFont="1" applyFill="1"/>
    <xf numFmtId="0" fontId="11" fillId="3" borderId="0" xfId="0" applyFont="1" applyFill="1"/>
    <xf numFmtId="0" fontId="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2" fillId="3" borderId="0" xfId="0" applyFont="1" applyFill="1" applyBorder="1" applyAlignment="1"/>
    <xf numFmtId="165" fontId="3" fillId="0" borderId="0" xfId="0" applyNumberFormat="1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5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166" fontId="14" fillId="0" borderId="0" xfId="0" applyNumberFormat="1" applyFont="1" applyBorder="1" applyAlignment="1">
      <alignment horizontal="center"/>
    </xf>
    <xf numFmtId="165" fontId="14" fillId="0" borderId="0" xfId="0" applyNumberFormat="1" applyFont="1" applyBorder="1" applyAlignment="1">
      <alignment horizontal="center"/>
    </xf>
    <xf numFmtId="166" fontId="14" fillId="0" borderId="0" xfId="1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6" fillId="0" borderId="4" xfId="0" applyNumberFormat="1" applyFont="1" applyBorder="1" applyAlignment="1">
      <alignment horizontal="center"/>
    </xf>
    <xf numFmtId="166" fontId="14" fillId="0" borderId="3" xfId="0" applyNumberFormat="1" applyFont="1" applyBorder="1" applyAlignment="1">
      <alignment horizontal="center"/>
    </xf>
    <xf numFmtId="165" fontId="14" fillId="0" borderId="4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4" fillId="4" borderId="0" xfId="0" applyFont="1" applyFill="1" applyBorder="1" applyAlignment="1">
      <alignment horizontal="center"/>
    </xf>
    <xf numFmtId="0" fontId="20" fillId="5" borderId="9" xfId="0" applyFont="1" applyFill="1" applyBorder="1" applyAlignment="1">
      <alignment horizontal="center"/>
    </xf>
    <xf numFmtId="165" fontId="14" fillId="6" borderId="3" xfId="0" applyNumberFormat="1" applyFont="1" applyFill="1" applyBorder="1" applyAlignment="1">
      <alignment horizontal="center"/>
    </xf>
    <xf numFmtId="165" fontId="14" fillId="0" borderId="0" xfId="0" applyNumberFormat="1" applyFont="1" applyFill="1" applyBorder="1" applyAlignment="1">
      <alignment horizontal="center"/>
    </xf>
    <xf numFmtId="165" fontId="14" fillId="0" borderId="4" xfId="0" applyNumberFormat="1" applyFont="1" applyFill="1" applyBorder="1" applyAlignment="1">
      <alignment horizontal="center"/>
    </xf>
    <xf numFmtId="165" fontId="14" fillId="6" borderId="0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9" fillId="7" borderId="0" xfId="0" applyFont="1" applyFill="1" applyBorder="1"/>
    <xf numFmtId="0" fontId="5" fillId="7" borderId="0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165" fontId="6" fillId="7" borderId="0" xfId="0" applyNumberFormat="1" applyFont="1" applyFill="1" applyBorder="1" applyAlignment="1">
      <alignment horizontal="center"/>
    </xf>
    <xf numFmtId="165" fontId="6" fillId="7" borderId="4" xfId="0" applyNumberFormat="1" applyFont="1" applyFill="1" applyBorder="1" applyAlignment="1">
      <alignment horizontal="center"/>
    </xf>
    <xf numFmtId="0" fontId="8" fillId="7" borderId="0" xfId="0" applyFont="1" applyFill="1"/>
    <xf numFmtId="0" fontId="17" fillId="7" borderId="0" xfId="0" applyFont="1" applyFill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18" fillId="7" borderId="0" xfId="0" applyFont="1" applyFill="1" applyBorder="1" applyAlignment="1">
      <alignment horizontal="center"/>
    </xf>
    <xf numFmtId="0" fontId="18" fillId="7" borderId="4" xfId="0" applyFont="1" applyFill="1" applyBorder="1" applyAlignment="1">
      <alignment horizontal="center"/>
    </xf>
    <xf numFmtId="165" fontId="18" fillId="7" borderId="3" xfId="0" applyNumberFormat="1" applyFont="1" applyFill="1" applyBorder="1" applyAlignment="1">
      <alignment horizontal="center"/>
    </xf>
    <xf numFmtId="165" fontId="18" fillId="7" borderId="0" xfId="0" applyNumberFormat="1" applyFont="1" applyFill="1" applyBorder="1" applyAlignment="1">
      <alignment horizontal="center"/>
    </xf>
    <xf numFmtId="165" fontId="18" fillId="7" borderId="4" xfId="0" applyNumberFormat="1" applyFont="1" applyFill="1" applyBorder="1" applyAlignment="1">
      <alignment horizontal="center"/>
    </xf>
    <xf numFmtId="0" fontId="19" fillId="7" borderId="0" xfId="0" applyFont="1" applyFill="1" applyBorder="1" applyAlignment="1">
      <alignment horizontal="center"/>
    </xf>
    <xf numFmtId="2" fontId="14" fillId="0" borderId="0" xfId="0" applyNumberFormat="1" applyFont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165" fontId="3" fillId="3" borderId="0" xfId="0" applyNumberFormat="1" applyFont="1" applyFill="1"/>
    <xf numFmtId="0" fontId="6" fillId="7" borderId="11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  <xf numFmtId="0" fontId="6" fillId="7" borderId="12" xfId="0" applyFont="1" applyFill="1" applyBorder="1" applyAlignment="1">
      <alignment horizontal="center"/>
    </xf>
    <xf numFmtId="0" fontId="14" fillId="6" borderId="0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center"/>
    </xf>
    <xf numFmtId="0" fontId="14" fillId="6" borderId="3" xfId="0" applyFont="1" applyFill="1" applyBorder="1" applyAlignment="1">
      <alignment horizontal="center"/>
    </xf>
    <xf numFmtId="165" fontId="14" fillId="6" borderId="4" xfId="0" applyNumberFormat="1" applyFont="1" applyFill="1" applyBorder="1" applyAlignment="1">
      <alignment horizontal="center"/>
    </xf>
    <xf numFmtId="0" fontId="14" fillId="8" borderId="0" xfId="0" applyFont="1" applyFill="1" applyBorder="1" applyAlignment="1">
      <alignment horizontal="center"/>
    </xf>
    <xf numFmtId="0" fontId="24" fillId="6" borderId="0" xfId="0" applyFont="1" applyFill="1" applyBorder="1" applyAlignment="1">
      <alignment horizontal="center"/>
    </xf>
    <xf numFmtId="0" fontId="14" fillId="9" borderId="0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165" fontId="15" fillId="0" borderId="0" xfId="0" applyNumberFormat="1" applyFont="1" applyBorder="1" applyAlignment="1">
      <alignment horizontal="center"/>
    </xf>
    <xf numFmtId="0" fontId="17" fillId="7" borderId="4" xfId="0" applyFont="1" applyFill="1" applyBorder="1" applyAlignment="1">
      <alignment horizontal="center"/>
    </xf>
    <xf numFmtId="0" fontId="14" fillId="9" borderId="3" xfId="0" applyFont="1" applyFill="1" applyBorder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26" fillId="2" borderId="0" xfId="0" applyFont="1" applyFill="1" applyAlignment="1"/>
    <xf numFmtId="0" fontId="1" fillId="0" borderId="0" xfId="0" applyFont="1" applyAlignment="1"/>
    <xf numFmtId="166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/>
    <xf numFmtId="0" fontId="1" fillId="0" borderId="1" xfId="0" applyFont="1" applyBorder="1" applyAlignment="1"/>
    <xf numFmtId="166" fontId="0" fillId="0" borderId="1" xfId="0" applyNumberFormat="1" applyFont="1" applyBorder="1" applyAlignment="1"/>
    <xf numFmtId="0" fontId="0" fillId="0" borderId="2" xfId="0" applyFont="1" applyBorder="1" applyAlignment="1"/>
    <xf numFmtId="0" fontId="1" fillId="0" borderId="3" xfId="0" applyFont="1" applyBorder="1" applyAlignment="1"/>
    <xf numFmtId="0" fontId="1" fillId="0" borderId="0" xfId="0" applyFont="1" applyBorder="1" applyAlignment="1"/>
    <xf numFmtId="166" fontId="0" fillId="0" borderId="0" xfId="0" applyNumberFormat="1" applyFont="1" applyBorder="1" applyAlignment="1"/>
    <xf numFmtId="0" fontId="0" fillId="0" borderId="4" xfId="0" applyFont="1" applyBorder="1" applyAlignment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0" xfId="0" applyFont="1" applyBorder="1"/>
    <xf numFmtId="164" fontId="0" fillId="0" borderId="0" xfId="0" applyNumberFormat="1" applyFont="1" applyBorder="1" applyAlignment="1"/>
    <xf numFmtId="165" fontId="0" fillId="0" borderId="0" xfId="0" applyNumberFormat="1" applyFont="1" applyBorder="1" applyAlignment="1"/>
    <xf numFmtId="165" fontId="0" fillId="0" borderId="4" xfId="0" applyNumberFormat="1" applyFont="1" applyBorder="1" applyAlignment="1"/>
    <xf numFmtId="165" fontId="0" fillId="0" borderId="0" xfId="0" applyNumberFormat="1" applyBorder="1"/>
    <xf numFmtId="165" fontId="0" fillId="0" borderId="4" xfId="0" applyNumberFormat="1" applyBorder="1"/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65" fontId="0" fillId="0" borderId="0" xfId="0" applyNumberFormat="1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4" fillId="2" borderId="0" xfId="0" applyFont="1" applyFill="1" applyAlignment="1">
      <alignment horizontal="center"/>
    </xf>
    <xf numFmtId="165" fontId="14" fillId="2" borderId="0" xfId="0" applyNumberFormat="1" applyFont="1" applyFill="1" applyBorder="1" applyAlignment="1">
      <alignment horizontal="center"/>
    </xf>
    <xf numFmtId="0" fontId="0" fillId="2" borderId="0" xfId="0" applyFill="1"/>
    <xf numFmtId="165" fontId="0" fillId="0" borderId="0" xfId="0" applyNumberFormat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13" fillId="3" borderId="5" xfId="0" applyFont="1" applyFill="1" applyBorder="1" applyAlignment="1">
      <alignment horizontal="center"/>
    </xf>
    <xf numFmtId="0" fontId="13" fillId="3" borderId="0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/>
    </xf>
    <xf numFmtId="165" fontId="4" fillId="3" borderId="3" xfId="0" applyNumberFormat="1" applyFont="1" applyFill="1" applyBorder="1" applyAlignment="1">
      <alignment horizontal="center"/>
    </xf>
    <xf numFmtId="165" fontId="4" fillId="3" borderId="0" xfId="0" applyNumberFormat="1" applyFont="1" applyFill="1" applyBorder="1" applyAlignment="1">
      <alignment horizontal="center"/>
    </xf>
    <xf numFmtId="165" fontId="4" fillId="2" borderId="3" xfId="0" applyNumberFormat="1" applyFont="1" applyFill="1" applyBorder="1" applyAlignment="1">
      <alignment horizontal="center"/>
    </xf>
    <xf numFmtId="165" fontId="4" fillId="2" borderId="0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'IV Compounds - 300K'!$D$4</c:f>
              <c:strCache>
                <c:ptCount val="1"/>
                <c:pt idx="0">
                  <c:v>EG (Γ)</c:v>
                </c:pt>
              </c:strCache>
            </c:strRef>
          </c:tx>
          <c:marker>
            <c:symbol val="none"/>
          </c:marker>
          <c:xVal>
            <c:numRef>
              <c:f>'IV Compounds - 300K'!$B$5:$B$105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'IV Compounds - 300K'!$D$5:$D$105</c:f>
              <c:numCache>
                <c:formatCode>General</c:formatCode>
                <c:ptCount val="101"/>
                <c:pt idx="0">
                  <c:v>0.79500000000000004</c:v>
                </c:pt>
                <c:pt idx="1">
                  <c:v>0.82765</c:v>
                </c:pt>
                <c:pt idx="2">
                  <c:v>0.86030000000000006</c:v>
                </c:pt>
                <c:pt idx="3">
                  <c:v>0.89295000000000002</c:v>
                </c:pt>
                <c:pt idx="4">
                  <c:v>0.92559999999999998</c:v>
                </c:pt>
                <c:pt idx="5">
                  <c:v>0.95825000000000005</c:v>
                </c:pt>
                <c:pt idx="6">
                  <c:v>0.9909</c:v>
                </c:pt>
                <c:pt idx="7">
                  <c:v>1.0235500000000002</c:v>
                </c:pt>
                <c:pt idx="8">
                  <c:v>1.0562</c:v>
                </c:pt>
                <c:pt idx="9">
                  <c:v>1.0888500000000001</c:v>
                </c:pt>
                <c:pt idx="10">
                  <c:v>1.1215000000000002</c:v>
                </c:pt>
                <c:pt idx="11">
                  <c:v>1.15415</c:v>
                </c:pt>
                <c:pt idx="12">
                  <c:v>1.1868000000000001</c:v>
                </c:pt>
                <c:pt idx="13">
                  <c:v>1.2194500000000001</c:v>
                </c:pt>
                <c:pt idx="14">
                  <c:v>1.2521</c:v>
                </c:pt>
                <c:pt idx="15">
                  <c:v>1.2847500000000001</c:v>
                </c:pt>
                <c:pt idx="16">
                  <c:v>1.3174000000000001</c:v>
                </c:pt>
                <c:pt idx="17">
                  <c:v>1.35005</c:v>
                </c:pt>
                <c:pt idx="18">
                  <c:v>1.3827</c:v>
                </c:pt>
                <c:pt idx="19">
                  <c:v>1.4153500000000001</c:v>
                </c:pt>
                <c:pt idx="20">
                  <c:v>1.448</c:v>
                </c:pt>
                <c:pt idx="21">
                  <c:v>1.48065</c:v>
                </c:pt>
                <c:pt idx="22">
                  <c:v>1.5133000000000001</c:v>
                </c:pt>
                <c:pt idx="23">
                  <c:v>1.5459499999999999</c:v>
                </c:pt>
                <c:pt idx="24">
                  <c:v>1.5786</c:v>
                </c:pt>
                <c:pt idx="25">
                  <c:v>1.6112500000000001</c:v>
                </c:pt>
                <c:pt idx="26">
                  <c:v>1.6439000000000001</c:v>
                </c:pt>
                <c:pt idx="27">
                  <c:v>1.6765500000000002</c:v>
                </c:pt>
                <c:pt idx="28">
                  <c:v>1.7092000000000001</c:v>
                </c:pt>
                <c:pt idx="29">
                  <c:v>1.7418499999999999</c:v>
                </c:pt>
                <c:pt idx="30">
                  <c:v>1.7745000000000002</c:v>
                </c:pt>
                <c:pt idx="31">
                  <c:v>1.80715</c:v>
                </c:pt>
                <c:pt idx="32">
                  <c:v>1.8397999999999999</c:v>
                </c:pt>
                <c:pt idx="33">
                  <c:v>1.8724500000000002</c:v>
                </c:pt>
                <c:pt idx="34">
                  <c:v>1.9051</c:v>
                </c:pt>
                <c:pt idx="35">
                  <c:v>1.9377499999999999</c:v>
                </c:pt>
                <c:pt idx="36">
                  <c:v>1.9704000000000002</c:v>
                </c:pt>
                <c:pt idx="37">
                  <c:v>2.00305</c:v>
                </c:pt>
                <c:pt idx="38">
                  <c:v>2.0357000000000003</c:v>
                </c:pt>
                <c:pt idx="39">
                  <c:v>2.0683500000000001</c:v>
                </c:pt>
                <c:pt idx="40">
                  <c:v>2.101</c:v>
                </c:pt>
                <c:pt idx="41">
                  <c:v>2.1336499999999998</c:v>
                </c:pt>
                <c:pt idx="42">
                  <c:v>2.1663000000000001</c:v>
                </c:pt>
                <c:pt idx="43">
                  <c:v>2.19895</c:v>
                </c:pt>
                <c:pt idx="44">
                  <c:v>2.2316000000000003</c:v>
                </c:pt>
                <c:pt idx="45">
                  <c:v>2.2642500000000001</c:v>
                </c:pt>
                <c:pt idx="46">
                  <c:v>2.2968999999999999</c:v>
                </c:pt>
                <c:pt idx="47">
                  <c:v>2.3295500000000002</c:v>
                </c:pt>
                <c:pt idx="48">
                  <c:v>2.3622000000000001</c:v>
                </c:pt>
                <c:pt idx="49">
                  <c:v>2.3948499999999999</c:v>
                </c:pt>
                <c:pt idx="50">
                  <c:v>2.4275000000000002</c:v>
                </c:pt>
                <c:pt idx="51">
                  <c:v>2.4601500000000001</c:v>
                </c:pt>
                <c:pt idx="52">
                  <c:v>2.4928000000000003</c:v>
                </c:pt>
                <c:pt idx="53">
                  <c:v>2.5254500000000002</c:v>
                </c:pt>
                <c:pt idx="54">
                  <c:v>2.5581</c:v>
                </c:pt>
                <c:pt idx="55">
                  <c:v>2.5907500000000003</c:v>
                </c:pt>
                <c:pt idx="56">
                  <c:v>2.6234000000000002</c:v>
                </c:pt>
                <c:pt idx="57">
                  <c:v>2.65605</c:v>
                </c:pt>
                <c:pt idx="58">
                  <c:v>2.6886999999999999</c:v>
                </c:pt>
                <c:pt idx="59">
                  <c:v>2.7213500000000002</c:v>
                </c:pt>
                <c:pt idx="60">
                  <c:v>2.754</c:v>
                </c:pt>
                <c:pt idx="61">
                  <c:v>2.7866500000000003</c:v>
                </c:pt>
                <c:pt idx="62">
                  <c:v>2.8193000000000001</c:v>
                </c:pt>
                <c:pt idx="63">
                  <c:v>2.85195</c:v>
                </c:pt>
                <c:pt idx="64">
                  <c:v>2.8845999999999998</c:v>
                </c:pt>
                <c:pt idx="65">
                  <c:v>2.9172500000000001</c:v>
                </c:pt>
                <c:pt idx="66">
                  <c:v>2.9499</c:v>
                </c:pt>
                <c:pt idx="67">
                  <c:v>2.9825500000000003</c:v>
                </c:pt>
                <c:pt idx="68">
                  <c:v>3.0152000000000001</c:v>
                </c:pt>
                <c:pt idx="69">
                  <c:v>3.0478499999999999</c:v>
                </c:pt>
                <c:pt idx="70">
                  <c:v>3.0804999999999998</c:v>
                </c:pt>
                <c:pt idx="71">
                  <c:v>3.1131500000000001</c:v>
                </c:pt>
                <c:pt idx="72">
                  <c:v>3.1457999999999999</c:v>
                </c:pt>
                <c:pt idx="73">
                  <c:v>3.1784499999999998</c:v>
                </c:pt>
                <c:pt idx="74">
                  <c:v>3.2111000000000001</c:v>
                </c:pt>
                <c:pt idx="75">
                  <c:v>3.2437499999999999</c:v>
                </c:pt>
                <c:pt idx="76">
                  <c:v>3.2764000000000002</c:v>
                </c:pt>
                <c:pt idx="77">
                  <c:v>3.30905</c:v>
                </c:pt>
                <c:pt idx="78">
                  <c:v>3.3416999999999999</c:v>
                </c:pt>
                <c:pt idx="79">
                  <c:v>3.3743500000000002</c:v>
                </c:pt>
                <c:pt idx="80">
                  <c:v>3.407</c:v>
                </c:pt>
                <c:pt idx="81">
                  <c:v>3.4396500000000003</c:v>
                </c:pt>
                <c:pt idx="82">
                  <c:v>3.4722999999999997</c:v>
                </c:pt>
                <c:pt idx="83">
                  <c:v>3.50495</c:v>
                </c:pt>
                <c:pt idx="84">
                  <c:v>3.5375999999999999</c:v>
                </c:pt>
                <c:pt idx="85">
                  <c:v>3.5702500000000001</c:v>
                </c:pt>
                <c:pt idx="86">
                  <c:v>3.6029</c:v>
                </c:pt>
                <c:pt idx="87">
                  <c:v>3.6355499999999998</c:v>
                </c:pt>
                <c:pt idx="88">
                  <c:v>3.6682000000000001</c:v>
                </c:pt>
                <c:pt idx="89">
                  <c:v>3.70085</c:v>
                </c:pt>
                <c:pt idx="90">
                  <c:v>3.7335000000000003</c:v>
                </c:pt>
                <c:pt idx="91">
                  <c:v>3.7661500000000001</c:v>
                </c:pt>
                <c:pt idx="92">
                  <c:v>3.7988</c:v>
                </c:pt>
                <c:pt idx="93">
                  <c:v>3.8314500000000002</c:v>
                </c:pt>
                <c:pt idx="94">
                  <c:v>3.8641000000000001</c:v>
                </c:pt>
                <c:pt idx="95">
                  <c:v>3.8967499999999999</c:v>
                </c:pt>
                <c:pt idx="96">
                  <c:v>3.9293999999999998</c:v>
                </c:pt>
                <c:pt idx="97">
                  <c:v>3.9620500000000001</c:v>
                </c:pt>
                <c:pt idx="98">
                  <c:v>3.9946999999999999</c:v>
                </c:pt>
                <c:pt idx="99">
                  <c:v>4.0273500000000002</c:v>
                </c:pt>
                <c:pt idx="100">
                  <c:v>4.0600000000000005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'IV Compounds - 300K'!$E$4</c:f>
              <c:strCache>
                <c:ptCount val="1"/>
                <c:pt idx="0">
                  <c:v>EG (X)</c:v>
                </c:pt>
              </c:strCache>
            </c:strRef>
          </c:tx>
          <c:marker>
            <c:symbol val="none"/>
          </c:marker>
          <c:xVal>
            <c:numRef>
              <c:f>'IV Compounds - 300K'!$B$5:$B$105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'IV Compounds - 300K'!$E$5:$E$105</c:f>
              <c:numCache>
                <c:formatCode>General</c:formatCode>
                <c:ptCount val="101"/>
                <c:pt idx="0">
                  <c:v>0.85199999999999998</c:v>
                </c:pt>
                <c:pt idx="1">
                  <c:v>0.85170999999999997</c:v>
                </c:pt>
                <c:pt idx="2">
                  <c:v>0.85148000000000001</c:v>
                </c:pt>
                <c:pt idx="3">
                  <c:v>0.85131000000000001</c:v>
                </c:pt>
                <c:pt idx="4">
                  <c:v>0.85120000000000007</c:v>
                </c:pt>
                <c:pt idx="5">
                  <c:v>0.85114999999999996</c:v>
                </c:pt>
                <c:pt idx="6">
                  <c:v>0.85115999999999992</c:v>
                </c:pt>
                <c:pt idx="7">
                  <c:v>0.85122999999999993</c:v>
                </c:pt>
                <c:pt idx="8">
                  <c:v>0.85136000000000001</c:v>
                </c:pt>
                <c:pt idx="9">
                  <c:v>0.85155000000000003</c:v>
                </c:pt>
                <c:pt idx="10">
                  <c:v>0.8518</c:v>
                </c:pt>
                <c:pt idx="11">
                  <c:v>0.85211000000000003</c:v>
                </c:pt>
                <c:pt idx="12">
                  <c:v>0.85248000000000002</c:v>
                </c:pt>
                <c:pt idx="13">
                  <c:v>0.85290999999999995</c:v>
                </c:pt>
                <c:pt idx="14">
                  <c:v>0.85339999999999994</c:v>
                </c:pt>
                <c:pt idx="15">
                  <c:v>0.85394999999999999</c:v>
                </c:pt>
                <c:pt idx="16">
                  <c:v>0.85455999999999999</c:v>
                </c:pt>
                <c:pt idx="17">
                  <c:v>0.85522999999999993</c:v>
                </c:pt>
                <c:pt idx="18">
                  <c:v>0.85595999999999994</c:v>
                </c:pt>
                <c:pt idx="19">
                  <c:v>0.85675000000000001</c:v>
                </c:pt>
                <c:pt idx="20">
                  <c:v>0.85760000000000003</c:v>
                </c:pt>
                <c:pt idx="21">
                  <c:v>0.85851</c:v>
                </c:pt>
                <c:pt idx="22">
                  <c:v>0.85947999999999991</c:v>
                </c:pt>
                <c:pt idx="23">
                  <c:v>0.86051</c:v>
                </c:pt>
                <c:pt idx="24">
                  <c:v>0.86159999999999992</c:v>
                </c:pt>
                <c:pt idx="25">
                  <c:v>0.86275000000000002</c:v>
                </c:pt>
                <c:pt idx="26">
                  <c:v>0.86395999999999995</c:v>
                </c:pt>
                <c:pt idx="27">
                  <c:v>0.86522999999999994</c:v>
                </c:pt>
                <c:pt idx="28">
                  <c:v>0.86656</c:v>
                </c:pt>
                <c:pt idx="29">
                  <c:v>0.86795</c:v>
                </c:pt>
                <c:pt idx="30">
                  <c:v>0.86939999999999995</c:v>
                </c:pt>
                <c:pt idx="31">
                  <c:v>0.87090999999999996</c:v>
                </c:pt>
                <c:pt idx="32">
                  <c:v>0.87247999999999992</c:v>
                </c:pt>
                <c:pt idx="33">
                  <c:v>0.87410999999999994</c:v>
                </c:pt>
                <c:pt idx="34">
                  <c:v>0.87580000000000002</c:v>
                </c:pt>
                <c:pt idx="35">
                  <c:v>0.87754999999999994</c:v>
                </c:pt>
                <c:pt idx="36">
                  <c:v>0.87936000000000003</c:v>
                </c:pt>
                <c:pt idx="37">
                  <c:v>0.88122999999999996</c:v>
                </c:pt>
                <c:pt idx="38">
                  <c:v>0.88316000000000006</c:v>
                </c:pt>
                <c:pt idx="39">
                  <c:v>0.88514999999999988</c:v>
                </c:pt>
                <c:pt idx="40">
                  <c:v>0.88719999999999999</c:v>
                </c:pt>
                <c:pt idx="41">
                  <c:v>0.88930999999999993</c:v>
                </c:pt>
                <c:pt idx="42">
                  <c:v>0.89147999999999994</c:v>
                </c:pt>
                <c:pt idx="43">
                  <c:v>0.89371</c:v>
                </c:pt>
                <c:pt idx="44">
                  <c:v>0.89600000000000002</c:v>
                </c:pt>
                <c:pt idx="45">
                  <c:v>0.89834999999999998</c:v>
                </c:pt>
                <c:pt idx="46">
                  <c:v>0.90076000000000001</c:v>
                </c:pt>
                <c:pt idx="47">
                  <c:v>0.90322999999999998</c:v>
                </c:pt>
                <c:pt idx="48">
                  <c:v>0.9057599999999999</c:v>
                </c:pt>
                <c:pt idx="49">
                  <c:v>0.90834999999999999</c:v>
                </c:pt>
                <c:pt idx="50">
                  <c:v>0.91099999999999992</c:v>
                </c:pt>
                <c:pt idx="51">
                  <c:v>0.91371000000000002</c:v>
                </c:pt>
                <c:pt idx="52">
                  <c:v>0.91647999999999996</c:v>
                </c:pt>
                <c:pt idx="53">
                  <c:v>0.91931000000000007</c:v>
                </c:pt>
                <c:pt idx="54">
                  <c:v>0.92220000000000002</c:v>
                </c:pt>
                <c:pt idx="55">
                  <c:v>0.92515000000000003</c:v>
                </c:pt>
                <c:pt idx="56">
                  <c:v>0.92815999999999999</c:v>
                </c:pt>
                <c:pt idx="57">
                  <c:v>0.93122999999999989</c:v>
                </c:pt>
                <c:pt idx="58">
                  <c:v>0.93435999999999997</c:v>
                </c:pt>
                <c:pt idx="59">
                  <c:v>0.93754999999999999</c:v>
                </c:pt>
                <c:pt idx="60">
                  <c:v>0.94079999999999997</c:v>
                </c:pt>
                <c:pt idx="61">
                  <c:v>0.94411</c:v>
                </c:pt>
                <c:pt idx="62">
                  <c:v>0.94747999999999999</c:v>
                </c:pt>
                <c:pt idx="63">
                  <c:v>0.95091000000000003</c:v>
                </c:pt>
                <c:pt idx="64">
                  <c:v>0.95439999999999992</c:v>
                </c:pt>
                <c:pt idx="65">
                  <c:v>0.95794999999999997</c:v>
                </c:pt>
                <c:pt idx="66">
                  <c:v>0.96155999999999997</c:v>
                </c:pt>
                <c:pt idx="67">
                  <c:v>0.96523000000000003</c:v>
                </c:pt>
                <c:pt idx="68">
                  <c:v>0.96896000000000004</c:v>
                </c:pt>
                <c:pt idx="69">
                  <c:v>0.97275</c:v>
                </c:pt>
                <c:pt idx="70">
                  <c:v>0.97659999999999991</c:v>
                </c:pt>
                <c:pt idx="71">
                  <c:v>0.98050999999999999</c:v>
                </c:pt>
                <c:pt idx="72">
                  <c:v>0.98448000000000002</c:v>
                </c:pt>
                <c:pt idx="73">
                  <c:v>0.98850999999999989</c:v>
                </c:pt>
                <c:pt idx="74">
                  <c:v>0.99259999999999993</c:v>
                </c:pt>
                <c:pt idx="75">
                  <c:v>0.99674999999999991</c:v>
                </c:pt>
                <c:pt idx="76">
                  <c:v>1.0009600000000001</c:v>
                </c:pt>
                <c:pt idx="77">
                  <c:v>1.0052300000000001</c:v>
                </c:pt>
                <c:pt idx="78">
                  <c:v>1.00956</c:v>
                </c:pt>
                <c:pt idx="79">
                  <c:v>1.0139500000000001</c:v>
                </c:pt>
                <c:pt idx="80">
                  <c:v>1.0184</c:v>
                </c:pt>
                <c:pt idx="81">
                  <c:v>1.02291</c:v>
                </c:pt>
                <c:pt idx="82">
                  <c:v>1.0274799999999999</c:v>
                </c:pt>
                <c:pt idx="83">
                  <c:v>1.0321099999999999</c:v>
                </c:pt>
                <c:pt idx="84">
                  <c:v>1.0367999999999999</c:v>
                </c:pt>
                <c:pt idx="85">
                  <c:v>1.04155</c:v>
                </c:pt>
                <c:pt idx="86">
                  <c:v>1.04636</c:v>
                </c:pt>
                <c:pt idx="87">
                  <c:v>1.0512299999999999</c:v>
                </c:pt>
                <c:pt idx="88">
                  <c:v>1.05616</c:v>
                </c:pt>
                <c:pt idx="89">
                  <c:v>1.06115</c:v>
                </c:pt>
                <c:pt idx="90">
                  <c:v>1.0661999999999998</c:v>
                </c:pt>
                <c:pt idx="91">
                  <c:v>1.07131</c:v>
                </c:pt>
                <c:pt idx="92">
                  <c:v>1.0764799999999999</c:v>
                </c:pt>
                <c:pt idx="93">
                  <c:v>1.0817099999999999</c:v>
                </c:pt>
                <c:pt idx="94">
                  <c:v>1.087</c:v>
                </c:pt>
                <c:pt idx="95">
                  <c:v>1.0923499999999999</c:v>
                </c:pt>
                <c:pt idx="96">
                  <c:v>1.0977600000000001</c:v>
                </c:pt>
                <c:pt idx="97">
                  <c:v>1.1032299999999999</c:v>
                </c:pt>
                <c:pt idx="98">
                  <c:v>1.10876</c:v>
                </c:pt>
                <c:pt idx="99">
                  <c:v>1.11435</c:v>
                </c:pt>
                <c:pt idx="100">
                  <c:v>1.1199999999999999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'IV Compounds - 300K'!$F$4</c:f>
              <c:strCache>
                <c:ptCount val="1"/>
                <c:pt idx="0">
                  <c:v>EG (L)</c:v>
                </c:pt>
              </c:strCache>
            </c:strRef>
          </c:tx>
          <c:marker>
            <c:symbol val="none"/>
          </c:marker>
          <c:xVal>
            <c:numRef>
              <c:f>'IV Compounds - 300K'!$B$5:$B$105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'IV Compounds - 300K'!$F$5:$F$105</c:f>
              <c:numCache>
                <c:formatCode>General</c:formatCode>
                <c:ptCount val="101"/>
                <c:pt idx="0">
                  <c:v>0.66</c:v>
                </c:pt>
                <c:pt idx="1">
                  <c:v>0.6734</c:v>
                </c:pt>
                <c:pt idx="2">
                  <c:v>0.68680000000000008</c:v>
                </c:pt>
                <c:pt idx="3">
                  <c:v>0.70020000000000004</c:v>
                </c:pt>
                <c:pt idx="4">
                  <c:v>0.71360000000000001</c:v>
                </c:pt>
                <c:pt idx="5">
                  <c:v>0.72700000000000009</c:v>
                </c:pt>
                <c:pt idx="6">
                  <c:v>0.74040000000000006</c:v>
                </c:pt>
                <c:pt idx="7">
                  <c:v>0.75380000000000003</c:v>
                </c:pt>
                <c:pt idx="8">
                  <c:v>0.76719999999999999</c:v>
                </c:pt>
                <c:pt idx="9">
                  <c:v>0.78060000000000007</c:v>
                </c:pt>
                <c:pt idx="10">
                  <c:v>0.79400000000000004</c:v>
                </c:pt>
                <c:pt idx="11">
                  <c:v>0.80740000000000001</c:v>
                </c:pt>
                <c:pt idx="12">
                  <c:v>0.82079999999999997</c:v>
                </c:pt>
                <c:pt idx="13">
                  <c:v>0.83420000000000005</c:v>
                </c:pt>
                <c:pt idx="14">
                  <c:v>0.84760000000000002</c:v>
                </c:pt>
                <c:pt idx="15">
                  <c:v>0.86099999999999999</c:v>
                </c:pt>
                <c:pt idx="16">
                  <c:v>0.87440000000000007</c:v>
                </c:pt>
                <c:pt idx="17">
                  <c:v>0.88780000000000003</c:v>
                </c:pt>
                <c:pt idx="18">
                  <c:v>0.9012</c:v>
                </c:pt>
                <c:pt idx="19">
                  <c:v>0.91460000000000008</c:v>
                </c:pt>
                <c:pt idx="20">
                  <c:v>0.92800000000000005</c:v>
                </c:pt>
                <c:pt idx="21">
                  <c:v>0.94140000000000001</c:v>
                </c:pt>
                <c:pt idx="22">
                  <c:v>0.95480000000000009</c:v>
                </c:pt>
                <c:pt idx="23">
                  <c:v>0.96820000000000006</c:v>
                </c:pt>
                <c:pt idx="24">
                  <c:v>0.98160000000000003</c:v>
                </c:pt>
                <c:pt idx="25">
                  <c:v>0.99500000000000011</c:v>
                </c:pt>
                <c:pt idx="26">
                  <c:v>1.0084</c:v>
                </c:pt>
                <c:pt idx="27">
                  <c:v>1.0218</c:v>
                </c:pt>
                <c:pt idx="28">
                  <c:v>1.0352000000000001</c:v>
                </c:pt>
                <c:pt idx="29">
                  <c:v>1.0486</c:v>
                </c:pt>
                <c:pt idx="30">
                  <c:v>1.0620000000000001</c:v>
                </c:pt>
                <c:pt idx="31">
                  <c:v>1.0754000000000001</c:v>
                </c:pt>
                <c:pt idx="32">
                  <c:v>1.0888</c:v>
                </c:pt>
                <c:pt idx="33">
                  <c:v>1.1022000000000001</c:v>
                </c:pt>
                <c:pt idx="34">
                  <c:v>1.1156000000000001</c:v>
                </c:pt>
                <c:pt idx="35">
                  <c:v>1.129</c:v>
                </c:pt>
                <c:pt idx="36">
                  <c:v>1.1424000000000001</c:v>
                </c:pt>
                <c:pt idx="37">
                  <c:v>1.1558000000000002</c:v>
                </c:pt>
                <c:pt idx="38">
                  <c:v>1.1692</c:v>
                </c:pt>
                <c:pt idx="39">
                  <c:v>1.1826000000000001</c:v>
                </c:pt>
                <c:pt idx="40">
                  <c:v>1.1960000000000002</c:v>
                </c:pt>
                <c:pt idx="41">
                  <c:v>1.2094</c:v>
                </c:pt>
                <c:pt idx="42">
                  <c:v>1.2227999999999999</c:v>
                </c:pt>
                <c:pt idx="43">
                  <c:v>1.2362000000000002</c:v>
                </c:pt>
                <c:pt idx="44">
                  <c:v>1.2496</c:v>
                </c:pt>
                <c:pt idx="45">
                  <c:v>1.2630000000000001</c:v>
                </c:pt>
                <c:pt idx="46">
                  <c:v>1.2764000000000002</c:v>
                </c:pt>
                <c:pt idx="47">
                  <c:v>1.2898000000000001</c:v>
                </c:pt>
                <c:pt idx="48">
                  <c:v>1.3031999999999999</c:v>
                </c:pt>
                <c:pt idx="49">
                  <c:v>1.3166000000000002</c:v>
                </c:pt>
                <c:pt idx="50">
                  <c:v>1.33</c:v>
                </c:pt>
                <c:pt idx="51">
                  <c:v>1.3433999999999999</c:v>
                </c:pt>
                <c:pt idx="52">
                  <c:v>1.3568000000000002</c:v>
                </c:pt>
                <c:pt idx="53">
                  <c:v>1.3702000000000001</c:v>
                </c:pt>
                <c:pt idx="54">
                  <c:v>1.3836000000000002</c:v>
                </c:pt>
                <c:pt idx="55">
                  <c:v>1.3970000000000002</c:v>
                </c:pt>
                <c:pt idx="56">
                  <c:v>1.4104000000000001</c:v>
                </c:pt>
                <c:pt idx="57">
                  <c:v>1.4238</c:v>
                </c:pt>
                <c:pt idx="58">
                  <c:v>1.4372</c:v>
                </c:pt>
                <c:pt idx="59">
                  <c:v>1.4506000000000001</c:v>
                </c:pt>
                <c:pt idx="60">
                  <c:v>1.464</c:v>
                </c:pt>
                <c:pt idx="61">
                  <c:v>1.4774</c:v>
                </c:pt>
                <c:pt idx="62">
                  <c:v>1.4908000000000001</c:v>
                </c:pt>
                <c:pt idx="63">
                  <c:v>1.5042</c:v>
                </c:pt>
                <c:pt idx="64">
                  <c:v>1.5176000000000001</c:v>
                </c:pt>
                <c:pt idx="65">
                  <c:v>1.5310000000000001</c:v>
                </c:pt>
                <c:pt idx="66">
                  <c:v>1.5444</c:v>
                </c:pt>
                <c:pt idx="67">
                  <c:v>1.5578000000000003</c:v>
                </c:pt>
                <c:pt idx="68">
                  <c:v>1.5712000000000002</c:v>
                </c:pt>
                <c:pt idx="69">
                  <c:v>1.5846</c:v>
                </c:pt>
                <c:pt idx="70">
                  <c:v>1.5979999999999999</c:v>
                </c:pt>
                <c:pt idx="71">
                  <c:v>1.6114000000000002</c:v>
                </c:pt>
                <c:pt idx="72">
                  <c:v>1.6248</c:v>
                </c:pt>
                <c:pt idx="73">
                  <c:v>1.6382000000000001</c:v>
                </c:pt>
                <c:pt idx="74">
                  <c:v>1.6516000000000002</c:v>
                </c:pt>
                <c:pt idx="75">
                  <c:v>1.665</c:v>
                </c:pt>
                <c:pt idx="76">
                  <c:v>1.6783999999999999</c:v>
                </c:pt>
                <c:pt idx="77">
                  <c:v>1.6918000000000002</c:v>
                </c:pt>
                <c:pt idx="78">
                  <c:v>1.7052</c:v>
                </c:pt>
                <c:pt idx="79">
                  <c:v>1.7186000000000003</c:v>
                </c:pt>
                <c:pt idx="80">
                  <c:v>1.7320000000000002</c:v>
                </c:pt>
                <c:pt idx="81">
                  <c:v>1.7454000000000001</c:v>
                </c:pt>
                <c:pt idx="82">
                  <c:v>1.7587999999999999</c:v>
                </c:pt>
                <c:pt idx="83">
                  <c:v>1.7722000000000002</c:v>
                </c:pt>
                <c:pt idx="84">
                  <c:v>1.7856000000000001</c:v>
                </c:pt>
                <c:pt idx="85">
                  <c:v>1.7989999999999999</c:v>
                </c:pt>
                <c:pt idx="86">
                  <c:v>1.8124000000000002</c:v>
                </c:pt>
                <c:pt idx="87">
                  <c:v>1.8258000000000001</c:v>
                </c:pt>
                <c:pt idx="88">
                  <c:v>1.8391999999999999</c:v>
                </c:pt>
                <c:pt idx="89">
                  <c:v>1.8526000000000002</c:v>
                </c:pt>
                <c:pt idx="90">
                  <c:v>1.8660000000000001</c:v>
                </c:pt>
                <c:pt idx="91">
                  <c:v>1.8794</c:v>
                </c:pt>
                <c:pt idx="92">
                  <c:v>1.8928000000000003</c:v>
                </c:pt>
                <c:pt idx="93">
                  <c:v>1.9062000000000001</c:v>
                </c:pt>
                <c:pt idx="94">
                  <c:v>1.9196</c:v>
                </c:pt>
                <c:pt idx="95">
                  <c:v>1.9329999999999998</c:v>
                </c:pt>
                <c:pt idx="96">
                  <c:v>1.9464000000000001</c:v>
                </c:pt>
                <c:pt idx="97">
                  <c:v>1.9598</c:v>
                </c:pt>
                <c:pt idx="98">
                  <c:v>1.9732000000000003</c:v>
                </c:pt>
                <c:pt idx="99">
                  <c:v>1.9866000000000001</c:v>
                </c:pt>
                <c:pt idx="100">
                  <c:v>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24512"/>
        <c:axId val="135826048"/>
      </c:scatterChart>
      <c:valAx>
        <c:axId val="13582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826048"/>
        <c:crosses val="autoZero"/>
        <c:crossBetween val="midCat"/>
      </c:valAx>
      <c:valAx>
        <c:axId val="135826048"/>
        <c:scaling>
          <c:orientation val="minMax"/>
          <c:max val="1.2"/>
          <c:min val="0.6000000000000000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824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'III-V ternary - 300K'!$CA$4</c:f>
              <c:strCache>
                <c:ptCount val="1"/>
                <c:pt idx="0">
                  <c:v>EG (Γ)</c:v>
                </c:pt>
              </c:strCache>
            </c:strRef>
          </c:tx>
          <c:marker>
            <c:symbol val="none"/>
          </c:marker>
          <c:xVal>
            <c:numRef>
              <c:f>'III-V ternary - 300K'!$BV$5:$BV$105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'III-V ternary - 300K'!$CA$5:$CA$105</c:f>
              <c:numCache>
                <c:formatCode>0.000</c:formatCode>
                <c:ptCount val="101"/>
                <c:pt idx="0">
                  <c:v>2.3000909090909092</c:v>
                </c:pt>
                <c:pt idx="1">
                  <c:v>2.2846718654545457</c:v>
                </c:pt>
                <c:pt idx="2">
                  <c:v>2.2690073418181815</c:v>
                </c:pt>
                <c:pt idx="3">
                  <c:v>2.2531046581818184</c:v>
                </c:pt>
                <c:pt idx="4">
                  <c:v>2.2369711345454548</c:v>
                </c:pt>
                <c:pt idx="5">
                  <c:v>2.2206140909090908</c:v>
                </c:pt>
                <c:pt idx="6">
                  <c:v>2.2040408472727271</c:v>
                </c:pt>
                <c:pt idx="7">
                  <c:v>2.1872587236363636</c:v>
                </c:pt>
                <c:pt idx="8">
                  <c:v>2.1702750399999999</c:v>
                </c:pt>
                <c:pt idx="9">
                  <c:v>2.1530971163636363</c:v>
                </c:pt>
                <c:pt idx="10">
                  <c:v>2.1357322727272732</c:v>
                </c:pt>
                <c:pt idx="11">
                  <c:v>2.1181878290909091</c:v>
                </c:pt>
                <c:pt idx="12">
                  <c:v>2.1004711054545453</c:v>
                </c:pt>
                <c:pt idx="13">
                  <c:v>2.0825894218181822</c:v>
                </c:pt>
                <c:pt idx="14">
                  <c:v>2.0645500981818183</c:v>
                </c:pt>
                <c:pt idx="15">
                  <c:v>2.0463604545454546</c:v>
                </c:pt>
                <c:pt idx="16">
                  <c:v>2.0280278109090908</c:v>
                </c:pt>
                <c:pt idx="17">
                  <c:v>2.0095594872727269</c:v>
                </c:pt>
                <c:pt idx="18">
                  <c:v>1.9909628036363638</c:v>
                </c:pt>
                <c:pt idx="19">
                  <c:v>1.97224508</c:v>
                </c:pt>
                <c:pt idx="20">
                  <c:v>1.9534136363636365</c:v>
                </c:pt>
                <c:pt idx="21">
                  <c:v>1.9344757927272731</c:v>
                </c:pt>
                <c:pt idx="22">
                  <c:v>1.9154388690909092</c:v>
                </c:pt>
                <c:pt idx="23">
                  <c:v>1.8963101854545454</c:v>
                </c:pt>
                <c:pt idx="24">
                  <c:v>1.8770970618181819</c:v>
                </c:pt>
                <c:pt idx="25">
                  <c:v>1.8578068181818181</c:v>
                </c:pt>
                <c:pt idx="26">
                  <c:v>1.8384467745454547</c:v>
                </c:pt>
                <c:pt idx="27">
                  <c:v>1.819024250909091</c:v>
                </c:pt>
                <c:pt idx="28">
                  <c:v>1.7995465672727271</c:v>
                </c:pt>
                <c:pt idx="29">
                  <c:v>1.7800210436363637</c:v>
                </c:pt>
                <c:pt idx="30">
                  <c:v>1.7604549999999999</c:v>
                </c:pt>
                <c:pt idx="31">
                  <c:v>1.7408557563636364</c:v>
                </c:pt>
                <c:pt idx="32">
                  <c:v>1.7212306327272726</c:v>
                </c:pt>
                <c:pt idx="33">
                  <c:v>1.701586949090909</c:v>
                </c:pt>
                <c:pt idx="34">
                  <c:v>1.6819320254545456</c:v>
                </c:pt>
                <c:pt idx="35">
                  <c:v>1.662273181818182</c:v>
                </c:pt>
                <c:pt idx="36">
                  <c:v>1.6426177381818183</c:v>
                </c:pt>
                <c:pt idx="37">
                  <c:v>1.6229730145454546</c:v>
                </c:pt>
                <c:pt idx="38">
                  <c:v>1.603346330909091</c:v>
                </c:pt>
                <c:pt idx="39">
                  <c:v>1.5837450072727273</c:v>
                </c:pt>
                <c:pt idx="40">
                  <c:v>1.5641763636363637</c:v>
                </c:pt>
                <c:pt idx="41">
                  <c:v>1.5446477200000002</c:v>
                </c:pt>
                <c:pt idx="42">
                  <c:v>1.5251663963636364</c:v>
                </c:pt>
                <c:pt idx="43">
                  <c:v>1.5057397127272731</c:v>
                </c:pt>
                <c:pt idx="44">
                  <c:v>1.4863749890909093</c:v>
                </c:pt>
                <c:pt idx="45">
                  <c:v>1.4670795454545458</c:v>
                </c:pt>
                <c:pt idx="46">
                  <c:v>1.4478607018181819</c:v>
                </c:pt>
                <c:pt idx="47">
                  <c:v>1.4287257781818183</c:v>
                </c:pt>
                <c:pt idx="48">
                  <c:v>1.4096820945454547</c:v>
                </c:pt>
                <c:pt idx="49">
                  <c:v>1.3907369709090911</c:v>
                </c:pt>
                <c:pt idx="50">
                  <c:v>1.3718977272727273</c:v>
                </c:pt>
                <c:pt idx="51">
                  <c:v>1.3531716836363636</c:v>
                </c:pt>
                <c:pt idx="52">
                  <c:v>1.3345661600000001</c:v>
                </c:pt>
                <c:pt idx="53">
                  <c:v>1.3160884763636365</c:v>
                </c:pt>
                <c:pt idx="54">
                  <c:v>1.2977459527272726</c:v>
                </c:pt>
                <c:pt idx="55">
                  <c:v>1.2795459090909089</c:v>
                </c:pt>
                <c:pt idx="56">
                  <c:v>1.2614956654545455</c:v>
                </c:pt>
                <c:pt idx="57">
                  <c:v>1.243602541818182</c:v>
                </c:pt>
                <c:pt idx="58">
                  <c:v>1.2258738581818183</c:v>
                </c:pt>
                <c:pt idx="59">
                  <c:v>1.2083169345454547</c:v>
                </c:pt>
                <c:pt idx="60">
                  <c:v>1.1909390909090911</c:v>
                </c:pt>
                <c:pt idx="61">
                  <c:v>1.1737476472727273</c:v>
                </c:pt>
                <c:pt idx="62">
                  <c:v>1.1567499236363639</c:v>
                </c:pt>
                <c:pt idx="63">
                  <c:v>1.1399532400000001</c:v>
                </c:pt>
                <c:pt idx="64">
                  <c:v>1.1233649163636366</c:v>
                </c:pt>
                <c:pt idx="65">
                  <c:v>1.1069922727272727</c:v>
                </c:pt>
                <c:pt idx="66">
                  <c:v>1.090842629090909</c:v>
                </c:pt>
                <c:pt idx="67">
                  <c:v>1.0749233054545457</c:v>
                </c:pt>
                <c:pt idx="68">
                  <c:v>1.0592416218181819</c:v>
                </c:pt>
                <c:pt idx="69">
                  <c:v>1.0438048981818184</c:v>
                </c:pt>
                <c:pt idx="70">
                  <c:v>1.0286204545454549</c:v>
                </c:pt>
                <c:pt idx="71">
                  <c:v>1.0136956109090911</c:v>
                </c:pt>
                <c:pt idx="72">
                  <c:v>0.99903768727272735</c:v>
                </c:pt>
                <c:pt idx="73">
                  <c:v>0.98465400363636379</c:v>
                </c:pt>
                <c:pt idx="74">
                  <c:v>0.97055188000000026</c:v>
                </c:pt>
                <c:pt idx="75">
                  <c:v>0.95673863636363654</c:v>
                </c:pt>
                <c:pt idx="76">
                  <c:v>0.9432215927272728</c:v>
                </c:pt>
                <c:pt idx="77">
                  <c:v>0.93000806909090905</c:v>
                </c:pt>
                <c:pt idx="78">
                  <c:v>0.91710538545454545</c:v>
                </c:pt>
                <c:pt idx="79">
                  <c:v>0.90452086181818192</c:v>
                </c:pt>
                <c:pt idx="80">
                  <c:v>0.89226181818181827</c:v>
                </c:pt>
                <c:pt idx="81">
                  <c:v>0.88033557454545441</c:v>
                </c:pt>
                <c:pt idx="82">
                  <c:v>0.86874945090909106</c:v>
                </c:pt>
                <c:pt idx="83">
                  <c:v>0.85751076727272735</c:v>
                </c:pt>
                <c:pt idx="84">
                  <c:v>0.84662684363636387</c:v>
                </c:pt>
                <c:pt idx="85">
                  <c:v>0.8361050000000001</c:v>
                </c:pt>
                <c:pt idx="86">
                  <c:v>0.82595255636363651</c:v>
                </c:pt>
                <c:pt idx="87">
                  <c:v>0.81617683272727282</c:v>
                </c:pt>
                <c:pt idx="88">
                  <c:v>0.80678514909090915</c:v>
                </c:pt>
                <c:pt idx="89">
                  <c:v>0.79778482545454554</c:v>
                </c:pt>
                <c:pt idx="90">
                  <c:v>0.78918318181818192</c:v>
                </c:pt>
                <c:pt idx="91">
                  <c:v>0.78098753818181821</c:v>
                </c:pt>
                <c:pt idx="92">
                  <c:v>0.77320521454545454</c:v>
                </c:pt>
                <c:pt idx="93">
                  <c:v>0.76584353090909096</c:v>
                </c:pt>
                <c:pt idx="94">
                  <c:v>0.75890980727272739</c:v>
                </c:pt>
                <c:pt idx="95">
                  <c:v>0.75241136363636374</c:v>
                </c:pt>
                <c:pt idx="96">
                  <c:v>0.74635552000000005</c:v>
                </c:pt>
                <c:pt idx="97">
                  <c:v>0.74074959636363658</c:v>
                </c:pt>
                <c:pt idx="98">
                  <c:v>0.73560091272727279</c:v>
                </c:pt>
                <c:pt idx="99">
                  <c:v>0.73091678909090918</c:v>
                </c:pt>
                <c:pt idx="100">
                  <c:v>0.72670454545454555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'III-V ternary - 300K'!$CB$4</c:f>
              <c:strCache>
                <c:ptCount val="1"/>
                <c:pt idx="0">
                  <c:v>EG (X)</c:v>
                </c:pt>
              </c:strCache>
            </c:strRef>
          </c:tx>
          <c:marker>
            <c:symbol val="none"/>
          </c:marker>
          <c:xVal>
            <c:numRef>
              <c:f>'III-V ternary - 300K'!$BV$5:$BV$105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'III-V ternary - 300K'!$CB$5:$CB$105</c:f>
              <c:numCache>
                <c:formatCode>0.000</c:formatCode>
                <c:ptCount val="101"/>
                <c:pt idx="0">
                  <c:v>1.6162272727272726</c:v>
                </c:pt>
                <c:pt idx="1">
                  <c:v>1.6103899746192891</c:v>
                </c:pt>
                <c:pt idx="2">
                  <c:v>1.6045526765113058</c:v>
                </c:pt>
                <c:pt idx="3">
                  <c:v>1.5987153784033223</c:v>
                </c:pt>
                <c:pt idx="4">
                  <c:v>1.5928780802953391</c:v>
                </c:pt>
                <c:pt idx="5">
                  <c:v>1.5870407821873558</c:v>
                </c:pt>
                <c:pt idx="6">
                  <c:v>1.5812034840793723</c:v>
                </c:pt>
                <c:pt idx="7">
                  <c:v>1.5753661859713888</c:v>
                </c:pt>
                <c:pt idx="8">
                  <c:v>1.5695288878634055</c:v>
                </c:pt>
                <c:pt idx="9">
                  <c:v>1.5636915897554222</c:v>
                </c:pt>
                <c:pt idx="10">
                  <c:v>1.5578542916474387</c:v>
                </c:pt>
                <c:pt idx="11">
                  <c:v>1.5520169935394554</c:v>
                </c:pt>
                <c:pt idx="12">
                  <c:v>1.5461796954314722</c:v>
                </c:pt>
                <c:pt idx="13">
                  <c:v>1.5403423973234887</c:v>
                </c:pt>
                <c:pt idx="14">
                  <c:v>1.5345050992155052</c:v>
                </c:pt>
                <c:pt idx="15">
                  <c:v>1.5286678011075217</c:v>
                </c:pt>
                <c:pt idx="16">
                  <c:v>1.5228305029995384</c:v>
                </c:pt>
                <c:pt idx="17">
                  <c:v>1.5169932048915549</c:v>
                </c:pt>
                <c:pt idx="18">
                  <c:v>1.5111559067835716</c:v>
                </c:pt>
                <c:pt idx="19">
                  <c:v>1.5053186086755885</c:v>
                </c:pt>
                <c:pt idx="20">
                  <c:v>1.499481310567605</c:v>
                </c:pt>
                <c:pt idx="21">
                  <c:v>1.4936440124596215</c:v>
                </c:pt>
                <c:pt idx="22">
                  <c:v>1.4878067143516382</c:v>
                </c:pt>
                <c:pt idx="23">
                  <c:v>1.4819694162436547</c:v>
                </c:pt>
                <c:pt idx="24">
                  <c:v>1.4761321181356712</c:v>
                </c:pt>
                <c:pt idx="25">
                  <c:v>1.470294820027688</c:v>
                </c:pt>
                <c:pt idx="26">
                  <c:v>1.4644575219197047</c:v>
                </c:pt>
                <c:pt idx="27">
                  <c:v>1.4586202238117212</c:v>
                </c:pt>
                <c:pt idx="28">
                  <c:v>1.4527829257037377</c:v>
                </c:pt>
                <c:pt idx="29">
                  <c:v>1.4469456275957544</c:v>
                </c:pt>
                <c:pt idx="30">
                  <c:v>1.4411083294877709</c:v>
                </c:pt>
                <c:pt idx="31">
                  <c:v>1.4352710313797874</c:v>
                </c:pt>
                <c:pt idx="32">
                  <c:v>1.4294337332718043</c:v>
                </c:pt>
                <c:pt idx="33">
                  <c:v>1.4235964351638208</c:v>
                </c:pt>
                <c:pt idx="34">
                  <c:v>1.4177591370558373</c:v>
                </c:pt>
                <c:pt idx="35">
                  <c:v>1.4119218389478543</c:v>
                </c:pt>
                <c:pt idx="36">
                  <c:v>1.4060845408398708</c:v>
                </c:pt>
                <c:pt idx="37">
                  <c:v>1.4002472427318873</c:v>
                </c:pt>
                <c:pt idx="38">
                  <c:v>1.394409944623904</c:v>
                </c:pt>
                <c:pt idx="39">
                  <c:v>1.3885726465159205</c:v>
                </c:pt>
                <c:pt idx="40">
                  <c:v>1.382735348407937</c:v>
                </c:pt>
                <c:pt idx="41">
                  <c:v>1.3768980502999539</c:v>
                </c:pt>
                <c:pt idx="42">
                  <c:v>1.3710607521919704</c:v>
                </c:pt>
                <c:pt idx="43">
                  <c:v>1.3652234540839872</c:v>
                </c:pt>
                <c:pt idx="44">
                  <c:v>1.3593861559760037</c:v>
                </c:pt>
                <c:pt idx="45">
                  <c:v>1.3535488578680201</c:v>
                </c:pt>
                <c:pt idx="46">
                  <c:v>1.3477115597600369</c:v>
                </c:pt>
                <c:pt idx="47">
                  <c:v>1.3418742616520536</c:v>
                </c:pt>
                <c:pt idx="48">
                  <c:v>1.3360369635440701</c:v>
                </c:pt>
                <c:pt idx="49">
                  <c:v>1.3301996654360866</c:v>
                </c:pt>
                <c:pt idx="50">
                  <c:v>1.3243623673281033</c:v>
                </c:pt>
                <c:pt idx="51">
                  <c:v>1.31852506922012</c:v>
                </c:pt>
                <c:pt idx="52">
                  <c:v>1.3126877711121365</c:v>
                </c:pt>
                <c:pt idx="53">
                  <c:v>1.306850473004153</c:v>
                </c:pt>
                <c:pt idx="54">
                  <c:v>1.3010131748961697</c:v>
                </c:pt>
                <c:pt idx="55">
                  <c:v>1.2951758767881865</c:v>
                </c:pt>
                <c:pt idx="56">
                  <c:v>1.289338578680203</c:v>
                </c:pt>
                <c:pt idx="57">
                  <c:v>1.2835012805722197</c:v>
                </c:pt>
                <c:pt idx="58">
                  <c:v>1.2776639824642362</c:v>
                </c:pt>
                <c:pt idx="59">
                  <c:v>1.2718266843562529</c:v>
                </c:pt>
                <c:pt idx="60">
                  <c:v>1.2659893862482696</c:v>
                </c:pt>
                <c:pt idx="61">
                  <c:v>1.2601520881402859</c:v>
                </c:pt>
                <c:pt idx="62">
                  <c:v>1.2543147900323026</c:v>
                </c:pt>
                <c:pt idx="63">
                  <c:v>1.2484774919243193</c:v>
                </c:pt>
                <c:pt idx="64">
                  <c:v>1.2426401938163361</c:v>
                </c:pt>
                <c:pt idx="65">
                  <c:v>1.2368028957083523</c:v>
                </c:pt>
                <c:pt idx="66">
                  <c:v>1.2309655976003691</c:v>
                </c:pt>
                <c:pt idx="67">
                  <c:v>1.2251282994923858</c:v>
                </c:pt>
                <c:pt idx="68">
                  <c:v>1.2192910013844023</c:v>
                </c:pt>
                <c:pt idx="69">
                  <c:v>1.213453703276419</c:v>
                </c:pt>
                <c:pt idx="70">
                  <c:v>1.2076164051684357</c:v>
                </c:pt>
                <c:pt idx="71">
                  <c:v>1.2017791070604522</c:v>
                </c:pt>
                <c:pt idx="72">
                  <c:v>1.1959418089524689</c:v>
                </c:pt>
                <c:pt idx="73">
                  <c:v>1.1901045108444854</c:v>
                </c:pt>
                <c:pt idx="74">
                  <c:v>1.1842672127365019</c:v>
                </c:pt>
                <c:pt idx="75">
                  <c:v>1.1784299146285186</c:v>
                </c:pt>
                <c:pt idx="76">
                  <c:v>1.1725926165205354</c:v>
                </c:pt>
                <c:pt idx="77">
                  <c:v>1.1667553184125519</c:v>
                </c:pt>
                <c:pt idx="78">
                  <c:v>1.1609180203045684</c:v>
                </c:pt>
                <c:pt idx="79">
                  <c:v>1.1550807221965851</c:v>
                </c:pt>
                <c:pt idx="80">
                  <c:v>1.1492434240886016</c:v>
                </c:pt>
                <c:pt idx="81">
                  <c:v>1.1434061259806183</c:v>
                </c:pt>
                <c:pt idx="82">
                  <c:v>1.137568827872635</c:v>
                </c:pt>
                <c:pt idx="83">
                  <c:v>1.1317315297646515</c:v>
                </c:pt>
                <c:pt idx="84">
                  <c:v>1.1258942316566682</c:v>
                </c:pt>
                <c:pt idx="85">
                  <c:v>1.1200569335486847</c:v>
                </c:pt>
                <c:pt idx="86">
                  <c:v>1.1142196354407012</c:v>
                </c:pt>
                <c:pt idx="87">
                  <c:v>1.108382337332718</c:v>
                </c:pt>
                <c:pt idx="88">
                  <c:v>1.1025450392247347</c:v>
                </c:pt>
                <c:pt idx="89">
                  <c:v>1.0967077411167514</c:v>
                </c:pt>
                <c:pt idx="90">
                  <c:v>1.0908704430087679</c:v>
                </c:pt>
                <c:pt idx="91">
                  <c:v>1.0850331449007844</c:v>
                </c:pt>
                <c:pt idx="92">
                  <c:v>1.0791958467928011</c:v>
                </c:pt>
                <c:pt idx="93">
                  <c:v>1.0733585486848176</c:v>
                </c:pt>
                <c:pt idx="94">
                  <c:v>1.0675212505768343</c:v>
                </c:pt>
                <c:pt idx="95">
                  <c:v>1.0616839524688511</c:v>
                </c:pt>
                <c:pt idx="96">
                  <c:v>1.0558466543608676</c:v>
                </c:pt>
                <c:pt idx="97">
                  <c:v>1.0500093562528843</c:v>
                </c:pt>
                <c:pt idx="98">
                  <c:v>1.0441720581449008</c:v>
                </c:pt>
                <c:pt idx="99">
                  <c:v>1.0383347600369175</c:v>
                </c:pt>
                <c:pt idx="100">
                  <c:v>1.032497461928934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'III-V ternary - 300K'!$CC$4</c:f>
              <c:strCache>
                <c:ptCount val="1"/>
                <c:pt idx="0">
                  <c:v>EG (L)</c:v>
                </c:pt>
              </c:strCache>
            </c:strRef>
          </c:tx>
          <c:marker>
            <c:symbol val="none"/>
          </c:marker>
          <c:xVal>
            <c:numRef>
              <c:f>'III-V ternary - 300K'!$BV$5:$BV$105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'III-V ternary - 300K'!$CC$5:$CC$105</c:f>
              <c:numCache>
                <c:formatCode>0.000</c:formatCode>
                <c:ptCount val="101"/>
                <c:pt idx="0">
                  <c:v>2.2103636363636365</c:v>
                </c:pt>
                <c:pt idx="1">
                  <c:v>2.1957888636363636</c:v>
                </c:pt>
                <c:pt idx="2">
                  <c:v>2.1812140909090911</c:v>
                </c:pt>
                <c:pt idx="3">
                  <c:v>2.1666393181818182</c:v>
                </c:pt>
                <c:pt idx="4">
                  <c:v>2.1520645454545453</c:v>
                </c:pt>
                <c:pt idx="5">
                  <c:v>2.1374897727272728</c:v>
                </c:pt>
                <c:pt idx="6">
                  <c:v>2.1229150000000003</c:v>
                </c:pt>
                <c:pt idx="7">
                  <c:v>2.1083402272727274</c:v>
                </c:pt>
                <c:pt idx="8">
                  <c:v>2.0937654545454545</c:v>
                </c:pt>
                <c:pt idx="9">
                  <c:v>2.079190681818182</c:v>
                </c:pt>
                <c:pt idx="10">
                  <c:v>2.0646159090909091</c:v>
                </c:pt>
                <c:pt idx="11">
                  <c:v>2.0500411363636366</c:v>
                </c:pt>
                <c:pt idx="12">
                  <c:v>2.0354663636363637</c:v>
                </c:pt>
                <c:pt idx="13">
                  <c:v>2.0208915909090912</c:v>
                </c:pt>
                <c:pt idx="14">
                  <c:v>2.0063168181818183</c:v>
                </c:pt>
                <c:pt idx="15">
                  <c:v>1.9917420454545456</c:v>
                </c:pt>
                <c:pt idx="16">
                  <c:v>1.9771672727272729</c:v>
                </c:pt>
                <c:pt idx="17">
                  <c:v>1.9625925</c:v>
                </c:pt>
                <c:pt idx="18">
                  <c:v>1.9480177272727275</c:v>
                </c:pt>
                <c:pt idx="19">
                  <c:v>1.933442954545455</c:v>
                </c:pt>
                <c:pt idx="20">
                  <c:v>1.9188681818181821</c:v>
                </c:pt>
                <c:pt idx="21">
                  <c:v>1.9042934090909092</c:v>
                </c:pt>
                <c:pt idx="22">
                  <c:v>1.8897186363636365</c:v>
                </c:pt>
                <c:pt idx="23">
                  <c:v>1.875143863636364</c:v>
                </c:pt>
                <c:pt idx="24">
                  <c:v>1.8605690909090911</c:v>
                </c:pt>
                <c:pt idx="25">
                  <c:v>1.8459943181818184</c:v>
                </c:pt>
                <c:pt idx="26">
                  <c:v>1.8314195454545454</c:v>
                </c:pt>
                <c:pt idx="27">
                  <c:v>1.8168447727272727</c:v>
                </c:pt>
                <c:pt idx="28">
                  <c:v>1.80227</c:v>
                </c:pt>
                <c:pt idx="29">
                  <c:v>1.7876952272727273</c:v>
                </c:pt>
                <c:pt idx="30">
                  <c:v>1.7731204545454546</c:v>
                </c:pt>
                <c:pt idx="31">
                  <c:v>1.7585456818181817</c:v>
                </c:pt>
                <c:pt idx="32">
                  <c:v>1.7439709090909092</c:v>
                </c:pt>
                <c:pt idx="33">
                  <c:v>1.7293961363636363</c:v>
                </c:pt>
                <c:pt idx="34">
                  <c:v>1.7148213636363636</c:v>
                </c:pt>
                <c:pt idx="35">
                  <c:v>1.7002465909090909</c:v>
                </c:pt>
                <c:pt idx="36">
                  <c:v>1.6856718181818184</c:v>
                </c:pt>
                <c:pt idx="37">
                  <c:v>1.6710970454545455</c:v>
                </c:pt>
                <c:pt idx="38">
                  <c:v>1.6565222727272728</c:v>
                </c:pt>
                <c:pt idx="39">
                  <c:v>1.6419475000000001</c:v>
                </c:pt>
                <c:pt idx="40">
                  <c:v>1.6273727272727274</c:v>
                </c:pt>
                <c:pt idx="41">
                  <c:v>1.6127979545454547</c:v>
                </c:pt>
                <c:pt idx="42">
                  <c:v>1.598223181818182</c:v>
                </c:pt>
                <c:pt idx="43">
                  <c:v>1.5836484090909093</c:v>
                </c:pt>
                <c:pt idx="44">
                  <c:v>1.5690736363636366</c:v>
                </c:pt>
                <c:pt idx="45">
                  <c:v>1.5544988636363639</c:v>
                </c:pt>
                <c:pt idx="46">
                  <c:v>1.539924090909091</c:v>
                </c:pt>
                <c:pt idx="47">
                  <c:v>1.5253493181818183</c:v>
                </c:pt>
                <c:pt idx="48">
                  <c:v>1.5107745454545456</c:v>
                </c:pt>
                <c:pt idx="49">
                  <c:v>1.4961997727272729</c:v>
                </c:pt>
                <c:pt idx="50">
                  <c:v>1.4816250000000002</c:v>
                </c:pt>
                <c:pt idx="51">
                  <c:v>1.4670502272727273</c:v>
                </c:pt>
                <c:pt idx="52">
                  <c:v>1.4524754545454546</c:v>
                </c:pt>
                <c:pt idx="53">
                  <c:v>1.4379006818181819</c:v>
                </c:pt>
                <c:pt idx="54">
                  <c:v>1.4233259090909092</c:v>
                </c:pt>
                <c:pt idx="55">
                  <c:v>1.4087511363636365</c:v>
                </c:pt>
                <c:pt idx="56">
                  <c:v>1.3941763636363635</c:v>
                </c:pt>
                <c:pt idx="57">
                  <c:v>1.3796015909090911</c:v>
                </c:pt>
                <c:pt idx="58">
                  <c:v>1.3650268181818184</c:v>
                </c:pt>
                <c:pt idx="59">
                  <c:v>1.3504520454545454</c:v>
                </c:pt>
                <c:pt idx="60">
                  <c:v>1.3358772727272727</c:v>
                </c:pt>
                <c:pt idx="61">
                  <c:v>1.3213025</c:v>
                </c:pt>
                <c:pt idx="62">
                  <c:v>1.3067277272727273</c:v>
                </c:pt>
                <c:pt idx="63">
                  <c:v>1.2921529545454546</c:v>
                </c:pt>
                <c:pt idx="64">
                  <c:v>1.2775781818181819</c:v>
                </c:pt>
                <c:pt idx="65">
                  <c:v>1.263003409090909</c:v>
                </c:pt>
                <c:pt idx="66">
                  <c:v>1.2484286363636365</c:v>
                </c:pt>
                <c:pt idx="67">
                  <c:v>1.2338538636363636</c:v>
                </c:pt>
                <c:pt idx="68">
                  <c:v>1.2192790909090909</c:v>
                </c:pt>
                <c:pt idx="69">
                  <c:v>1.2047043181818182</c:v>
                </c:pt>
                <c:pt idx="70">
                  <c:v>1.1901295454545457</c:v>
                </c:pt>
                <c:pt idx="71">
                  <c:v>1.1755547727272728</c:v>
                </c:pt>
                <c:pt idx="72">
                  <c:v>1.1609800000000001</c:v>
                </c:pt>
                <c:pt idx="73">
                  <c:v>1.1464052272727274</c:v>
                </c:pt>
                <c:pt idx="74">
                  <c:v>1.1318304545454545</c:v>
                </c:pt>
                <c:pt idx="75">
                  <c:v>1.1172556818181818</c:v>
                </c:pt>
                <c:pt idx="76">
                  <c:v>1.1026809090909091</c:v>
                </c:pt>
                <c:pt idx="77">
                  <c:v>1.0881061363636364</c:v>
                </c:pt>
                <c:pt idx="78">
                  <c:v>1.0735313636363637</c:v>
                </c:pt>
                <c:pt idx="79">
                  <c:v>1.0589565909090908</c:v>
                </c:pt>
                <c:pt idx="80">
                  <c:v>1.0443818181818181</c:v>
                </c:pt>
                <c:pt idx="81">
                  <c:v>1.0298070454545454</c:v>
                </c:pt>
                <c:pt idx="82">
                  <c:v>1.0152322727272729</c:v>
                </c:pt>
                <c:pt idx="83">
                  <c:v>1.0006575</c:v>
                </c:pt>
                <c:pt idx="84">
                  <c:v>0.98608272727272728</c:v>
                </c:pt>
                <c:pt idx="85">
                  <c:v>0.97150795454545458</c:v>
                </c:pt>
                <c:pt idx="86">
                  <c:v>0.95693318181818188</c:v>
                </c:pt>
                <c:pt idx="87">
                  <c:v>0.94235840909090918</c:v>
                </c:pt>
                <c:pt idx="88">
                  <c:v>0.92778363636363637</c:v>
                </c:pt>
                <c:pt idx="89">
                  <c:v>0.91320886363636367</c:v>
                </c:pt>
                <c:pt idx="90">
                  <c:v>0.89863409090909085</c:v>
                </c:pt>
                <c:pt idx="91">
                  <c:v>0.88405931818181815</c:v>
                </c:pt>
                <c:pt idx="92">
                  <c:v>0.86948454545454534</c:v>
                </c:pt>
                <c:pt idx="93">
                  <c:v>0.85490977272727275</c:v>
                </c:pt>
                <c:pt idx="94">
                  <c:v>0.84033500000000005</c:v>
                </c:pt>
                <c:pt idx="95">
                  <c:v>0.82576022727272735</c:v>
                </c:pt>
                <c:pt idx="96">
                  <c:v>0.81118545454545454</c:v>
                </c:pt>
                <c:pt idx="97">
                  <c:v>0.79661068181818195</c:v>
                </c:pt>
                <c:pt idx="98">
                  <c:v>0.78203590909090914</c:v>
                </c:pt>
                <c:pt idx="99">
                  <c:v>0.76746113636363644</c:v>
                </c:pt>
                <c:pt idx="100">
                  <c:v>0.75288636363636363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6816"/>
        <c:axId val="138952704"/>
      </c:scatterChart>
      <c:valAx>
        <c:axId val="13894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952704"/>
        <c:crosses val="autoZero"/>
        <c:crossBetween val="midCat"/>
      </c:valAx>
      <c:valAx>
        <c:axId val="13895270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38946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'III-V ternary - 300K'!$CJ$4</c:f>
              <c:strCache>
                <c:ptCount val="1"/>
                <c:pt idx="0">
                  <c:v>EG (Γ)</c:v>
                </c:pt>
              </c:strCache>
            </c:strRef>
          </c:tx>
          <c:marker>
            <c:symbol val="none"/>
          </c:marker>
          <c:xVal>
            <c:numRef>
              <c:f>'III-V ternary - 300K'!$CE$5:$CE$105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'III-V ternary - 300K'!$CJ$5:$CJ$105</c:f>
              <c:numCache>
                <c:formatCode>0.000</c:formatCode>
                <c:ptCount val="101"/>
                <c:pt idx="0">
                  <c:v>1.4224821428571428</c:v>
                </c:pt>
                <c:pt idx="1">
                  <c:v>1.4013673668831168</c:v>
                </c:pt>
                <c:pt idx="2">
                  <c:v>1.380538590909091</c:v>
                </c:pt>
                <c:pt idx="3">
                  <c:v>1.3599958149350648</c:v>
                </c:pt>
                <c:pt idx="4">
                  <c:v>1.3397390389610386</c:v>
                </c:pt>
                <c:pt idx="5">
                  <c:v>1.3197682629870129</c:v>
                </c:pt>
                <c:pt idx="6">
                  <c:v>1.3000834870129869</c:v>
                </c:pt>
                <c:pt idx="7">
                  <c:v>1.280684711038961</c:v>
                </c:pt>
                <c:pt idx="8">
                  <c:v>1.261571935064935</c:v>
                </c:pt>
                <c:pt idx="9">
                  <c:v>1.2427451590909091</c:v>
                </c:pt>
                <c:pt idx="10">
                  <c:v>1.2242043831168832</c:v>
                </c:pt>
                <c:pt idx="11">
                  <c:v>1.2059496071428573</c:v>
                </c:pt>
                <c:pt idx="12">
                  <c:v>1.1879808311688309</c:v>
                </c:pt>
                <c:pt idx="13">
                  <c:v>1.1702980551948052</c:v>
                </c:pt>
                <c:pt idx="14">
                  <c:v>1.1529012792207791</c:v>
                </c:pt>
                <c:pt idx="15">
                  <c:v>1.1357905032467532</c:v>
                </c:pt>
                <c:pt idx="16">
                  <c:v>1.1189657272727274</c:v>
                </c:pt>
                <c:pt idx="17">
                  <c:v>1.1024269512987013</c:v>
                </c:pt>
                <c:pt idx="18">
                  <c:v>1.0861741753246754</c:v>
                </c:pt>
                <c:pt idx="19">
                  <c:v>1.0702073993506493</c:v>
                </c:pt>
                <c:pt idx="20">
                  <c:v>1.0545266233766233</c:v>
                </c:pt>
                <c:pt idx="21">
                  <c:v>1.0391318474025975</c:v>
                </c:pt>
                <c:pt idx="22">
                  <c:v>1.0240230714285714</c:v>
                </c:pt>
                <c:pt idx="23">
                  <c:v>1.0092002954545456</c:v>
                </c:pt>
                <c:pt idx="24">
                  <c:v>0.99466351948051956</c:v>
                </c:pt>
                <c:pt idx="25">
                  <c:v>0.98041274350649354</c:v>
                </c:pt>
                <c:pt idx="26">
                  <c:v>0.96644796753246776</c:v>
                </c:pt>
                <c:pt idx="27">
                  <c:v>0.95276919155844153</c:v>
                </c:pt>
                <c:pt idx="28">
                  <c:v>0.93937641558441565</c:v>
                </c:pt>
                <c:pt idx="29">
                  <c:v>0.92626963961038966</c:v>
                </c:pt>
                <c:pt idx="30">
                  <c:v>0.91344886363636357</c:v>
                </c:pt>
                <c:pt idx="31">
                  <c:v>0.9009140876623376</c:v>
                </c:pt>
                <c:pt idx="32">
                  <c:v>0.88866531168831164</c:v>
                </c:pt>
                <c:pt idx="33">
                  <c:v>0.87670253571428569</c:v>
                </c:pt>
                <c:pt idx="34">
                  <c:v>0.86502575974025975</c:v>
                </c:pt>
                <c:pt idx="35">
                  <c:v>0.8536349837662337</c:v>
                </c:pt>
                <c:pt idx="36">
                  <c:v>0.84253020779220789</c:v>
                </c:pt>
                <c:pt idx="37">
                  <c:v>0.83171143181818186</c:v>
                </c:pt>
                <c:pt idx="38">
                  <c:v>0.82117865584415584</c:v>
                </c:pt>
                <c:pt idx="39">
                  <c:v>0.81093187987013005</c:v>
                </c:pt>
                <c:pt idx="40">
                  <c:v>0.80097110389610382</c:v>
                </c:pt>
                <c:pt idx="41">
                  <c:v>0.79129632792207794</c:v>
                </c:pt>
                <c:pt idx="42">
                  <c:v>0.78190755194805217</c:v>
                </c:pt>
                <c:pt idx="43">
                  <c:v>0.77280477597402619</c:v>
                </c:pt>
                <c:pt idx="44">
                  <c:v>0.76398800000000011</c:v>
                </c:pt>
                <c:pt idx="45">
                  <c:v>0.75545722402597404</c:v>
                </c:pt>
                <c:pt idx="46">
                  <c:v>0.74721244805194798</c:v>
                </c:pt>
                <c:pt idx="47">
                  <c:v>0.73925367207792214</c:v>
                </c:pt>
                <c:pt idx="48">
                  <c:v>0.73158089610389632</c:v>
                </c:pt>
                <c:pt idx="49">
                  <c:v>0.72419412012987028</c:v>
                </c:pt>
                <c:pt idx="50">
                  <c:v>0.71709334415584425</c:v>
                </c:pt>
                <c:pt idx="51">
                  <c:v>0.71027856818181823</c:v>
                </c:pt>
                <c:pt idx="52">
                  <c:v>0.70374979220779221</c:v>
                </c:pt>
                <c:pt idx="53">
                  <c:v>0.69750701623376643</c:v>
                </c:pt>
                <c:pt idx="54">
                  <c:v>0.69155024025974032</c:v>
                </c:pt>
                <c:pt idx="55">
                  <c:v>0.68587946428571422</c:v>
                </c:pt>
                <c:pt idx="56">
                  <c:v>0.68049468831168825</c:v>
                </c:pt>
                <c:pt idx="57">
                  <c:v>0.6753959123376625</c:v>
                </c:pt>
                <c:pt idx="58">
                  <c:v>0.67058313636363642</c:v>
                </c:pt>
                <c:pt idx="59">
                  <c:v>0.66605636038961036</c:v>
                </c:pt>
                <c:pt idx="60">
                  <c:v>0.66181558441558463</c:v>
                </c:pt>
                <c:pt idx="61">
                  <c:v>0.65786080844155848</c:v>
                </c:pt>
                <c:pt idx="62">
                  <c:v>0.65419203246753255</c:v>
                </c:pt>
                <c:pt idx="63">
                  <c:v>0.65080925649350652</c:v>
                </c:pt>
                <c:pt idx="64">
                  <c:v>0.64771248051948049</c:v>
                </c:pt>
                <c:pt idx="65">
                  <c:v>0.64490170454545459</c:v>
                </c:pt>
                <c:pt idx="66">
                  <c:v>0.6423769285714287</c:v>
                </c:pt>
                <c:pt idx="67">
                  <c:v>0.64013815259740259</c:v>
                </c:pt>
                <c:pt idx="68">
                  <c:v>0.63818537662337671</c:v>
                </c:pt>
                <c:pt idx="69">
                  <c:v>0.63651860064935084</c:v>
                </c:pt>
                <c:pt idx="70">
                  <c:v>0.63513782467532476</c:v>
                </c:pt>
                <c:pt idx="71">
                  <c:v>0.63404304870129868</c:v>
                </c:pt>
                <c:pt idx="72">
                  <c:v>0.63323427272727273</c:v>
                </c:pt>
                <c:pt idx="73">
                  <c:v>0.63271149675324678</c:v>
                </c:pt>
                <c:pt idx="74">
                  <c:v>0.63247472077922096</c:v>
                </c:pt>
                <c:pt idx="75">
                  <c:v>0.63252394480519492</c:v>
                </c:pt>
                <c:pt idx="76">
                  <c:v>0.63285916883116888</c:v>
                </c:pt>
                <c:pt idx="77">
                  <c:v>0.63348039285714297</c:v>
                </c:pt>
                <c:pt idx="78">
                  <c:v>0.63438761688311707</c:v>
                </c:pt>
                <c:pt idx="79">
                  <c:v>0.63558084090909106</c:v>
                </c:pt>
                <c:pt idx="80">
                  <c:v>0.63706006493506506</c:v>
                </c:pt>
                <c:pt idx="81">
                  <c:v>0.63882528896103907</c:v>
                </c:pt>
                <c:pt idx="82">
                  <c:v>0.64087651298701309</c:v>
                </c:pt>
                <c:pt idx="83">
                  <c:v>0.64321373701298712</c:v>
                </c:pt>
                <c:pt idx="84">
                  <c:v>0.64583696103896104</c:v>
                </c:pt>
                <c:pt idx="85">
                  <c:v>0.6487461850649352</c:v>
                </c:pt>
                <c:pt idx="86">
                  <c:v>0.65194140909090925</c:v>
                </c:pt>
                <c:pt idx="87">
                  <c:v>0.6554226331168832</c:v>
                </c:pt>
                <c:pt idx="88">
                  <c:v>0.65918985714285716</c:v>
                </c:pt>
                <c:pt idx="89">
                  <c:v>0.66324308116883124</c:v>
                </c:pt>
                <c:pt idx="90">
                  <c:v>0.66758230519480533</c:v>
                </c:pt>
                <c:pt idx="91">
                  <c:v>0.67220752922077942</c:v>
                </c:pt>
                <c:pt idx="92">
                  <c:v>0.6771187532467533</c:v>
                </c:pt>
                <c:pt idx="93">
                  <c:v>0.6823159772727273</c:v>
                </c:pt>
                <c:pt idx="94">
                  <c:v>0.68779920129870131</c:v>
                </c:pt>
                <c:pt idx="95">
                  <c:v>0.69356842532467544</c:v>
                </c:pt>
                <c:pt idx="96">
                  <c:v>0.69962364935064936</c:v>
                </c:pt>
                <c:pt idx="97">
                  <c:v>0.7059648733766235</c:v>
                </c:pt>
                <c:pt idx="98">
                  <c:v>0.71259209740259744</c:v>
                </c:pt>
                <c:pt idx="99">
                  <c:v>0.71950532142857149</c:v>
                </c:pt>
                <c:pt idx="100">
                  <c:v>0.72670454545454555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'III-V ternary - 300K'!$CK$4</c:f>
              <c:strCache>
                <c:ptCount val="1"/>
                <c:pt idx="0">
                  <c:v>EG (X)</c:v>
                </c:pt>
              </c:strCache>
            </c:strRef>
          </c:tx>
          <c:marker>
            <c:symbol val="none"/>
          </c:marker>
          <c:xVal>
            <c:numRef>
              <c:f>'III-V ternary - 300K'!$CE$5:$CE$105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'III-V ternary - 300K'!$CK$5:$CK$105</c:f>
              <c:numCache>
                <c:formatCode>0.000</c:formatCode>
                <c:ptCount val="101"/>
                <c:pt idx="0">
                  <c:v>1.898857142857143</c:v>
                </c:pt>
                <c:pt idx="1">
                  <c:v>1.878313546047861</c:v>
                </c:pt>
                <c:pt idx="2">
                  <c:v>1.8580099492385789</c:v>
                </c:pt>
                <c:pt idx="3">
                  <c:v>1.8379463524292967</c:v>
                </c:pt>
                <c:pt idx="4">
                  <c:v>1.8181227556200146</c:v>
                </c:pt>
                <c:pt idx="5">
                  <c:v>1.7985391588107325</c:v>
                </c:pt>
                <c:pt idx="6">
                  <c:v>1.7791955620014506</c:v>
                </c:pt>
                <c:pt idx="7">
                  <c:v>1.7600919651921683</c:v>
                </c:pt>
                <c:pt idx="8">
                  <c:v>1.7412283683828864</c:v>
                </c:pt>
                <c:pt idx="9">
                  <c:v>1.7226047715736044</c:v>
                </c:pt>
                <c:pt idx="10">
                  <c:v>1.7042211747643221</c:v>
                </c:pt>
                <c:pt idx="11">
                  <c:v>1.6860775779550399</c:v>
                </c:pt>
                <c:pt idx="12">
                  <c:v>1.6681739811457581</c:v>
                </c:pt>
                <c:pt idx="13">
                  <c:v>1.6505103843364759</c:v>
                </c:pt>
                <c:pt idx="14">
                  <c:v>1.6330867875271937</c:v>
                </c:pt>
                <c:pt idx="15">
                  <c:v>1.6159031907179116</c:v>
                </c:pt>
                <c:pt idx="16">
                  <c:v>1.5989595939086296</c:v>
                </c:pt>
                <c:pt idx="17">
                  <c:v>1.5822559970993475</c:v>
                </c:pt>
                <c:pt idx="18">
                  <c:v>1.5657924002900654</c:v>
                </c:pt>
                <c:pt idx="19">
                  <c:v>1.5495688034807835</c:v>
                </c:pt>
                <c:pt idx="20">
                  <c:v>1.5335852066715014</c:v>
                </c:pt>
                <c:pt idx="21">
                  <c:v>1.5178416098622192</c:v>
                </c:pt>
                <c:pt idx="22">
                  <c:v>1.5023380130529373</c:v>
                </c:pt>
                <c:pt idx="23">
                  <c:v>1.4870744162436549</c:v>
                </c:pt>
                <c:pt idx="24">
                  <c:v>1.4720508194343729</c:v>
                </c:pt>
                <c:pt idx="25">
                  <c:v>1.4572672226250907</c:v>
                </c:pt>
                <c:pt idx="26">
                  <c:v>1.4427236258158087</c:v>
                </c:pt>
                <c:pt idx="27">
                  <c:v>1.4284200290065265</c:v>
                </c:pt>
                <c:pt idx="28">
                  <c:v>1.4143564321972444</c:v>
                </c:pt>
                <c:pt idx="29">
                  <c:v>1.4005328353879625</c:v>
                </c:pt>
                <c:pt idx="30">
                  <c:v>1.3869492385786801</c:v>
                </c:pt>
                <c:pt idx="31">
                  <c:v>1.373605641769398</c:v>
                </c:pt>
                <c:pt idx="32">
                  <c:v>1.3605020449601162</c:v>
                </c:pt>
                <c:pt idx="33">
                  <c:v>1.3476384481508339</c:v>
                </c:pt>
                <c:pt idx="34">
                  <c:v>1.3350148513415518</c:v>
                </c:pt>
                <c:pt idx="35">
                  <c:v>1.32263125453227</c:v>
                </c:pt>
                <c:pt idx="36">
                  <c:v>1.3104876577229878</c:v>
                </c:pt>
                <c:pt idx="37">
                  <c:v>1.2985840609137056</c:v>
                </c:pt>
                <c:pt idx="38">
                  <c:v>1.2869204641044236</c:v>
                </c:pt>
                <c:pt idx="39">
                  <c:v>1.2754968672951417</c:v>
                </c:pt>
                <c:pt idx="40">
                  <c:v>1.2643132704858593</c:v>
                </c:pt>
                <c:pt idx="41">
                  <c:v>1.2533696736765774</c:v>
                </c:pt>
                <c:pt idx="42">
                  <c:v>1.242666076867295</c:v>
                </c:pt>
                <c:pt idx="43">
                  <c:v>1.2322024800580134</c:v>
                </c:pt>
                <c:pt idx="44">
                  <c:v>1.2219788832487311</c:v>
                </c:pt>
                <c:pt idx="45">
                  <c:v>1.211995286439449</c:v>
                </c:pt>
                <c:pt idx="46">
                  <c:v>1.2022516896301672</c:v>
                </c:pt>
                <c:pt idx="47">
                  <c:v>1.1927480928208847</c:v>
                </c:pt>
                <c:pt idx="48">
                  <c:v>1.1834844960116027</c:v>
                </c:pt>
                <c:pt idx="49">
                  <c:v>1.1744608992023207</c:v>
                </c:pt>
                <c:pt idx="50">
                  <c:v>1.1656773023930385</c:v>
                </c:pt>
                <c:pt idx="51">
                  <c:v>1.1571337055837565</c:v>
                </c:pt>
                <c:pt idx="52">
                  <c:v>1.1488301087744743</c:v>
                </c:pt>
                <c:pt idx="53">
                  <c:v>1.1407665119651922</c:v>
                </c:pt>
                <c:pt idx="54">
                  <c:v>1.1329429151559101</c:v>
                </c:pt>
                <c:pt idx="55">
                  <c:v>1.1253593183466279</c:v>
                </c:pt>
                <c:pt idx="56">
                  <c:v>1.1180157215373461</c:v>
                </c:pt>
                <c:pt idx="57">
                  <c:v>1.110912124728064</c:v>
                </c:pt>
                <c:pt idx="58">
                  <c:v>1.1040485279187817</c:v>
                </c:pt>
                <c:pt idx="59">
                  <c:v>1.0974249311094995</c:v>
                </c:pt>
                <c:pt idx="60">
                  <c:v>1.0910413343002177</c:v>
                </c:pt>
                <c:pt idx="61">
                  <c:v>1.0848977374909354</c:v>
                </c:pt>
                <c:pt idx="62">
                  <c:v>1.0789941406816537</c:v>
                </c:pt>
                <c:pt idx="63">
                  <c:v>1.0733305438723713</c:v>
                </c:pt>
                <c:pt idx="64">
                  <c:v>1.0679069470630893</c:v>
                </c:pt>
                <c:pt idx="65">
                  <c:v>1.0627233502538072</c:v>
                </c:pt>
                <c:pt idx="66">
                  <c:v>1.0577797534445252</c:v>
                </c:pt>
                <c:pt idx="67">
                  <c:v>1.0530761566352429</c:v>
                </c:pt>
                <c:pt idx="68">
                  <c:v>1.0486125598259608</c:v>
                </c:pt>
                <c:pt idx="69">
                  <c:v>1.0443889630166787</c:v>
                </c:pt>
                <c:pt idx="70">
                  <c:v>1.0404053662073969</c:v>
                </c:pt>
                <c:pt idx="71">
                  <c:v>1.0366617693981146</c:v>
                </c:pt>
                <c:pt idx="72">
                  <c:v>1.0331581725888326</c:v>
                </c:pt>
                <c:pt idx="73">
                  <c:v>1.0298945757795503</c:v>
                </c:pt>
                <c:pt idx="74">
                  <c:v>1.0268709789702684</c:v>
                </c:pt>
                <c:pt idx="75">
                  <c:v>1.0240873821609862</c:v>
                </c:pt>
                <c:pt idx="76">
                  <c:v>1.0215437853517042</c:v>
                </c:pt>
                <c:pt idx="77">
                  <c:v>1.019240188542422</c:v>
                </c:pt>
                <c:pt idx="78">
                  <c:v>1.0171765917331401</c:v>
                </c:pt>
                <c:pt idx="79">
                  <c:v>1.015352994923858</c:v>
                </c:pt>
                <c:pt idx="80">
                  <c:v>1.0137693981145757</c:v>
                </c:pt>
                <c:pt idx="81">
                  <c:v>1.0124258013052938</c:v>
                </c:pt>
                <c:pt idx="82">
                  <c:v>1.0113222044960117</c:v>
                </c:pt>
                <c:pt idx="83">
                  <c:v>1.0104586076867297</c:v>
                </c:pt>
                <c:pt idx="84">
                  <c:v>1.0098350108774474</c:v>
                </c:pt>
                <c:pt idx="85">
                  <c:v>1.0094514140681654</c:v>
                </c:pt>
                <c:pt idx="86">
                  <c:v>1.0093078172588832</c:v>
                </c:pt>
                <c:pt idx="87">
                  <c:v>1.0094042204496012</c:v>
                </c:pt>
                <c:pt idx="88">
                  <c:v>1.009740623640319</c:v>
                </c:pt>
                <c:pt idx="89">
                  <c:v>1.0103170268310371</c:v>
                </c:pt>
                <c:pt idx="90">
                  <c:v>1.0111334300217549</c:v>
                </c:pt>
                <c:pt idx="91">
                  <c:v>1.0121898332124728</c:v>
                </c:pt>
                <c:pt idx="92">
                  <c:v>1.0134862364031907</c:v>
                </c:pt>
                <c:pt idx="93">
                  <c:v>1.0150226395939086</c:v>
                </c:pt>
                <c:pt idx="94">
                  <c:v>1.0167990427846265</c:v>
                </c:pt>
                <c:pt idx="95">
                  <c:v>1.0188154459753447</c:v>
                </c:pt>
                <c:pt idx="96">
                  <c:v>1.0210718491660622</c:v>
                </c:pt>
                <c:pt idx="97">
                  <c:v>1.0235682523567802</c:v>
                </c:pt>
                <c:pt idx="98">
                  <c:v>1.0263046555474982</c:v>
                </c:pt>
                <c:pt idx="99">
                  <c:v>1.029281058738216</c:v>
                </c:pt>
                <c:pt idx="100">
                  <c:v>1.032497461928934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'III-V ternary - 300K'!$CL$4</c:f>
              <c:strCache>
                <c:ptCount val="1"/>
                <c:pt idx="0">
                  <c:v>EG (L)</c:v>
                </c:pt>
              </c:strCache>
            </c:strRef>
          </c:tx>
          <c:marker>
            <c:symbol val="none"/>
          </c:marker>
          <c:xVal>
            <c:numRef>
              <c:f>'III-V ternary - 300K'!$CE$5:$CE$105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'III-V ternary - 300K'!$CL$5:$CL$105</c:f>
              <c:numCache>
                <c:formatCode>0.000</c:formatCode>
                <c:ptCount val="101"/>
                <c:pt idx="0">
                  <c:v>1.7069642857142857</c:v>
                </c:pt>
                <c:pt idx="1">
                  <c:v>1.6855435064935067</c:v>
                </c:pt>
                <c:pt idx="2">
                  <c:v>1.6643627272727273</c:v>
                </c:pt>
                <c:pt idx="3">
                  <c:v>1.6434219480519481</c:v>
                </c:pt>
                <c:pt idx="4">
                  <c:v>1.6227211688311689</c:v>
                </c:pt>
                <c:pt idx="5">
                  <c:v>1.6022603896103897</c:v>
                </c:pt>
                <c:pt idx="6">
                  <c:v>1.5820396103896102</c:v>
                </c:pt>
                <c:pt idx="7">
                  <c:v>1.562058831168831</c:v>
                </c:pt>
                <c:pt idx="8">
                  <c:v>1.5423180519480519</c:v>
                </c:pt>
                <c:pt idx="9">
                  <c:v>1.5228172727272729</c:v>
                </c:pt>
                <c:pt idx="10">
                  <c:v>1.5035564935064936</c:v>
                </c:pt>
                <c:pt idx="11">
                  <c:v>1.4845357142857143</c:v>
                </c:pt>
                <c:pt idx="12">
                  <c:v>1.4657549350649353</c:v>
                </c:pt>
                <c:pt idx="13">
                  <c:v>1.4472141558441558</c:v>
                </c:pt>
                <c:pt idx="14">
                  <c:v>1.4289133766233768</c:v>
                </c:pt>
                <c:pt idx="15">
                  <c:v>1.4108525974025974</c:v>
                </c:pt>
                <c:pt idx="16">
                  <c:v>1.393031818181818</c:v>
                </c:pt>
                <c:pt idx="17">
                  <c:v>1.3754510389610388</c:v>
                </c:pt>
                <c:pt idx="18">
                  <c:v>1.3581102597402599</c:v>
                </c:pt>
                <c:pt idx="19">
                  <c:v>1.3410094805194805</c:v>
                </c:pt>
                <c:pt idx="20">
                  <c:v>1.3241487012987014</c:v>
                </c:pt>
                <c:pt idx="21">
                  <c:v>1.3075279220779223</c:v>
                </c:pt>
                <c:pt idx="22">
                  <c:v>1.291147142857143</c:v>
                </c:pt>
                <c:pt idx="23">
                  <c:v>1.2750063636363638</c:v>
                </c:pt>
                <c:pt idx="24">
                  <c:v>1.2591055844155845</c:v>
                </c:pt>
                <c:pt idx="25">
                  <c:v>1.2434448051948053</c:v>
                </c:pt>
                <c:pt idx="26">
                  <c:v>1.2280240259740258</c:v>
                </c:pt>
                <c:pt idx="27">
                  <c:v>1.2128432467532466</c:v>
                </c:pt>
                <c:pt idx="28">
                  <c:v>1.1979024675324674</c:v>
                </c:pt>
                <c:pt idx="29">
                  <c:v>1.1832016883116883</c:v>
                </c:pt>
                <c:pt idx="30">
                  <c:v>1.1687409090909091</c:v>
                </c:pt>
                <c:pt idx="31">
                  <c:v>1.1545201298701298</c:v>
                </c:pt>
                <c:pt idx="32">
                  <c:v>1.1405393506493506</c:v>
                </c:pt>
                <c:pt idx="33">
                  <c:v>1.1267985714285713</c:v>
                </c:pt>
                <c:pt idx="34">
                  <c:v>1.1132977922077922</c:v>
                </c:pt>
                <c:pt idx="35">
                  <c:v>1.100037012987013</c:v>
                </c:pt>
                <c:pt idx="36">
                  <c:v>1.0870162337662337</c:v>
                </c:pt>
                <c:pt idx="37">
                  <c:v>1.0742354545454544</c:v>
                </c:pt>
                <c:pt idx="38">
                  <c:v>1.0616946753246754</c:v>
                </c:pt>
                <c:pt idx="39">
                  <c:v>1.049393896103896</c:v>
                </c:pt>
                <c:pt idx="40">
                  <c:v>1.0373331168831168</c:v>
                </c:pt>
                <c:pt idx="41">
                  <c:v>1.0255123376623376</c:v>
                </c:pt>
                <c:pt idx="42">
                  <c:v>1.0139315584415582</c:v>
                </c:pt>
                <c:pt idx="43">
                  <c:v>1.0025907792207793</c:v>
                </c:pt>
                <c:pt idx="44">
                  <c:v>0.99149000000000009</c:v>
                </c:pt>
                <c:pt idx="45">
                  <c:v>0.98062922077922077</c:v>
                </c:pt>
                <c:pt idx="46">
                  <c:v>0.97000844155844168</c:v>
                </c:pt>
                <c:pt idx="47">
                  <c:v>0.95962766233766239</c:v>
                </c:pt>
                <c:pt idx="48">
                  <c:v>0.94948688311688301</c:v>
                </c:pt>
                <c:pt idx="49">
                  <c:v>0.93958610389610397</c:v>
                </c:pt>
                <c:pt idx="50">
                  <c:v>0.92992532467532452</c:v>
                </c:pt>
                <c:pt idx="51">
                  <c:v>0.92050454545454552</c:v>
                </c:pt>
                <c:pt idx="52">
                  <c:v>0.91132376623376632</c:v>
                </c:pt>
                <c:pt idx="53">
                  <c:v>0.90238298701298703</c:v>
                </c:pt>
                <c:pt idx="54">
                  <c:v>0.89368220779220764</c:v>
                </c:pt>
                <c:pt idx="55">
                  <c:v>0.8852214285714286</c:v>
                </c:pt>
                <c:pt idx="56">
                  <c:v>0.87700064935064947</c:v>
                </c:pt>
                <c:pt idx="57">
                  <c:v>0.86901987012987014</c:v>
                </c:pt>
                <c:pt idx="58">
                  <c:v>0.86127909090909094</c:v>
                </c:pt>
                <c:pt idx="59">
                  <c:v>0.85377831168831164</c:v>
                </c:pt>
                <c:pt idx="60">
                  <c:v>0.84651753246753247</c:v>
                </c:pt>
                <c:pt idx="61">
                  <c:v>0.83949675324675321</c:v>
                </c:pt>
                <c:pt idx="62">
                  <c:v>0.83271597402597408</c:v>
                </c:pt>
                <c:pt idx="63">
                  <c:v>0.82617519480519475</c:v>
                </c:pt>
                <c:pt idx="64">
                  <c:v>0.81987441558441554</c:v>
                </c:pt>
                <c:pt idx="65">
                  <c:v>0.81381363636363635</c:v>
                </c:pt>
                <c:pt idx="66">
                  <c:v>0.80799285714285718</c:v>
                </c:pt>
                <c:pt idx="67">
                  <c:v>0.80241207792207803</c:v>
                </c:pt>
                <c:pt idx="68">
                  <c:v>0.79707129870129867</c:v>
                </c:pt>
                <c:pt idx="69">
                  <c:v>0.79197051948051955</c:v>
                </c:pt>
                <c:pt idx="70">
                  <c:v>0.78710974025974045</c:v>
                </c:pt>
                <c:pt idx="71">
                  <c:v>0.78248896103896115</c:v>
                </c:pt>
                <c:pt idx="72">
                  <c:v>0.77810818181818175</c:v>
                </c:pt>
                <c:pt idx="73">
                  <c:v>0.77396740259740271</c:v>
                </c:pt>
                <c:pt idx="74">
                  <c:v>0.77006662337662335</c:v>
                </c:pt>
                <c:pt idx="75">
                  <c:v>0.76640584415584412</c:v>
                </c:pt>
                <c:pt idx="76">
                  <c:v>0.76298506493506502</c:v>
                </c:pt>
                <c:pt idx="77">
                  <c:v>0.75980428571428582</c:v>
                </c:pt>
                <c:pt idx="78">
                  <c:v>0.75686350649350642</c:v>
                </c:pt>
                <c:pt idx="79">
                  <c:v>0.75416272727272737</c:v>
                </c:pt>
                <c:pt idx="80">
                  <c:v>0.75170194805194801</c:v>
                </c:pt>
                <c:pt idx="81">
                  <c:v>0.74948116883116878</c:v>
                </c:pt>
                <c:pt idx="82">
                  <c:v>0.74750038961038967</c:v>
                </c:pt>
                <c:pt idx="83">
                  <c:v>0.74575961038961036</c:v>
                </c:pt>
                <c:pt idx="84">
                  <c:v>0.74425883116883118</c:v>
                </c:pt>
                <c:pt idx="85">
                  <c:v>0.74299805194805191</c:v>
                </c:pt>
                <c:pt idx="86">
                  <c:v>0.74197727272727287</c:v>
                </c:pt>
                <c:pt idx="87">
                  <c:v>0.74119649350649341</c:v>
                </c:pt>
                <c:pt idx="88">
                  <c:v>0.74065571428571442</c:v>
                </c:pt>
                <c:pt idx="89">
                  <c:v>0.74035493506493499</c:v>
                </c:pt>
                <c:pt idx="90">
                  <c:v>0.74029415584415581</c:v>
                </c:pt>
                <c:pt idx="91">
                  <c:v>0.74047337662337664</c:v>
                </c:pt>
                <c:pt idx="92">
                  <c:v>0.74089259740259739</c:v>
                </c:pt>
                <c:pt idx="93">
                  <c:v>0.74155181818181815</c:v>
                </c:pt>
                <c:pt idx="94">
                  <c:v>0.74245103896103892</c:v>
                </c:pt>
                <c:pt idx="95">
                  <c:v>0.74359025974025972</c:v>
                </c:pt>
                <c:pt idx="96">
                  <c:v>0.74496948051948053</c:v>
                </c:pt>
                <c:pt idx="97">
                  <c:v>0.74658870129870136</c:v>
                </c:pt>
                <c:pt idx="98">
                  <c:v>0.7484479220779221</c:v>
                </c:pt>
                <c:pt idx="99">
                  <c:v>0.75054714285714286</c:v>
                </c:pt>
                <c:pt idx="100">
                  <c:v>0.75288636363636363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78432"/>
        <c:axId val="138979968"/>
      </c:scatterChart>
      <c:valAx>
        <c:axId val="13897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979968"/>
        <c:crosses val="autoZero"/>
        <c:crossBetween val="midCat"/>
      </c:valAx>
      <c:valAx>
        <c:axId val="13897996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38978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'III-V ternary - 300K'!$CS$4</c:f>
              <c:strCache>
                <c:ptCount val="1"/>
                <c:pt idx="0">
                  <c:v>EG (Γ)</c:v>
                </c:pt>
              </c:strCache>
            </c:strRef>
          </c:tx>
          <c:marker>
            <c:symbol val="none"/>
          </c:marker>
          <c:xVal>
            <c:numRef>
              <c:f>'III-V ternary - 300K'!$CN$5:$CN$105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'III-V ternary - 300K'!$CS$5:$CS$105</c:f>
              <c:numCache>
                <c:formatCode>0.000</c:formatCode>
                <c:ptCount val="101"/>
                <c:pt idx="0">
                  <c:v>0.35379389312977094</c:v>
                </c:pt>
                <c:pt idx="1">
                  <c:v>0.34536018824102643</c:v>
                </c:pt>
                <c:pt idx="2">
                  <c:v>0.33706048335228189</c:v>
                </c:pt>
                <c:pt idx="3">
                  <c:v>0.32889477846353743</c:v>
                </c:pt>
                <c:pt idx="4">
                  <c:v>0.32086307357479282</c:v>
                </c:pt>
                <c:pt idx="5">
                  <c:v>0.31296536868604835</c:v>
                </c:pt>
                <c:pt idx="6">
                  <c:v>0.30520166379730379</c:v>
                </c:pt>
                <c:pt idx="7">
                  <c:v>0.29757195890855925</c:v>
                </c:pt>
                <c:pt idx="8">
                  <c:v>0.29007625401981479</c:v>
                </c:pt>
                <c:pt idx="9">
                  <c:v>0.2827145491310703</c:v>
                </c:pt>
                <c:pt idx="10">
                  <c:v>0.27548684424232578</c:v>
                </c:pt>
                <c:pt idx="11">
                  <c:v>0.26839313935358122</c:v>
                </c:pt>
                <c:pt idx="12">
                  <c:v>0.26143343446483669</c:v>
                </c:pt>
                <c:pt idx="13">
                  <c:v>0.25460772957609212</c:v>
                </c:pt>
                <c:pt idx="14">
                  <c:v>0.24791602468734769</c:v>
                </c:pt>
                <c:pt idx="15">
                  <c:v>0.2413583197986032</c:v>
                </c:pt>
                <c:pt idx="16">
                  <c:v>0.23493461490985862</c:v>
                </c:pt>
                <c:pt idx="17">
                  <c:v>0.22864491002111412</c:v>
                </c:pt>
                <c:pt idx="18">
                  <c:v>0.22248920513236961</c:v>
                </c:pt>
                <c:pt idx="19">
                  <c:v>0.2164675002436251</c:v>
                </c:pt>
                <c:pt idx="20">
                  <c:v>0.21057979535488053</c:v>
                </c:pt>
                <c:pt idx="21">
                  <c:v>0.20482609046613609</c:v>
                </c:pt>
                <c:pt idx="22">
                  <c:v>0.19920638557739151</c:v>
                </c:pt>
                <c:pt idx="23">
                  <c:v>0.19372068068864701</c:v>
                </c:pt>
                <c:pt idx="24">
                  <c:v>0.1883689757999025</c:v>
                </c:pt>
                <c:pt idx="25">
                  <c:v>0.18315127091115793</c:v>
                </c:pt>
                <c:pt idx="26">
                  <c:v>0.17806756602241347</c:v>
                </c:pt>
                <c:pt idx="27">
                  <c:v>0.17311786113366898</c:v>
                </c:pt>
                <c:pt idx="28">
                  <c:v>0.16830215624492442</c:v>
                </c:pt>
                <c:pt idx="29">
                  <c:v>0.16362045135617986</c:v>
                </c:pt>
                <c:pt idx="30">
                  <c:v>0.15907274646743541</c:v>
                </c:pt>
                <c:pt idx="31">
                  <c:v>0.15465904157869084</c:v>
                </c:pt>
                <c:pt idx="32">
                  <c:v>0.15037933668994632</c:v>
                </c:pt>
                <c:pt idx="33">
                  <c:v>0.14623363180120183</c:v>
                </c:pt>
                <c:pt idx="34">
                  <c:v>0.1422219269124573</c:v>
                </c:pt>
                <c:pt idx="35">
                  <c:v>0.1383442220237128</c:v>
                </c:pt>
                <c:pt idx="36">
                  <c:v>0.13460051713496829</c:v>
                </c:pt>
                <c:pt idx="37">
                  <c:v>0.13099081224622378</c:v>
                </c:pt>
                <c:pt idx="38">
                  <c:v>0.12751510735747926</c:v>
                </c:pt>
                <c:pt idx="39">
                  <c:v>0.12417340246873471</c:v>
                </c:pt>
                <c:pt idx="40">
                  <c:v>0.12096569757999021</c:v>
                </c:pt>
                <c:pt idx="41">
                  <c:v>0.11789199269124567</c:v>
                </c:pt>
                <c:pt idx="42">
                  <c:v>0.11495228780250122</c:v>
                </c:pt>
                <c:pt idx="43">
                  <c:v>0.11214658291375665</c:v>
                </c:pt>
                <c:pt idx="44">
                  <c:v>0.10947487802501213</c:v>
                </c:pt>
                <c:pt idx="45">
                  <c:v>0.10693717313626763</c:v>
                </c:pt>
                <c:pt idx="46">
                  <c:v>0.10453346824752305</c:v>
                </c:pt>
                <c:pt idx="47">
                  <c:v>0.1022637633587786</c:v>
                </c:pt>
                <c:pt idx="48">
                  <c:v>0.10012805847003409</c:v>
                </c:pt>
                <c:pt idx="49">
                  <c:v>9.8126353581289544E-2</c:v>
                </c:pt>
                <c:pt idx="50">
                  <c:v>9.6258648692545051E-2</c:v>
                </c:pt>
                <c:pt idx="51">
                  <c:v>9.4524943803800471E-2</c:v>
                </c:pt>
                <c:pt idx="52">
                  <c:v>9.2925238915055997E-2</c:v>
                </c:pt>
                <c:pt idx="53">
                  <c:v>9.145953402631149E-2</c:v>
                </c:pt>
                <c:pt idx="54">
                  <c:v>9.012782913756695E-2</c:v>
                </c:pt>
                <c:pt idx="55">
                  <c:v>8.8930124248822406E-2</c:v>
                </c:pt>
                <c:pt idx="56">
                  <c:v>8.7866419360077913E-2</c:v>
                </c:pt>
                <c:pt idx="57">
                  <c:v>8.6936714471333359E-2</c:v>
                </c:pt>
                <c:pt idx="58">
                  <c:v>8.6141009582588884E-2</c:v>
                </c:pt>
                <c:pt idx="59">
                  <c:v>8.5479304693844349E-2</c:v>
                </c:pt>
                <c:pt idx="60">
                  <c:v>8.4951599805099864E-2</c:v>
                </c:pt>
                <c:pt idx="61">
                  <c:v>8.4557894916355347E-2</c:v>
                </c:pt>
                <c:pt idx="62">
                  <c:v>8.429819002761077E-2</c:v>
                </c:pt>
                <c:pt idx="63">
                  <c:v>8.4172485138866299E-2</c:v>
                </c:pt>
                <c:pt idx="64">
                  <c:v>8.4180780250121767E-2</c:v>
                </c:pt>
                <c:pt idx="65">
                  <c:v>8.4323075361377259E-2</c:v>
                </c:pt>
                <c:pt idx="66">
                  <c:v>8.4599370472632746E-2</c:v>
                </c:pt>
                <c:pt idx="67">
                  <c:v>8.5009665583888228E-2</c:v>
                </c:pt>
                <c:pt idx="68">
                  <c:v>8.5553960695143677E-2</c:v>
                </c:pt>
                <c:pt idx="69">
                  <c:v>8.6232255806399177E-2</c:v>
                </c:pt>
                <c:pt idx="70">
                  <c:v>8.7044550917654645E-2</c:v>
                </c:pt>
                <c:pt idx="71">
                  <c:v>8.7990846028910136E-2</c:v>
                </c:pt>
                <c:pt idx="72">
                  <c:v>8.9071141140165649E-2</c:v>
                </c:pt>
                <c:pt idx="73">
                  <c:v>9.0285436251421103E-2</c:v>
                </c:pt>
                <c:pt idx="74">
                  <c:v>9.1633731362676552E-2</c:v>
                </c:pt>
                <c:pt idx="75">
                  <c:v>9.3116026473932079E-2</c:v>
                </c:pt>
                <c:pt idx="76">
                  <c:v>9.4732321585187546E-2</c:v>
                </c:pt>
                <c:pt idx="77">
                  <c:v>9.6482616696443049E-2</c:v>
                </c:pt>
                <c:pt idx="78">
                  <c:v>9.836691180769852E-2</c:v>
                </c:pt>
                <c:pt idx="79">
                  <c:v>0.10038520691895397</c:v>
                </c:pt>
                <c:pt idx="80">
                  <c:v>0.10253750203020948</c:v>
                </c:pt>
                <c:pt idx="81">
                  <c:v>0.10482379714146499</c:v>
                </c:pt>
                <c:pt idx="82">
                  <c:v>0.10724409225272041</c:v>
                </c:pt>
                <c:pt idx="83">
                  <c:v>0.10979838736397592</c:v>
                </c:pt>
                <c:pt idx="84">
                  <c:v>0.11248668247523141</c:v>
                </c:pt>
                <c:pt idx="85">
                  <c:v>0.11530897758648692</c:v>
                </c:pt>
                <c:pt idx="86">
                  <c:v>0.11826527269774238</c:v>
                </c:pt>
                <c:pt idx="87">
                  <c:v>0.12135556780899784</c:v>
                </c:pt>
                <c:pt idx="88">
                  <c:v>0.12457986292025333</c:v>
                </c:pt>
                <c:pt idx="89">
                  <c:v>0.12793815803150882</c:v>
                </c:pt>
                <c:pt idx="90">
                  <c:v>0.13143045314276433</c:v>
                </c:pt>
                <c:pt idx="91">
                  <c:v>0.13505674825401981</c:v>
                </c:pt>
                <c:pt idx="92">
                  <c:v>0.13881704336527528</c:v>
                </c:pt>
                <c:pt idx="93">
                  <c:v>0.14271133847653078</c:v>
                </c:pt>
                <c:pt idx="94">
                  <c:v>0.14673963358778619</c:v>
                </c:pt>
                <c:pt idx="95">
                  <c:v>0.1509019286990417</c:v>
                </c:pt>
                <c:pt idx="96">
                  <c:v>0.15519822381029716</c:v>
                </c:pt>
                <c:pt idx="97">
                  <c:v>0.15962851892155266</c:v>
                </c:pt>
                <c:pt idx="98">
                  <c:v>0.16419281403280817</c:v>
                </c:pt>
                <c:pt idx="99">
                  <c:v>0.16889110914406366</c:v>
                </c:pt>
                <c:pt idx="100">
                  <c:v>0.17372340425531912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'III-V ternary - 300K'!$CT$4</c:f>
              <c:strCache>
                <c:ptCount val="1"/>
                <c:pt idx="0">
                  <c:v>EG (X)</c:v>
                </c:pt>
              </c:strCache>
            </c:strRef>
          </c:tx>
          <c:marker>
            <c:symbol val="none"/>
          </c:marker>
          <c:xVal>
            <c:numRef>
              <c:f>'III-V ternary - 300K'!$CN$5:$CN$105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'III-V ternary - 300K'!$CT$5:$CT$105</c:f>
              <c:numCache>
                <c:formatCode>0.000</c:formatCode>
                <c:ptCount val="101"/>
                <c:pt idx="0">
                  <c:v>1.3697938931297711</c:v>
                </c:pt>
                <c:pt idx="1">
                  <c:v>1.3664531882410265</c:v>
                </c:pt>
                <c:pt idx="2">
                  <c:v>1.3632324833522822</c:v>
                </c:pt>
                <c:pt idx="3">
                  <c:v>1.3601317784635374</c:v>
                </c:pt>
                <c:pt idx="4">
                  <c:v>1.3571510735747929</c:v>
                </c:pt>
                <c:pt idx="5">
                  <c:v>1.3542903686860486</c:v>
                </c:pt>
                <c:pt idx="6">
                  <c:v>1.3515496637973039</c:v>
                </c:pt>
                <c:pt idx="7">
                  <c:v>1.3489289589085591</c:v>
                </c:pt>
                <c:pt idx="8">
                  <c:v>1.3464282540198151</c:v>
                </c:pt>
                <c:pt idx="9">
                  <c:v>1.3440475491310706</c:v>
                </c:pt>
                <c:pt idx="10">
                  <c:v>1.3417868442423257</c:v>
                </c:pt>
                <c:pt idx="11">
                  <c:v>1.3396461393535815</c:v>
                </c:pt>
                <c:pt idx="12">
                  <c:v>1.3376254344648368</c:v>
                </c:pt>
                <c:pt idx="13">
                  <c:v>1.3357247295760923</c:v>
                </c:pt>
                <c:pt idx="14">
                  <c:v>1.3339440246873477</c:v>
                </c:pt>
                <c:pt idx="15">
                  <c:v>1.3322833197986033</c:v>
                </c:pt>
                <c:pt idx="16">
                  <c:v>1.3307426149098587</c:v>
                </c:pt>
                <c:pt idx="17">
                  <c:v>1.3293219100211142</c:v>
                </c:pt>
                <c:pt idx="18">
                  <c:v>1.3280212051323699</c:v>
                </c:pt>
                <c:pt idx="19">
                  <c:v>1.3268405002436252</c:v>
                </c:pt>
                <c:pt idx="20">
                  <c:v>1.3257797953548809</c:v>
                </c:pt>
                <c:pt idx="21">
                  <c:v>1.3248390904661362</c:v>
                </c:pt>
                <c:pt idx="22">
                  <c:v>1.3240183855773917</c:v>
                </c:pt>
                <c:pt idx="23">
                  <c:v>1.3233176806886473</c:v>
                </c:pt>
                <c:pt idx="24">
                  <c:v>1.3227369757999028</c:v>
                </c:pt>
                <c:pt idx="25">
                  <c:v>1.3222762709111582</c:v>
                </c:pt>
                <c:pt idx="26">
                  <c:v>1.3219355660224137</c:v>
                </c:pt>
                <c:pt idx="27">
                  <c:v>1.3217148611336691</c:v>
                </c:pt>
                <c:pt idx="28">
                  <c:v>1.3216141562449246</c:v>
                </c:pt>
                <c:pt idx="29">
                  <c:v>1.32163345135618</c:v>
                </c:pt>
                <c:pt idx="30">
                  <c:v>1.3217727464674356</c:v>
                </c:pt>
                <c:pt idx="31">
                  <c:v>1.322032041578691</c:v>
                </c:pt>
                <c:pt idx="32">
                  <c:v>1.3224113366899464</c:v>
                </c:pt>
                <c:pt idx="33">
                  <c:v>1.3229106318012018</c:v>
                </c:pt>
                <c:pt idx="34">
                  <c:v>1.3235299269124572</c:v>
                </c:pt>
                <c:pt idx="35">
                  <c:v>1.3242692220237129</c:v>
                </c:pt>
                <c:pt idx="36">
                  <c:v>1.3251285171349685</c:v>
                </c:pt>
                <c:pt idx="37">
                  <c:v>1.326107812246224</c:v>
                </c:pt>
                <c:pt idx="38">
                  <c:v>1.3272071073574794</c:v>
                </c:pt>
                <c:pt idx="39">
                  <c:v>1.3284264024687349</c:v>
                </c:pt>
                <c:pt idx="40">
                  <c:v>1.3297656975799905</c:v>
                </c:pt>
                <c:pt idx="41">
                  <c:v>1.3312249926912458</c:v>
                </c:pt>
                <c:pt idx="42">
                  <c:v>1.3328042878025013</c:v>
                </c:pt>
                <c:pt idx="43">
                  <c:v>1.3345035829137568</c:v>
                </c:pt>
                <c:pt idx="44">
                  <c:v>1.3363228780250123</c:v>
                </c:pt>
                <c:pt idx="45">
                  <c:v>1.3382621731362676</c:v>
                </c:pt>
                <c:pt idx="46">
                  <c:v>1.3403214682475233</c:v>
                </c:pt>
                <c:pt idx="47">
                  <c:v>1.3425007633587787</c:v>
                </c:pt>
                <c:pt idx="48">
                  <c:v>1.3448000584700341</c:v>
                </c:pt>
                <c:pt idx="49">
                  <c:v>1.3472193535812895</c:v>
                </c:pt>
                <c:pt idx="50">
                  <c:v>1.3497586486925452</c:v>
                </c:pt>
                <c:pt idx="51">
                  <c:v>1.3524179438038009</c:v>
                </c:pt>
                <c:pt idx="52">
                  <c:v>1.3551972389150564</c:v>
                </c:pt>
                <c:pt idx="53">
                  <c:v>1.3580965340263118</c:v>
                </c:pt>
                <c:pt idx="54">
                  <c:v>1.3611158291375671</c:v>
                </c:pt>
                <c:pt idx="55">
                  <c:v>1.3642551242488226</c:v>
                </c:pt>
                <c:pt idx="56">
                  <c:v>1.3675144193600781</c:v>
                </c:pt>
                <c:pt idx="57">
                  <c:v>1.3708937144713336</c:v>
                </c:pt>
                <c:pt idx="58">
                  <c:v>1.3743930095825889</c:v>
                </c:pt>
                <c:pt idx="59">
                  <c:v>1.3780123046938444</c:v>
                </c:pt>
                <c:pt idx="60">
                  <c:v>1.3817515998051</c:v>
                </c:pt>
                <c:pt idx="61">
                  <c:v>1.3856108949163553</c:v>
                </c:pt>
                <c:pt idx="62">
                  <c:v>1.3895901900276111</c:v>
                </c:pt>
                <c:pt idx="63">
                  <c:v>1.3936894851388661</c:v>
                </c:pt>
                <c:pt idx="64">
                  <c:v>1.3979087802501222</c:v>
                </c:pt>
                <c:pt idx="65">
                  <c:v>1.4022480753613773</c:v>
                </c:pt>
                <c:pt idx="66">
                  <c:v>1.4067073704726329</c:v>
                </c:pt>
                <c:pt idx="67">
                  <c:v>1.4112866655838885</c:v>
                </c:pt>
                <c:pt idx="68">
                  <c:v>1.4159859606951439</c:v>
                </c:pt>
                <c:pt idx="69">
                  <c:v>1.4208052558063993</c:v>
                </c:pt>
                <c:pt idx="70">
                  <c:v>1.425744550917655</c:v>
                </c:pt>
                <c:pt idx="71">
                  <c:v>1.4308038460289103</c:v>
                </c:pt>
                <c:pt idx="72">
                  <c:v>1.4359831411401658</c:v>
                </c:pt>
                <c:pt idx="73">
                  <c:v>1.4412824362514212</c:v>
                </c:pt>
                <c:pt idx="74">
                  <c:v>1.4467017313626769</c:v>
                </c:pt>
                <c:pt idx="75">
                  <c:v>1.4522410264739321</c:v>
                </c:pt>
                <c:pt idx="76">
                  <c:v>1.4579003215851876</c:v>
                </c:pt>
                <c:pt idx="77">
                  <c:v>1.4636796166964432</c:v>
                </c:pt>
                <c:pt idx="78">
                  <c:v>1.4695789118076987</c:v>
                </c:pt>
                <c:pt idx="79">
                  <c:v>1.4755982069189544</c:v>
                </c:pt>
                <c:pt idx="80">
                  <c:v>1.4817375020302095</c:v>
                </c:pt>
                <c:pt idx="81">
                  <c:v>1.4879967971414652</c:v>
                </c:pt>
                <c:pt idx="82">
                  <c:v>1.4943760922527207</c:v>
                </c:pt>
                <c:pt idx="83">
                  <c:v>1.500875387363976</c:v>
                </c:pt>
                <c:pt idx="84">
                  <c:v>1.5074946824752316</c:v>
                </c:pt>
                <c:pt idx="85">
                  <c:v>1.514233977586487</c:v>
                </c:pt>
                <c:pt idx="86">
                  <c:v>1.5210932726977424</c:v>
                </c:pt>
                <c:pt idx="87">
                  <c:v>1.5280725678089979</c:v>
                </c:pt>
                <c:pt idx="88">
                  <c:v>1.5351718629202533</c:v>
                </c:pt>
                <c:pt idx="89">
                  <c:v>1.5423911580315091</c:v>
                </c:pt>
                <c:pt idx="90">
                  <c:v>1.5497304531427645</c:v>
                </c:pt>
                <c:pt idx="91">
                  <c:v>1.5571897482540198</c:v>
                </c:pt>
                <c:pt idx="92">
                  <c:v>1.5647690433652754</c:v>
                </c:pt>
                <c:pt idx="93">
                  <c:v>1.572468338476531</c:v>
                </c:pt>
                <c:pt idx="94">
                  <c:v>1.5802876335877862</c:v>
                </c:pt>
                <c:pt idx="95">
                  <c:v>1.5882269286990418</c:v>
                </c:pt>
                <c:pt idx="96">
                  <c:v>1.5962862238102973</c:v>
                </c:pt>
                <c:pt idx="97">
                  <c:v>1.6044655189215529</c:v>
                </c:pt>
                <c:pt idx="98">
                  <c:v>1.6127648140328081</c:v>
                </c:pt>
                <c:pt idx="99">
                  <c:v>1.6211841091440637</c:v>
                </c:pt>
                <c:pt idx="100">
                  <c:v>1.6297234042553193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'III-V ternary - 300K'!$CU$4</c:f>
              <c:strCache>
                <c:ptCount val="1"/>
                <c:pt idx="0">
                  <c:v>EG (L)</c:v>
                </c:pt>
              </c:strCache>
            </c:strRef>
          </c:tx>
          <c:marker>
            <c:symbol val="none"/>
          </c:marker>
          <c:xVal>
            <c:numRef>
              <c:f>'III-V ternary - 300K'!$CN$5:$CN$105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'III-V ternary - 300K'!$CU$5:$CU$105</c:f>
              <c:numCache>
                <c:formatCode>0.000</c:formatCode>
                <c:ptCount val="101"/>
                <c:pt idx="0">
                  <c:v>1.069793893129771</c:v>
                </c:pt>
                <c:pt idx="1">
                  <c:v>1.0624531882410264</c:v>
                </c:pt>
                <c:pt idx="2">
                  <c:v>1.0552324833522821</c:v>
                </c:pt>
                <c:pt idx="3">
                  <c:v>1.0481317784635376</c:v>
                </c:pt>
                <c:pt idx="4">
                  <c:v>1.0411510735747929</c:v>
                </c:pt>
                <c:pt idx="5">
                  <c:v>1.0342903686860483</c:v>
                </c:pt>
                <c:pt idx="6">
                  <c:v>1.0275496637973038</c:v>
                </c:pt>
                <c:pt idx="7">
                  <c:v>1.0209289589085593</c:v>
                </c:pt>
                <c:pt idx="8">
                  <c:v>1.0144282540198148</c:v>
                </c:pt>
                <c:pt idx="9">
                  <c:v>1.0080475491310705</c:v>
                </c:pt>
                <c:pt idx="10">
                  <c:v>1.0017868442423257</c:v>
                </c:pt>
                <c:pt idx="11">
                  <c:v>0.99564613935358137</c:v>
                </c:pt>
                <c:pt idx="12">
                  <c:v>0.98962543446483686</c:v>
                </c:pt>
                <c:pt idx="13">
                  <c:v>0.98372472957609225</c:v>
                </c:pt>
                <c:pt idx="14">
                  <c:v>0.97794402468734776</c:v>
                </c:pt>
                <c:pt idx="15">
                  <c:v>0.97228331979860316</c:v>
                </c:pt>
                <c:pt idx="16">
                  <c:v>0.9667426149098588</c:v>
                </c:pt>
                <c:pt idx="17">
                  <c:v>0.96132191002111411</c:v>
                </c:pt>
                <c:pt idx="18">
                  <c:v>0.95602120513236977</c:v>
                </c:pt>
                <c:pt idx="19">
                  <c:v>0.95084050024362521</c:v>
                </c:pt>
                <c:pt idx="20">
                  <c:v>0.94577979535488066</c:v>
                </c:pt>
                <c:pt idx="21">
                  <c:v>0.94083909046613612</c:v>
                </c:pt>
                <c:pt idx="22">
                  <c:v>0.93601838557739181</c:v>
                </c:pt>
                <c:pt idx="23">
                  <c:v>0.93131768068864695</c:v>
                </c:pt>
                <c:pt idx="24">
                  <c:v>0.92673697579990266</c:v>
                </c:pt>
                <c:pt idx="25">
                  <c:v>0.92227627091115805</c:v>
                </c:pt>
                <c:pt idx="26">
                  <c:v>0.91793556602241355</c:v>
                </c:pt>
                <c:pt idx="27">
                  <c:v>0.91371486113366918</c:v>
                </c:pt>
                <c:pt idx="28">
                  <c:v>0.90961415624492448</c:v>
                </c:pt>
                <c:pt idx="29">
                  <c:v>0.90563345135618012</c:v>
                </c:pt>
                <c:pt idx="30">
                  <c:v>0.90177274646743533</c:v>
                </c:pt>
                <c:pt idx="31">
                  <c:v>0.89803204157869099</c:v>
                </c:pt>
                <c:pt idx="32">
                  <c:v>0.89441133668994643</c:v>
                </c:pt>
                <c:pt idx="33">
                  <c:v>0.89091063180120189</c:v>
                </c:pt>
                <c:pt idx="34">
                  <c:v>0.88752992691245736</c:v>
                </c:pt>
                <c:pt idx="35">
                  <c:v>0.88426922202371283</c:v>
                </c:pt>
                <c:pt idx="36">
                  <c:v>0.8811285171349682</c:v>
                </c:pt>
                <c:pt idx="37">
                  <c:v>0.87810781224622392</c:v>
                </c:pt>
                <c:pt idx="38">
                  <c:v>0.87520710735747942</c:v>
                </c:pt>
                <c:pt idx="39">
                  <c:v>0.87242640246873482</c:v>
                </c:pt>
                <c:pt idx="40">
                  <c:v>0.86976569757999045</c:v>
                </c:pt>
                <c:pt idx="41">
                  <c:v>0.86722499269124587</c:v>
                </c:pt>
                <c:pt idx="42">
                  <c:v>0.86480428780250129</c:v>
                </c:pt>
                <c:pt idx="43">
                  <c:v>0.86250358291375684</c:v>
                </c:pt>
                <c:pt idx="44">
                  <c:v>0.86032287802501228</c:v>
                </c:pt>
                <c:pt idx="45">
                  <c:v>0.85826217313626763</c:v>
                </c:pt>
                <c:pt idx="46">
                  <c:v>0.85632146824752309</c:v>
                </c:pt>
                <c:pt idx="47">
                  <c:v>0.85450076335877867</c:v>
                </c:pt>
                <c:pt idx="48">
                  <c:v>0.85280005847003404</c:v>
                </c:pt>
                <c:pt idx="49">
                  <c:v>0.85121935358128953</c:v>
                </c:pt>
                <c:pt idx="50">
                  <c:v>0.84975864869254514</c:v>
                </c:pt>
                <c:pt idx="51">
                  <c:v>0.84841794380380064</c:v>
                </c:pt>
                <c:pt idx="52">
                  <c:v>0.84719723891505605</c:v>
                </c:pt>
                <c:pt idx="53">
                  <c:v>0.84609653402631158</c:v>
                </c:pt>
                <c:pt idx="54">
                  <c:v>0.84511582913756711</c:v>
                </c:pt>
                <c:pt idx="55">
                  <c:v>0.84425512424882243</c:v>
                </c:pt>
                <c:pt idx="56">
                  <c:v>0.84351441936007798</c:v>
                </c:pt>
                <c:pt idx="57">
                  <c:v>0.84289371447133354</c:v>
                </c:pt>
                <c:pt idx="58">
                  <c:v>0.84239300958258889</c:v>
                </c:pt>
                <c:pt idx="59">
                  <c:v>0.84201230469384436</c:v>
                </c:pt>
                <c:pt idx="60">
                  <c:v>0.84175159980509984</c:v>
                </c:pt>
                <c:pt idx="61">
                  <c:v>0.84161089491635543</c:v>
                </c:pt>
                <c:pt idx="62">
                  <c:v>0.84159019002761104</c:v>
                </c:pt>
                <c:pt idx="63">
                  <c:v>0.84168948513886643</c:v>
                </c:pt>
                <c:pt idx="64">
                  <c:v>0.84190878025012184</c:v>
                </c:pt>
                <c:pt idx="65">
                  <c:v>0.84224807536137736</c:v>
                </c:pt>
                <c:pt idx="66">
                  <c:v>0.84270737047263278</c:v>
                </c:pt>
                <c:pt idx="67">
                  <c:v>0.84328666558388832</c:v>
                </c:pt>
                <c:pt idx="68">
                  <c:v>0.84398596069514364</c:v>
                </c:pt>
                <c:pt idx="69">
                  <c:v>0.84480525580639931</c:v>
                </c:pt>
                <c:pt idx="70">
                  <c:v>0.84574455091765477</c:v>
                </c:pt>
                <c:pt idx="71">
                  <c:v>0.84680384602891023</c:v>
                </c:pt>
                <c:pt idx="72">
                  <c:v>0.84798314114016571</c:v>
                </c:pt>
                <c:pt idx="73">
                  <c:v>0.84928243625142108</c:v>
                </c:pt>
                <c:pt idx="74">
                  <c:v>0.85070173136267668</c:v>
                </c:pt>
                <c:pt idx="75">
                  <c:v>0.85224102647393218</c:v>
                </c:pt>
                <c:pt idx="76">
                  <c:v>0.85390032158518769</c:v>
                </c:pt>
                <c:pt idx="77">
                  <c:v>0.8556796166964431</c:v>
                </c:pt>
                <c:pt idx="78">
                  <c:v>0.85757891180769863</c:v>
                </c:pt>
                <c:pt idx="79">
                  <c:v>0.85959820691895417</c:v>
                </c:pt>
                <c:pt idx="80">
                  <c:v>0.8617375020302096</c:v>
                </c:pt>
                <c:pt idx="81">
                  <c:v>0.86399679714146504</c:v>
                </c:pt>
                <c:pt idx="82">
                  <c:v>0.8663760922527205</c:v>
                </c:pt>
                <c:pt idx="83">
                  <c:v>0.86887538736397607</c:v>
                </c:pt>
                <c:pt idx="84">
                  <c:v>0.87149468247523143</c:v>
                </c:pt>
                <c:pt idx="85">
                  <c:v>0.87423397758648691</c:v>
                </c:pt>
                <c:pt idx="86">
                  <c:v>0.8770932726977424</c:v>
                </c:pt>
                <c:pt idx="87">
                  <c:v>0.8800725678089979</c:v>
                </c:pt>
                <c:pt idx="88">
                  <c:v>0.88317186292025351</c:v>
                </c:pt>
                <c:pt idx="89">
                  <c:v>0.88639115803150892</c:v>
                </c:pt>
                <c:pt idx="90">
                  <c:v>0.88973045314276444</c:v>
                </c:pt>
                <c:pt idx="91">
                  <c:v>0.89318974825401987</c:v>
                </c:pt>
                <c:pt idx="92">
                  <c:v>0.89676904336527541</c:v>
                </c:pt>
                <c:pt idx="93">
                  <c:v>0.90046833847653085</c:v>
                </c:pt>
                <c:pt idx="94">
                  <c:v>0.9042876335877863</c:v>
                </c:pt>
                <c:pt idx="95">
                  <c:v>0.90822692869904165</c:v>
                </c:pt>
                <c:pt idx="96">
                  <c:v>0.91228622381029723</c:v>
                </c:pt>
                <c:pt idx="97">
                  <c:v>0.9164655189215527</c:v>
                </c:pt>
                <c:pt idx="98">
                  <c:v>0.92076481403280819</c:v>
                </c:pt>
                <c:pt idx="99">
                  <c:v>0.92518410914406357</c:v>
                </c:pt>
                <c:pt idx="100">
                  <c:v>0.92972340425531919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03264"/>
        <c:axId val="139404800"/>
      </c:scatterChart>
      <c:valAx>
        <c:axId val="13940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404800"/>
        <c:crosses val="autoZero"/>
        <c:crossBetween val="midCat"/>
      </c:valAx>
      <c:valAx>
        <c:axId val="13940480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39403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'III-V ternary - 300K'!$DB$4</c:f>
              <c:strCache>
                <c:ptCount val="1"/>
                <c:pt idx="0">
                  <c:v>EG (Γ)</c:v>
                </c:pt>
              </c:strCache>
            </c:strRef>
          </c:tx>
          <c:marker>
            <c:symbol val="none"/>
          </c:marker>
          <c:xVal>
            <c:numRef>
              <c:f>'III-V ternary - 300K'!$CW$5:$CW$105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'III-V ternary - 300K'!$DB$5:$DB$105</c:f>
              <c:numCache>
                <c:formatCode>0.000</c:formatCode>
                <c:ptCount val="101"/>
                <c:pt idx="0">
                  <c:v>3.0030361445783136</c:v>
                </c:pt>
                <c:pt idx="1">
                  <c:v>2.9880866922234395</c:v>
                </c:pt>
                <c:pt idx="2">
                  <c:v>2.9732972398685655</c:v>
                </c:pt>
                <c:pt idx="3">
                  <c:v>2.9586677875136909</c:v>
                </c:pt>
                <c:pt idx="4">
                  <c:v>2.9441983351588172</c:v>
                </c:pt>
                <c:pt idx="5">
                  <c:v>2.9298888828039433</c:v>
                </c:pt>
                <c:pt idx="6">
                  <c:v>2.9157394304490696</c:v>
                </c:pt>
                <c:pt idx="7">
                  <c:v>2.9017499780941951</c:v>
                </c:pt>
                <c:pt idx="8">
                  <c:v>2.8879205257393212</c:v>
                </c:pt>
                <c:pt idx="9">
                  <c:v>2.8742510733844475</c:v>
                </c:pt>
                <c:pt idx="10">
                  <c:v>2.8607416210295731</c:v>
                </c:pt>
                <c:pt idx="11">
                  <c:v>2.8473921686746992</c:v>
                </c:pt>
                <c:pt idx="12">
                  <c:v>2.8342027163198251</c:v>
                </c:pt>
                <c:pt idx="13">
                  <c:v>2.8211732639649507</c:v>
                </c:pt>
                <c:pt idx="14">
                  <c:v>2.8083038116100769</c:v>
                </c:pt>
                <c:pt idx="15">
                  <c:v>2.7955943592552028</c:v>
                </c:pt>
                <c:pt idx="16">
                  <c:v>2.7830449069003289</c:v>
                </c:pt>
                <c:pt idx="17">
                  <c:v>2.7706554545454547</c:v>
                </c:pt>
                <c:pt idx="18">
                  <c:v>2.7584260021905811</c:v>
                </c:pt>
                <c:pt idx="19">
                  <c:v>2.7463565498357068</c:v>
                </c:pt>
                <c:pt idx="20">
                  <c:v>2.7344470974808326</c:v>
                </c:pt>
                <c:pt idx="21">
                  <c:v>2.722697645125959</c:v>
                </c:pt>
                <c:pt idx="22">
                  <c:v>2.7111081927710847</c:v>
                </c:pt>
                <c:pt idx="23">
                  <c:v>2.6996787404162106</c:v>
                </c:pt>
                <c:pt idx="24">
                  <c:v>2.6884092880613366</c:v>
                </c:pt>
                <c:pt idx="25">
                  <c:v>2.6772998357064623</c:v>
                </c:pt>
                <c:pt idx="26">
                  <c:v>2.6663503833515887</c:v>
                </c:pt>
                <c:pt idx="27">
                  <c:v>2.6555609309967148</c:v>
                </c:pt>
                <c:pt idx="28">
                  <c:v>2.6449314786418401</c:v>
                </c:pt>
                <c:pt idx="29">
                  <c:v>2.634462026286966</c:v>
                </c:pt>
                <c:pt idx="30">
                  <c:v>2.6241525739320917</c:v>
                </c:pt>
                <c:pt idx="31">
                  <c:v>2.6140031215772179</c:v>
                </c:pt>
                <c:pt idx="32">
                  <c:v>2.6040136692223443</c:v>
                </c:pt>
                <c:pt idx="33">
                  <c:v>2.59418421686747</c:v>
                </c:pt>
                <c:pt idx="34">
                  <c:v>2.5845147645125959</c:v>
                </c:pt>
                <c:pt idx="35">
                  <c:v>2.5750053121577223</c:v>
                </c:pt>
                <c:pt idx="36">
                  <c:v>2.565655859802848</c:v>
                </c:pt>
                <c:pt idx="37">
                  <c:v>2.5564664074479739</c:v>
                </c:pt>
                <c:pt idx="38">
                  <c:v>2.5474369550931</c:v>
                </c:pt>
                <c:pt idx="39">
                  <c:v>2.5385675027382257</c:v>
                </c:pt>
                <c:pt idx="40">
                  <c:v>2.5298580503833517</c:v>
                </c:pt>
                <c:pt idx="41">
                  <c:v>2.5213085980284782</c:v>
                </c:pt>
                <c:pt idx="42">
                  <c:v>2.512919145673604</c:v>
                </c:pt>
                <c:pt idx="43">
                  <c:v>2.5046896933187295</c:v>
                </c:pt>
                <c:pt idx="44">
                  <c:v>2.496620240963856</c:v>
                </c:pt>
                <c:pt idx="45">
                  <c:v>2.4887107886089819</c:v>
                </c:pt>
                <c:pt idx="46">
                  <c:v>2.4809613362541074</c:v>
                </c:pt>
                <c:pt idx="47">
                  <c:v>2.4733718838992336</c:v>
                </c:pt>
                <c:pt idx="48">
                  <c:v>2.4659424315443594</c:v>
                </c:pt>
                <c:pt idx="49">
                  <c:v>2.4586729791894855</c:v>
                </c:pt>
                <c:pt idx="50">
                  <c:v>2.4515635268346112</c:v>
                </c:pt>
                <c:pt idx="51">
                  <c:v>2.4446140744797371</c:v>
                </c:pt>
                <c:pt idx="52">
                  <c:v>2.4378246221248636</c:v>
                </c:pt>
                <c:pt idx="53">
                  <c:v>2.4311951697699894</c:v>
                </c:pt>
                <c:pt idx="54">
                  <c:v>2.4247257174151153</c:v>
                </c:pt>
                <c:pt idx="55">
                  <c:v>2.4184162650602414</c:v>
                </c:pt>
                <c:pt idx="56">
                  <c:v>2.4122668127053672</c:v>
                </c:pt>
                <c:pt idx="57">
                  <c:v>2.4062773603504928</c:v>
                </c:pt>
                <c:pt idx="58">
                  <c:v>2.4004479079956194</c:v>
                </c:pt>
                <c:pt idx="59">
                  <c:v>2.3947784556407448</c:v>
                </c:pt>
                <c:pt idx="60">
                  <c:v>2.3892690032858708</c:v>
                </c:pt>
                <c:pt idx="61">
                  <c:v>2.3839195509309974</c:v>
                </c:pt>
                <c:pt idx="62">
                  <c:v>2.3787300985761224</c:v>
                </c:pt>
                <c:pt idx="63">
                  <c:v>2.3737006462212489</c:v>
                </c:pt>
                <c:pt idx="64">
                  <c:v>2.3688311938663746</c:v>
                </c:pt>
                <c:pt idx="65">
                  <c:v>2.3641217415115006</c:v>
                </c:pt>
                <c:pt idx="66">
                  <c:v>2.3595722891566266</c:v>
                </c:pt>
                <c:pt idx="67">
                  <c:v>2.3551828368017524</c:v>
                </c:pt>
                <c:pt idx="68">
                  <c:v>2.3509533844468784</c:v>
                </c:pt>
                <c:pt idx="69">
                  <c:v>2.3468839320920045</c:v>
                </c:pt>
                <c:pt idx="70">
                  <c:v>2.3429744797371304</c:v>
                </c:pt>
                <c:pt idx="71">
                  <c:v>2.3392250273822563</c:v>
                </c:pt>
                <c:pt idx="72">
                  <c:v>2.3356355750273825</c:v>
                </c:pt>
                <c:pt idx="73">
                  <c:v>2.3322061226725084</c:v>
                </c:pt>
                <c:pt idx="74">
                  <c:v>2.3289366703176344</c:v>
                </c:pt>
                <c:pt idx="75">
                  <c:v>2.3258272179627606</c:v>
                </c:pt>
                <c:pt idx="76">
                  <c:v>2.3228777656078865</c:v>
                </c:pt>
                <c:pt idx="77">
                  <c:v>2.3200883132530121</c:v>
                </c:pt>
                <c:pt idx="78">
                  <c:v>2.3174588608981384</c:v>
                </c:pt>
                <c:pt idx="79">
                  <c:v>2.3149894085432643</c:v>
                </c:pt>
                <c:pt idx="80">
                  <c:v>2.31267995618839</c:v>
                </c:pt>
                <c:pt idx="81">
                  <c:v>2.3105305038335162</c:v>
                </c:pt>
                <c:pt idx="82">
                  <c:v>2.3085410514786417</c:v>
                </c:pt>
                <c:pt idx="83">
                  <c:v>2.3067115991237679</c:v>
                </c:pt>
                <c:pt idx="84">
                  <c:v>2.3050421467688937</c:v>
                </c:pt>
                <c:pt idx="85">
                  <c:v>2.3035326944140198</c:v>
                </c:pt>
                <c:pt idx="86">
                  <c:v>2.3021832420591459</c:v>
                </c:pt>
                <c:pt idx="87">
                  <c:v>2.3009937897042723</c:v>
                </c:pt>
                <c:pt idx="88">
                  <c:v>2.2999643373493974</c:v>
                </c:pt>
                <c:pt idx="89">
                  <c:v>2.2990948849945232</c:v>
                </c:pt>
                <c:pt idx="90">
                  <c:v>2.2983854326396496</c:v>
                </c:pt>
                <c:pt idx="91">
                  <c:v>2.2978359802847756</c:v>
                </c:pt>
                <c:pt idx="92">
                  <c:v>2.2974465279299019</c:v>
                </c:pt>
                <c:pt idx="93">
                  <c:v>2.297217075575027</c:v>
                </c:pt>
                <c:pt idx="94">
                  <c:v>2.2971476232201535</c:v>
                </c:pt>
                <c:pt idx="95">
                  <c:v>2.2972381708652794</c:v>
                </c:pt>
                <c:pt idx="96">
                  <c:v>2.2974887185104054</c:v>
                </c:pt>
                <c:pt idx="97">
                  <c:v>2.2978992661555315</c:v>
                </c:pt>
                <c:pt idx="98">
                  <c:v>2.298469813800657</c:v>
                </c:pt>
                <c:pt idx="99">
                  <c:v>2.2992003614457834</c:v>
                </c:pt>
                <c:pt idx="100">
                  <c:v>2.3000909090909092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'III-V ternary - 300K'!$DC$4</c:f>
              <c:strCache>
                <c:ptCount val="1"/>
                <c:pt idx="0">
                  <c:v>EG (X)</c:v>
                </c:pt>
              </c:strCache>
            </c:strRef>
          </c:tx>
          <c:marker>
            <c:symbol val="none"/>
          </c:marker>
          <c:xVal>
            <c:numRef>
              <c:f>'III-V ternary - 300K'!$CW$5:$CW$105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'III-V ternary - 300K'!$DC$5:$DC$105</c:f>
              <c:numCache>
                <c:formatCode>0.000</c:formatCode>
                <c:ptCount val="101"/>
                <c:pt idx="0">
                  <c:v>2.1640963855421691</c:v>
                </c:pt>
                <c:pt idx="1">
                  <c:v>2.1558456944140199</c:v>
                </c:pt>
                <c:pt idx="2">
                  <c:v>2.1476510032858709</c:v>
                </c:pt>
                <c:pt idx="3">
                  <c:v>2.1395123121577226</c:v>
                </c:pt>
                <c:pt idx="4">
                  <c:v>2.1314296210295733</c:v>
                </c:pt>
                <c:pt idx="5">
                  <c:v>2.1234029299014239</c:v>
                </c:pt>
                <c:pt idx="6">
                  <c:v>2.1154322387732751</c:v>
                </c:pt>
                <c:pt idx="7">
                  <c:v>2.1075175476451258</c:v>
                </c:pt>
                <c:pt idx="8">
                  <c:v>2.0996588565169771</c:v>
                </c:pt>
                <c:pt idx="9">
                  <c:v>2.0918561653888288</c:v>
                </c:pt>
                <c:pt idx="10">
                  <c:v>2.0841094742606794</c:v>
                </c:pt>
                <c:pt idx="11">
                  <c:v>2.0764187831325307</c:v>
                </c:pt>
                <c:pt idx="12">
                  <c:v>2.0687840920043818</c:v>
                </c:pt>
                <c:pt idx="13">
                  <c:v>2.0612054008762328</c:v>
                </c:pt>
                <c:pt idx="14">
                  <c:v>2.0536827097480836</c:v>
                </c:pt>
                <c:pt idx="15">
                  <c:v>2.0462160186199347</c:v>
                </c:pt>
                <c:pt idx="16">
                  <c:v>2.0388053274917857</c:v>
                </c:pt>
                <c:pt idx="17">
                  <c:v>2.0314506363636364</c:v>
                </c:pt>
                <c:pt idx="18">
                  <c:v>2.0241519452354879</c:v>
                </c:pt>
                <c:pt idx="19">
                  <c:v>2.0169092541073388</c:v>
                </c:pt>
                <c:pt idx="20">
                  <c:v>2.0097225629791899</c:v>
                </c:pt>
                <c:pt idx="21">
                  <c:v>2.0025918718510409</c:v>
                </c:pt>
                <c:pt idx="22">
                  <c:v>1.9955171807228917</c:v>
                </c:pt>
                <c:pt idx="23">
                  <c:v>1.9884984895947433</c:v>
                </c:pt>
                <c:pt idx="24">
                  <c:v>1.9815357984665938</c:v>
                </c:pt>
                <c:pt idx="25">
                  <c:v>1.9746291073384448</c:v>
                </c:pt>
                <c:pt idx="26">
                  <c:v>1.9677784162102963</c:v>
                </c:pt>
                <c:pt idx="27">
                  <c:v>1.9609837250821471</c:v>
                </c:pt>
                <c:pt idx="28">
                  <c:v>1.9542450339539981</c:v>
                </c:pt>
                <c:pt idx="29">
                  <c:v>1.9475623428258491</c:v>
                </c:pt>
                <c:pt idx="30">
                  <c:v>1.9409356516977001</c:v>
                </c:pt>
                <c:pt idx="31">
                  <c:v>1.934364960569551</c:v>
                </c:pt>
                <c:pt idx="32">
                  <c:v>1.9278502694414019</c:v>
                </c:pt>
                <c:pt idx="33">
                  <c:v>1.9213915783132531</c:v>
                </c:pt>
                <c:pt idx="34">
                  <c:v>1.914988887185104</c:v>
                </c:pt>
                <c:pt idx="35">
                  <c:v>1.9086421960569553</c:v>
                </c:pt>
                <c:pt idx="36">
                  <c:v>1.9023515049288064</c:v>
                </c:pt>
                <c:pt idx="37">
                  <c:v>1.8961168138006574</c:v>
                </c:pt>
                <c:pt idx="38">
                  <c:v>1.8899381226725083</c:v>
                </c:pt>
                <c:pt idx="39">
                  <c:v>1.8838154315443592</c:v>
                </c:pt>
                <c:pt idx="40">
                  <c:v>1.8777487404162108</c:v>
                </c:pt>
                <c:pt idx="41">
                  <c:v>1.8717380492880618</c:v>
                </c:pt>
                <c:pt idx="42">
                  <c:v>1.8657833581599126</c:v>
                </c:pt>
                <c:pt idx="43">
                  <c:v>1.8598846670317637</c:v>
                </c:pt>
                <c:pt idx="44">
                  <c:v>1.8540419759036151</c:v>
                </c:pt>
                <c:pt idx="45">
                  <c:v>1.8482552847754659</c:v>
                </c:pt>
                <c:pt idx="46">
                  <c:v>1.8425245936473167</c:v>
                </c:pt>
                <c:pt idx="47">
                  <c:v>1.836849902519168</c:v>
                </c:pt>
                <c:pt idx="48">
                  <c:v>1.831231211391019</c:v>
                </c:pt>
                <c:pt idx="49">
                  <c:v>1.82566852026287</c:v>
                </c:pt>
                <c:pt idx="50">
                  <c:v>1.8201618291347208</c:v>
                </c:pt>
                <c:pt idx="51">
                  <c:v>1.8147111380065719</c:v>
                </c:pt>
                <c:pt idx="52">
                  <c:v>1.8093164468784229</c:v>
                </c:pt>
                <c:pt idx="53">
                  <c:v>1.8039777557502739</c:v>
                </c:pt>
                <c:pt idx="54">
                  <c:v>1.7986950646221249</c:v>
                </c:pt>
                <c:pt idx="55">
                  <c:v>1.793468373493976</c:v>
                </c:pt>
                <c:pt idx="56">
                  <c:v>1.7882976823658272</c:v>
                </c:pt>
                <c:pt idx="57">
                  <c:v>1.7831829912376782</c:v>
                </c:pt>
                <c:pt idx="58">
                  <c:v>1.778124300109529</c:v>
                </c:pt>
                <c:pt idx="59">
                  <c:v>1.7731216089813802</c:v>
                </c:pt>
                <c:pt idx="60">
                  <c:v>1.7681749178532311</c:v>
                </c:pt>
                <c:pt idx="61">
                  <c:v>1.7632842267250823</c:v>
                </c:pt>
                <c:pt idx="62">
                  <c:v>1.7584495355969332</c:v>
                </c:pt>
                <c:pt idx="63">
                  <c:v>1.7536708444687843</c:v>
                </c:pt>
                <c:pt idx="64">
                  <c:v>1.7489481533406355</c:v>
                </c:pt>
                <c:pt idx="65">
                  <c:v>1.7442814622124863</c:v>
                </c:pt>
                <c:pt idx="66">
                  <c:v>1.7396707710843373</c:v>
                </c:pt>
                <c:pt idx="67">
                  <c:v>1.7351160799561884</c:v>
                </c:pt>
                <c:pt idx="68">
                  <c:v>1.7306173888280392</c:v>
                </c:pt>
                <c:pt idx="69">
                  <c:v>1.7261746976998904</c:v>
                </c:pt>
                <c:pt idx="70">
                  <c:v>1.7217880065717417</c:v>
                </c:pt>
                <c:pt idx="71">
                  <c:v>1.7174573154435926</c:v>
                </c:pt>
                <c:pt idx="72">
                  <c:v>1.7131826243154435</c:v>
                </c:pt>
                <c:pt idx="73">
                  <c:v>1.7089639331872946</c:v>
                </c:pt>
                <c:pt idx="74">
                  <c:v>1.7048012420591458</c:v>
                </c:pt>
                <c:pt idx="75">
                  <c:v>1.700694550930997</c:v>
                </c:pt>
                <c:pt idx="76">
                  <c:v>1.6966438598028477</c:v>
                </c:pt>
                <c:pt idx="77">
                  <c:v>1.6926491686746987</c:v>
                </c:pt>
                <c:pt idx="78">
                  <c:v>1.6887104775465498</c:v>
                </c:pt>
                <c:pt idx="79">
                  <c:v>1.6848277864184009</c:v>
                </c:pt>
                <c:pt idx="80">
                  <c:v>1.6810010952902519</c:v>
                </c:pt>
                <c:pt idx="81">
                  <c:v>1.6772304041621031</c:v>
                </c:pt>
                <c:pt idx="82">
                  <c:v>1.6735157130339542</c:v>
                </c:pt>
                <c:pt idx="83">
                  <c:v>1.6698570219058049</c:v>
                </c:pt>
                <c:pt idx="84">
                  <c:v>1.6662543307776558</c:v>
                </c:pt>
                <c:pt idx="85">
                  <c:v>1.6627076396495071</c:v>
                </c:pt>
                <c:pt idx="86">
                  <c:v>1.6592169485213581</c:v>
                </c:pt>
                <c:pt idx="87">
                  <c:v>1.6557822573932091</c:v>
                </c:pt>
                <c:pt idx="88">
                  <c:v>1.6524035662650602</c:v>
                </c:pt>
                <c:pt idx="89">
                  <c:v>1.6490808751369113</c:v>
                </c:pt>
                <c:pt idx="90">
                  <c:v>1.6458141840087623</c:v>
                </c:pt>
                <c:pt idx="91">
                  <c:v>1.6426034928806132</c:v>
                </c:pt>
                <c:pt idx="92">
                  <c:v>1.6394488017524644</c:v>
                </c:pt>
                <c:pt idx="93">
                  <c:v>1.6363501106243155</c:v>
                </c:pt>
                <c:pt idx="94">
                  <c:v>1.6333074194961663</c:v>
                </c:pt>
                <c:pt idx="95">
                  <c:v>1.6303207283680174</c:v>
                </c:pt>
                <c:pt idx="96">
                  <c:v>1.6273900372398684</c:v>
                </c:pt>
                <c:pt idx="97">
                  <c:v>1.6245153461117194</c:v>
                </c:pt>
                <c:pt idx="98">
                  <c:v>1.6216966549835705</c:v>
                </c:pt>
                <c:pt idx="99">
                  <c:v>1.6189339638554217</c:v>
                </c:pt>
                <c:pt idx="100">
                  <c:v>1.6162272727272726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'III-V ternary - 300K'!$DD$4</c:f>
              <c:strCache>
                <c:ptCount val="1"/>
                <c:pt idx="0">
                  <c:v>EG (L)</c:v>
                </c:pt>
              </c:strCache>
            </c:strRef>
          </c:tx>
          <c:marker>
            <c:symbol val="none"/>
          </c:marker>
          <c:xVal>
            <c:numRef>
              <c:f>'III-V ternary - 300K'!$CW$5:$CW$105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'III-V ternary - 300K'!$DD$5:$DD$105</c:f>
              <c:numCache>
                <c:formatCode>0.000</c:formatCode>
                <c:ptCount val="101"/>
                <c:pt idx="0">
                  <c:v>2.3519642857142857</c:v>
                </c:pt>
                <c:pt idx="1">
                  <c:v>2.347776279220779</c:v>
                </c:pt>
                <c:pt idx="2">
                  <c:v>2.3436442727272726</c:v>
                </c:pt>
                <c:pt idx="3">
                  <c:v>2.339568266233766</c:v>
                </c:pt>
                <c:pt idx="4">
                  <c:v>2.3355482597402593</c:v>
                </c:pt>
                <c:pt idx="5">
                  <c:v>2.3315842532467528</c:v>
                </c:pt>
                <c:pt idx="6">
                  <c:v>2.327676246753247</c:v>
                </c:pt>
                <c:pt idx="7">
                  <c:v>2.3238242402597402</c:v>
                </c:pt>
                <c:pt idx="8">
                  <c:v>2.3200282337662337</c:v>
                </c:pt>
                <c:pt idx="9">
                  <c:v>2.3162882272727274</c:v>
                </c:pt>
                <c:pt idx="10">
                  <c:v>2.312604220779221</c:v>
                </c:pt>
                <c:pt idx="11">
                  <c:v>2.3089762142857144</c:v>
                </c:pt>
                <c:pt idx="12">
                  <c:v>2.3054042077922081</c:v>
                </c:pt>
                <c:pt idx="13">
                  <c:v>2.3018882012987016</c:v>
                </c:pt>
                <c:pt idx="14">
                  <c:v>2.298428194805195</c:v>
                </c:pt>
                <c:pt idx="15">
                  <c:v>2.2950241883116886</c:v>
                </c:pt>
                <c:pt idx="16">
                  <c:v>2.2916761818181821</c:v>
                </c:pt>
                <c:pt idx="17">
                  <c:v>2.288384175324675</c:v>
                </c:pt>
                <c:pt idx="18">
                  <c:v>2.285148168831169</c:v>
                </c:pt>
                <c:pt idx="19">
                  <c:v>2.2819681623376624</c:v>
                </c:pt>
                <c:pt idx="20">
                  <c:v>2.2788441558441561</c:v>
                </c:pt>
                <c:pt idx="21">
                  <c:v>2.2757761493506496</c:v>
                </c:pt>
                <c:pt idx="22">
                  <c:v>2.272764142857143</c:v>
                </c:pt>
                <c:pt idx="23">
                  <c:v>2.2698081363636367</c:v>
                </c:pt>
                <c:pt idx="24">
                  <c:v>2.2669081298701301</c:v>
                </c:pt>
                <c:pt idx="25">
                  <c:v>2.264064123376623</c:v>
                </c:pt>
                <c:pt idx="26">
                  <c:v>2.261276116883117</c:v>
                </c:pt>
                <c:pt idx="27">
                  <c:v>2.2585441103896104</c:v>
                </c:pt>
                <c:pt idx="28">
                  <c:v>2.2558681038961041</c:v>
                </c:pt>
                <c:pt idx="29">
                  <c:v>2.2532480974025972</c:v>
                </c:pt>
                <c:pt idx="30">
                  <c:v>2.2506840909090906</c:v>
                </c:pt>
                <c:pt idx="31">
                  <c:v>2.2481760844155843</c:v>
                </c:pt>
                <c:pt idx="32">
                  <c:v>2.2457240779220777</c:v>
                </c:pt>
                <c:pt idx="33">
                  <c:v>2.2433280714285715</c:v>
                </c:pt>
                <c:pt idx="34">
                  <c:v>2.2409880649350651</c:v>
                </c:pt>
                <c:pt idx="35">
                  <c:v>2.2387040584415585</c:v>
                </c:pt>
                <c:pt idx="36">
                  <c:v>2.2364760519480518</c:v>
                </c:pt>
                <c:pt idx="37">
                  <c:v>2.2343040454545453</c:v>
                </c:pt>
                <c:pt idx="38">
                  <c:v>2.2321880389610396</c:v>
                </c:pt>
                <c:pt idx="39">
                  <c:v>2.2301280324675323</c:v>
                </c:pt>
                <c:pt idx="40">
                  <c:v>2.2281240259740258</c:v>
                </c:pt>
                <c:pt idx="41">
                  <c:v>2.2261760194805196</c:v>
                </c:pt>
                <c:pt idx="42">
                  <c:v>2.2242840129870136</c:v>
                </c:pt>
                <c:pt idx="43">
                  <c:v>2.2224480064935066</c:v>
                </c:pt>
                <c:pt idx="44">
                  <c:v>2.2206680000000003</c:v>
                </c:pt>
                <c:pt idx="45">
                  <c:v>2.2189439935064934</c:v>
                </c:pt>
                <c:pt idx="46">
                  <c:v>2.2172759870129872</c:v>
                </c:pt>
                <c:pt idx="47">
                  <c:v>2.2156639805194804</c:v>
                </c:pt>
                <c:pt idx="48">
                  <c:v>2.2141079740259739</c:v>
                </c:pt>
                <c:pt idx="49">
                  <c:v>2.2126079675324677</c:v>
                </c:pt>
                <c:pt idx="50">
                  <c:v>2.2111639610389613</c:v>
                </c:pt>
                <c:pt idx="51">
                  <c:v>2.2097759545454547</c:v>
                </c:pt>
                <c:pt idx="52">
                  <c:v>2.208443948051948</c:v>
                </c:pt>
                <c:pt idx="53">
                  <c:v>2.2071679415584415</c:v>
                </c:pt>
                <c:pt idx="54">
                  <c:v>2.2059479350649354</c:v>
                </c:pt>
                <c:pt idx="55">
                  <c:v>2.2047839285714286</c:v>
                </c:pt>
                <c:pt idx="56">
                  <c:v>2.2036759220779221</c:v>
                </c:pt>
                <c:pt idx="57">
                  <c:v>2.2026239155844158</c:v>
                </c:pt>
                <c:pt idx="58">
                  <c:v>2.2016279090909094</c:v>
                </c:pt>
                <c:pt idx="59">
                  <c:v>2.2006879025974029</c:v>
                </c:pt>
                <c:pt idx="60">
                  <c:v>2.1998038961038962</c:v>
                </c:pt>
                <c:pt idx="61">
                  <c:v>2.1989758896103897</c:v>
                </c:pt>
                <c:pt idx="62">
                  <c:v>2.1982038831168835</c:v>
                </c:pt>
                <c:pt idx="63">
                  <c:v>2.1974878766233767</c:v>
                </c:pt>
                <c:pt idx="64">
                  <c:v>2.1968278701298702</c:v>
                </c:pt>
                <c:pt idx="65">
                  <c:v>2.196223863636364</c:v>
                </c:pt>
                <c:pt idx="66">
                  <c:v>2.1956758571428567</c:v>
                </c:pt>
                <c:pt idx="67">
                  <c:v>2.1951838506493511</c:v>
                </c:pt>
                <c:pt idx="68">
                  <c:v>2.1947478441558443</c:v>
                </c:pt>
                <c:pt idx="69">
                  <c:v>2.1943678376623379</c:v>
                </c:pt>
                <c:pt idx="70">
                  <c:v>2.1940438311688308</c:v>
                </c:pt>
                <c:pt idx="71">
                  <c:v>2.1937758246753249</c:v>
                </c:pt>
                <c:pt idx="72">
                  <c:v>2.1935638181818184</c:v>
                </c:pt>
                <c:pt idx="73">
                  <c:v>2.1934078116883118</c:v>
                </c:pt>
                <c:pt idx="74">
                  <c:v>2.1933078051948049</c:v>
                </c:pt>
                <c:pt idx="75">
                  <c:v>2.1932637987012988</c:v>
                </c:pt>
                <c:pt idx="76">
                  <c:v>2.1932757922077921</c:v>
                </c:pt>
                <c:pt idx="77">
                  <c:v>2.1933437857142861</c:v>
                </c:pt>
                <c:pt idx="78">
                  <c:v>2.1934677792207791</c:v>
                </c:pt>
                <c:pt idx="79">
                  <c:v>2.1936477727272727</c:v>
                </c:pt>
                <c:pt idx="80">
                  <c:v>2.1938837662337662</c:v>
                </c:pt>
                <c:pt idx="81">
                  <c:v>2.19417575974026</c:v>
                </c:pt>
                <c:pt idx="82">
                  <c:v>2.1945237532467532</c:v>
                </c:pt>
                <c:pt idx="83">
                  <c:v>2.1949277467532466</c:v>
                </c:pt>
                <c:pt idx="84">
                  <c:v>2.1953877402597404</c:v>
                </c:pt>
                <c:pt idx="85">
                  <c:v>2.1959037337662344</c:v>
                </c:pt>
                <c:pt idx="86">
                  <c:v>2.1964757272727273</c:v>
                </c:pt>
                <c:pt idx="87">
                  <c:v>2.197103720779221</c:v>
                </c:pt>
                <c:pt idx="88">
                  <c:v>2.1977877142857145</c:v>
                </c:pt>
                <c:pt idx="89">
                  <c:v>2.1985277077922079</c:v>
                </c:pt>
                <c:pt idx="90">
                  <c:v>2.1993237012987015</c:v>
                </c:pt>
                <c:pt idx="91">
                  <c:v>2.2001756948051954</c:v>
                </c:pt>
                <c:pt idx="92">
                  <c:v>2.2010836883116882</c:v>
                </c:pt>
                <c:pt idx="93">
                  <c:v>2.2020476818181818</c:v>
                </c:pt>
                <c:pt idx="94">
                  <c:v>2.2030676753246756</c:v>
                </c:pt>
                <c:pt idx="95">
                  <c:v>2.2041436688311693</c:v>
                </c:pt>
                <c:pt idx="96">
                  <c:v>2.2052756623376624</c:v>
                </c:pt>
                <c:pt idx="97">
                  <c:v>2.2064636558441562</c:v>
                </c:pt>
                <c:pt idx="98">
                  <c:v>2.2077076493506493</c:v>
                </c:pt>
                <c:pt idx="99">
                  <c:v>2.2090076428571428</c:v>
                </c:pt>
                <c:pt idx="100">
                  <c:v>2.2103636363636365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6912"/>
        <c:axId val="139456896"/>
      </c:scatterChart>
      <c:valAx>
        <c:axId val="13944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456896"/>
        <c:crosses val="autoZero"/>
        <c:crossBetween val="midCat"/>
      </c:valAx>
      <c:valAx>
        <c:axId val="13945689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39446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238407699037619E-2"/>
          <c:y val="7.4548702245552642E-2"/>
          <c:w val="0.69010126859142606"/>
          <c:h val="0.8326195683872849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'III-V ternary - 300K'!$DK$4</c:f>
              <c:strCache>
                <c:ptCount val="1"/>
                <c:pt idx="0">
                  <c:v>EG (Γ)</c:v>
                </c:pt>
              </c:strCache>
            </c:strRef>
          </c:tx>
          <c:marker>
            <c:symbol val="none"/>
          </c:marker>
          <c:xVal>
            <c:numRef>
              <c:f>'III-V ternary - 300K'!$DF$5:$DF$105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'III-V ternary - 300K'!$DK$5:$DK$105</c:f>
              <c:numCache>
                <c:formatCode>0.000</c:formatCode>
                <c:ptCount val="101"/>
                <c:pt idx="0">
                  <c:v>1.4224821428571428</c:v>
                </c:pt>
                <c:pt idx="1">
                  <c:v>1.4341467161958406</c:v>
                </c:pt>
                <c:pt idx="2">
                  <c:v>1.4458492895345383</c:v>
                </c:pt>
                <c:pt idx="3">
                  <c:v>1.457589862873236</c:v>
                </c:pt>
                <c:pt idx="4">
                  <c:v>1.4693684362119337</c:v>
                </c:pt>
                <c:pt idx="5">
                  <c:v>1.4811850095506314</c:v>
                </c:pt>
                <c:pt idx="6">
                  <c:v>1.4930395828893293</c:v>
                </c:pt>
                <c:pt idx="7">
                  <c:v>1.5049321562280271</c:v>
                </c:pt>
                <c:pt idx="8">
                  <c:v>1.516862729566725</c:v>
                </c:pt>
                <c:pt idx="9">
                  <c:v>1.5288313029054228</c:v>
                </c:pt>
                <c:pt idx="10">
                  <c:v>1.5408378762441206</c:v>
                </c:pt>
                <c:pt idx="11">
                  <c:v>1.5528824495828182</c:v>
                </c:pt>
                <c:pt idx="12">
                  <c:v>1.5649650229215157</c:v>
                </c:pt>
                <c:pt idx="13">
                  <c:v>1.5770855962602135</c:v>
                </c:pt>
                <c:pt idx="14">
                  <c:v>1.5892441695989115</c:v>
                </c:pt>
                <c:pt idx="15">
                  <c:v>1.6014407429376092</c:v>
                </c:pt>
                <c:pt idx="16">
                  <c:v>1.6136753162763069</c:v>
                </c:pt>
                <c:pt idx="17">
                  <c:v>1.6259478896150048</c:v>
                </c:pt>
                <c:pt idx="18">
                  <c:v>1.6382584629537025</c:v>
                </c:pt>
                <c:pt idx="19">
                  <c:v>1.6506070362924004</c:v>
                </c:pt>
                <c:pt idx="20">
                  <c:v>1.662993609631098</c:v>
                </c:pt>
                <c:pt idx="21">
                  <c:v>1.6754181829697956</c:v>
                </c:pt>
                <c:pt idx="22">
                  <c:v>1.6878807563084934</c:v>
                </c:pt>
                <c:pt idx="23">
                  <c:v>1.7003813296471912</c:v>
                </c:pt>
                <c:pt idx="24">
                  <c:v>1.712919902985889</c:v>
                </c:pt>
                <c:pt idx="25">
                  <c:v>1.7254964763245868</c:v>
                </c:pt>
                <c:pt idx="26">
                  <c:v>1.7381110496632846</c:v>
                </c:pt>
                <c:pt idx="27">
                  <c:v>1.7507636230019821</c:v>
                </c:pt>
                <c:pt idx="28">
                  <c:v>1.7634541963406802</c:v>
                </c:pt>
                <c:pt idx="29">
                  <c:v>1.7761827696793777</c:v>
                </c:pt>
                <c:pt idx="30">
                  <c:v>1.7889493430180756</c:v>
                </c:pt>
                <c:pt idx="31">
                  <c:v>1.8017539163567733</c:v>
                </c:pt>
                <c:pt idx="32">
                  <c:v>1.8145964896954709</c:v>
                </c:pt>
                <c:pt idx="33">
                  <c:v>1.8274770630341688</c:v>
                </c:pt>
                <c:pt idx="34">
                  <c:v>1.8403956363728666</c:v>
                </c:pt>
                <c:pt idx="35">
                  <c:v>1.8533522097115642</c:v>
                </c:pt>
                <c:pt idx="36">
                  <c:v>1.866346783050262</c:v>
                </c:pt>
                <c:pt idx="37">
                  <c:v>1.8793793563889598</c:v>
                </c:pt>
                <c:pt idx="38">
                  <c:v>1.8924499297276576</c:v>
                </c:pt>
                <c:pt idx="39">
                  <c:v>1.9055585030663553</c:v>
                </c:pt>
                <c:pt idx="40">
                  <c:v>1.9187050764050528</c:v>
                </c:pt>
                <c:pt idx="41">
                  <c:v>1.931889649743751</c:v>
                </c:pt>
                <c:pt idx="42">
                  <c:v>1.9451122230824487</c:v>
                </c:pt>
                <c:pt idx="43">
                  <c:v>1.9583727964211464</c:v>
                </c:pt>
                <c:pt idx="44">
                  <c:v>1.9716713697598445</c:v>
                </c:pt>
                <c:pt idx="45">
                  <c:v>1.9850079430985419</c:v>
                </c:pt>
                <c:pt idx="46">
                  <c:v>1.9983825164372395</c:v>
                </c:pt>
                <c:pt idx="47">
                  <c:v>2.0117950897759376</c:v>
                </c:pt>
                <c:pt idx="48">
                  <c:v>2.0252456631146356</c:v>
                </c:pt>
                <c:pt idx="49">
                  <c:v>2.0387342364533332</c:v>
                </c:pt>
                <c:pt idx="50">
                  <c:v>2.0522608097920307</c:v>
                </c:pt>
                <c:pt idx="51">
                  <c:v>2.0658253831307287</c:v>
                </c:pt>
                <c:pt idx="52">
                  <c:v>2.0794279564694262</c:v>
                </c:pt>
                <c:pt idx="53">
                  <c:v>2.0930685298081242</c:v>
                </c:pt>
                <c:pt idx="54">
                  <c:v>2.1067471031468217</c:v>
                </c:pt>
                <c:pt idx="55">
                  <c:v>2.1204636764855196</c:v>
                </c:pt>
                <c:pt idx="56">
                  <c:v>2.134218249824217</c:v>
                </c:pt>
                <c:pt idx="57">
                  <c:v>2.1480108231629149</c:v>
                </c:pt>
                <c:pt idx="58">
                  <c:v>2.1618413965016128</c:v>
                </c:pt>
                <c:pt idx="59">
                  <c:v>2.1757099698403102</c:v>
                </c:pt>
                <c:pt idx="60">
                  <c:v>2.1896165431790084</c:v>
                </c:pt>
                <c:pt idx="61">
                  <c:v>2.2035611165177058</c:v>
                </c:pt>
                <c:pt idx="62">
                  <c:v>2.217543689856404</c:v>
                </c:pt>
                <c:pt idx="63">
                  <c:v>2.2315642631951018</c:v>
                </c:pt>
                <c:pt idx="64">
                  <c:v>2.2456228365337996</c:v>
                </c:pt>
                <c:pt idx="65">
                  <c:v>2.2597194098724969</c:v>
                </c:pt>
                <c:pt idx="66">
                  <c:v>2.273853983211195</c:v>
                </c:pt>
                <c:pt idx="67">
                  <c:v>2.2880265565498927</c:v>
                </c:pt>
                <c:pt idx="68">
                  <c:v>2.3022371298885904</c:v>
                </c:pt>
                <c:pt idx="69">
                  <c:v>2.3164857032272881</c:v>
                </c:pt>
                <c:pt idx="70">
                  <c:v>2.3307722765659862</c:v>
                </c:pt>
                <c:pt idx="71">
                  <c:v>2.3450968499046834</c:v>
                </c:pt>
                <c:pt idx="72">
                  <c:v>2.359459423243381</c:v>
                </c:pt>
                <c:pt idx="73">
                  <c:v>2.373859996582079</c:v>
                </c:pt>
                <c:pt idx="74">
                  <c:v>2.388298569920777</c:v>
                </c:pt>
                <c:pt idx="75">
                  <c:v>2.4027751432594746</c:v>
                </c:pt>
                <c:pt idx="76">
                  <c:v>2.4172897165981722</c:v>
                </c:pt>
                <c:pt idx="77">
                  <c:v>2.4318422899368701</c:v>
                </c:pt>
                <c:pt idx="78">
                  <c:v>2.4464328632755676</c:v>
                </c:pt>
                <c:pt idx="79">
                  <c:v>2.4610614366142656</c:v>
                </c:pt>
                <c:pt idx="80">
                  <c:v>2.475728009952963</c:v>
                </c:pt>
                <c:pt idx="81">
                  <c:v>2.4904325832916614</c:v>
                </c:pt>
                <c:pt idx="82">
                  <c:v>2.5051751566303588</c:v>
                </c:pt>
                <c:pt idx="83">
                  <c:v>2.5199557299690567</c:v>
                </c:pt>
                <c:pt idx="84">
                  <c:v>2.5347743033077546</c:v>
                </c:pt>
                <c:pt idx="85">
                  <c:v>2.5496308766464524</c:v>
                </c:pt>
                <c:pt idx="86">
                  <c:v>2.5645254499851498</c:v>
                </c:pt>
                <c:pt idx="87">
                  <c:v>2.579458023323848</c:v>
                </c:pt>
                <c:pt idx="88">
                  <c:v>2.5944285966625458</c:v>
                </c:pt>
                <c:pt idx="89">
                  <c:v>2.6094371700012435</c:v>
                </c:pt>
                <c:pt idx="90">
                  <c:v>2.6244837433399413</c:v>
                </c:pt>
                <c:pt idx="91">
                  <c:v>2.6395683166786386</c:v>
                </c:pt>
                <c:pt idx="92">
                  <c:v>2.6546908900173367</c:v>
                </c:pt>
                <c:pt idx="93">
                  <c:v>2.6698514633560344</c:v>
                </c:pt>
                <c:pt idx="94">
                  <c:v>2.6850500366947321</c:v>
                </c:pt>
                <c:pt idx="95">
                  <c:v>2.7002866100334297</c:v>
                </c:pt>
                <c:pt idx="96">
                  <c:v>2.7155611833721274</c:v>
                </c:pt>
                <c:pt idx="97">
                  <c:v>2.730873756710825</c:v>
                </c:pt>
                <c:pt idx="98">
                  <c:v>2.746224330049523</c:v>
                </c:pt>
                <c:pt idx="99">
                  <c:v>2.7616129033882206</c:v>
                </c:pt>
                <c:pt idx="100">
                  <c:v>2.7770394767269186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'III-V ternary - 300K'!$DL$4</c:f>
              <c:strCache>
                <c:ptCount val="1"/>
                <c:pt idx="0">
                  <c:v>EG (X)</c:v>
                </c:pt>
              </c:strCache>
            </c:strRef>
          </c:tx>
          <c:marker>
            <c:symbol val="none"/>
          </c:marker>
          <c:xVal>
            <c:numRef>
              <c:f>'III-V ternary - 300K'!$DF$5:$DF$105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'III-V ternary - 300K'!$DL$5:$DL$105</c:f>
              <c:numCache>
                <c:formatCode>0.000</c:formatCode>
                <c:ptCount val="101"/>
                <c:pt idx="0">
                  <c:v>1.898857142857143</c:v>
                </c:pt>
                <c:pt idx="1">
                  <c:v>1.9002196696428575</c:v>
                </c:pt>
                <c:pt idx="2">
                  <c:v>1.9016301964285716</c:v>
                </c:pt>
                <c:pt idx="3">
                  <c:v>1.9030887232142857</c:v>
                </c:pt>
                <c:pt idx="4">
                  <c:v>1.9045952500000001</c:v>
                </c:pt>
                <c:pt idx="5">
                  <c:v>1.9061497767857143</c:v>
                </c:pt>
                <c:pt idx="6">
                  <c:v>1.9077523035714288</c:v>
                </c:pt>
                <c:pt idx="7">
                  <c:v>1.9094028303571429</c:v>
                </c:pt>
                <c:pt idx="8">
                  <c:v>1.9111013571428577</c:v>
                </c:pt>
                <c:pt idx="9">
                  <c:v>1.9128478839285716</c:v>
                </c:pt>
                <c:pt idx="10">
                  <c:v>1.9146424107142859</c:v>
                </c:pt>
                <c:pt idx="11">
                  <c:v>1.9164849375000002</c:v>
                </c:pt>
                <c:pt idx="12">
                  <c:v>1.9183754642857145</c:v>
                </c:pt>
                <c:pt idx="13">
                  <c:v>1.9203139910714289</c:v>
                </c:pt>
                <c:pt idx="14">
                  <c:v>1.9223005178571428</c:v>
                </c:pt>
                <c:pt idx="15">
                  <c:v>1.9243350446428573</c:v>
                </c:pt>
                <c:pt idx="16">
                  <c:v>1.9264175714285714</c:v>
                </c:pt>
                <c:pt idx="17">
                  <c:v>1.928548098214286</c:v>
                </c:pt>
                <c:pt idx="18">
                  <c:v>1.9307266250000004</c:v>
                </c:pt>
                <c:pt idx="19">
                  <c:v>1.9329531517857144</c:v>
                </c:pt>
                <c:pt idx="20">
                  <c:v>1.9352276785714289</c:v>
                </c:pt>
                <c:pt idx="21">
                  <c:v>1.937550205357143</c:v>
                </c:pt>
                <c:pt idx="22">
                  <c:v>1.9399207321428573</c:v>
                </c:pt>
                <c:pt idx="23">
                  <c:v>1.9423392589285715</c:v>
                </c:pt>
                <c:pt idx="24">
                  <c:v>1.944805785714286</c:v>
                </c:pt>
                <c:pt idx="25">
                  <c:v>1.9473203125000005</c:v>
                </c:pt>
                <c:pt idx="26">
                  <c:v>1.9498828392857144</c:v>
                </c:pt>
                <c:pt idx="27">
                  <c:v>1.9524933660714288</c:v>
                </c:pt>
                <c:pt idx="28">
                  <c:v>1.9551518928571432</c:v>
                </c:pt>
                <c:pt idx="29">
                  <c:v>1.9578584196428572</c:v>
                </c:pt>
                <c:pt idx="30">
                  <c:v>1.9606129464285715</c:v>
                </c:pt>
                <c:pt idx="31">
                  <c:v>1.9634154732142859</c:v>
                </c:pt>
                <c:pt idx="32">
                  <c:v>1.9662660000000003</c:v>
                </c:pt>
                <c:pt idx="33">
                  <c:v>1.9691645267857143</c:v>
                </c:pt>
                <c:pt idx="34">
                  <c:v>1.9721110535714288</c:v>
                </c:pt>
                <c:pt idx="35">
                  <c:v>1.9751055803571431</c:v>
                </c:pt>
                <c:pt idx="36">
                  <c:v>1.9781481071428575</c:v>
                </c:pt>
                <c:pt idx="37">
                  <c:v>1.9812386339285715</c:v>
                </c:pt>
                <c:pt idx="38">
                  <c:v>1.9843771607142859</c:v>
                </c:pt>
                <c:pt idx="39">
                  <c:v>1.9875636875000002</c:v>
                </c:pt>
                <c:pt idx="40">
                  <c:v>1.9907982142857141</c:v>
                </c:pt>
                <c:pt idx="41">
                  <c:v>1.994080741071429</c:v>
                </c:pt>
                <c:pt idx="42">
                  <c:v>1.997411267857143</c:v>
                </c:pt>
                <c:pt idx="43">
                  <c:v>2.0007897946428574</c:v>
                </c:pt>
                <c:pt idx="44">
                  <c:v>2.0042163214285718</c:v>
                </c:pt>
                <c:pt idx="45">
                  <c:v>2.0076908482142857</c:v>
                </c:pt>
                <c:pt idx="46">
                  <c:v>2.0112133750000005</c:v>
                </c:pt>
                <c:pt idx="47">
                  <c:v>2.0147839017857145</c:v>
                </c:pt>
                <c:pt idx="48">
                  <c:v>2.0184024285714286</c:v>
                </c:pt>
                <c:pt idx="49">
                  <c:v>2.0220689553571431</c:v>
                </c:pt>
                <c:pt idx="50">
                  <c:v>2.0257834821428573</c:v>
                </c:pt>
                <c:pt idx="51">
                  <c:v>2.029546008928572</c:v>
                </c:pt>
                <c:pt idx="52">
                  <c:v>2.0333565357142862</c:v>
                </c:pt>
                <c:pt idx="53">
                  <c:v>2.0372150625000001</c:v>
                </c:pt>
                <c:pt idx="54">
                  <c:v>2.0411215892857144</c:v>
                </c:pt>
                <c:pt idx="55">
                  <c:v>2.0450761160714288</c:v>
                </c:pt>
                <c:pt idx="56">
                  <c:v>2.0490786428571428</c:v>
                </c:pt>
                <c:pt idx="57">
                  <c:v>2.0531291696428573</c:v>
                </c:pt>
                <c:pt idx="58">
                  <c:v>2.0572276964285718</c:v>
                </c:pt>
                <c:pt idx="59">
                  <c:v>2.0613742232142855</c:v>
                </c:pt>
                <c:pt idx="60">
                  <c:v>2.0655687500000006</c:v>
                </c:pt>
                <c:pt idx="61">
                  <c:v>2.0698112767857144</c:v>
                </c:pt>
                <c:pt idx="62">
                  <c:v>2.0741018035714287</c:v>
                </c:pt>
                <c:pt idx="63">
                  <c:v>2.078440330357143</c:v>
                </c:pt>
                <c:pt idx="64">
                  <c:v>2.0828268571428574</c:v>
                </c:pt>
                <c:pt idx="65">
                  <c:v>2.0872613839285714</c:v>
                </c:pt>
                <c:pt idx="66">
                  <c:v>2.0917439107142859</c:v>
                </c:pt>
                <c:pt idx="67">
                  <c:v>2.0962744375</c:v>
                </c:pt>
                <c:pt idx="68">
                  <c:v>2.1008529642857146</c:v>
                </c:pt>
                <c:pt idx="69">
                  <c:v>2.1054794910714287</c:v>
                </c:pt>
                <c:pt idx="70">
                  <c:v>2.110154017857143</c:v>
                </c:pt>
                <c:pt idx="71">
                  <c:v>2.1148765446428577</c:v>
                </c:pt>
                <c:pt idx="72">
                  <c:v>2.1196470714285716</c:v>
                </c:pt>
                <c:pt idx="73">
                  <c:v>2.1244655982142859</c:v>
                </c:pt>
                <c:pt idx="74">
                  <c:v>2.1293321250000004</c:v>
                </c:pt>
                <c:pt idx="75">
                  <c:v>2.1342466517857144</c:v>
                </c:pt>
                <c:pt idx="76">
                  <c:v>2.1392091785714289</c:v>
                </c:pt>
                <c:pt idx="77">
                  <c:v>2.144219705357143</c:v>
                </c:pt>
                <c:pt idx="78">
                  <c:v>2.1492782321428576</c:v>
                </c:pt>
                <c:pt idx="79">
                  <c:v>2.1543847589285714</c:v>
                </c:pt>
                <c:pt idx="80">
                  <c:v>2.1595392857142857</c:v>
                </c:pt>
                <c:pt idx="81">
                  <c:v>2.1647418125000004</c:v>
                </c:pt>
                <c:pt idx="82">
                  <c:v>2.1699923392857148</c:v>
                </c:pt>
                <c:pt idx="83">
                  <c:v>2.1752908660714287</c:v>
                </c:pt>
                <c:pt idx="84">
                  <c:v>2.1806373928571432</c:v>
                </c:pt>
                <c:pt idx="85">
                  <c:v>2.1860319196428573</c:v>
                </c:pt>
                <c:pt idx="86">
                  <c:v>2.1914744464285714</c:v>
                </c:pt>
                <c:pt idx="87">
                  <c:v>2.196964973214286</c:v>
                </c:pt>
                <c:pt idx="88">
                  <c:v>2.2025035000000002</c:v>
                </c:pt>
                <c:pt idx="89">
                  <c:v>2.2080900267857144</c:v>
                </c:pt>
                <c:pt idx="90">
                  <c:v>2.2137245535714292</c:v>
                </c:pt>
                <c:pt idx="91">
                  <c:v>2.2194070803571431</c:v>
                </c:pt>
                <c:pt idx="92">
                  <c:v>2.2251376071428575</c:v>
                </c:pt>
                <c:pt idx="93">
                  <c:v>2.2309161339285719</c:v>
                </c:pt>
                <c:pt idx="94">
                  <c:v>2.2367426607142855</c:v>
                </c:pt>
                <c:pt idx="95">
                  <c:v>2.2426171875000001</c:v>
                </c:pt>
                <c:pt idx="96">
                  <c:v>2.2485397142857146</c:v>
                </c:pt>
                <c:pt idx="97">
                  <c:v>2.2545102410714288</c:v>
                </c:pt>
                <c:pt idx="98">
                  <c:v>2.2605287678571431</c:v>
                </c:pt>
                <c:pt idx="99">
                  <c:v>2.2665952946428574</c:v>
                </c:pt>
                <c:pt idx="100">
                  <c:v>2.2727098214285717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'III-V ternary - 300K'!$DM$4</c:f>
              <c:strCache>
                <c:ptCount val="1"/>
                <c:pt idx="0">
                  <c:v>EG (L)</c:v>
                </c:pt>
              </c:strCache>
            </c:strRef>
          </c:tx>
          <c:marker>
            <c:symbol val="none"/>
          </c:marker>
          <c:xVal>
            <c:numRef>
              <c:f>'III-V ternary - 300K'!$DF$5:$DF$105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'III-V ternary - 300K'!$DM$5:$DM$105</c:f>
              <c:numCache>
                <c:formatCode>0.000</c:formatCode>
                <c:ptCount val="101"/>
                <c:pt idx="0">
                  <c:v>1.7069642857142857</c:v>
                </c:pt>
                <c:pt idx="1">
                  <c:v>1.7147377410714286</c:v>
                </c:pt>
                <c:pt idx="2">
                  <c:v>1.7225431964285713</c:v>
                </c:pt>
                <c:pt idx="3">
                  <c:v>1.7303806517857143</c:v>
                </c:pt>
                <c:pt idx="4">
                  <c:v>1.7382501071428573</c:v>
                </c:pt>
                <c:pt idx="5">
                  <c:v>1.7461515624999999</c:v>
                </c:pt>
                <c:pt idx="6">
                  <c:v>1.7540850178571428</c:v>
                </c:pt>
                <c:pt idx="7">
                  <c:v>1.7620504732142857</c:v>
                </c:pt>
                <c:pt idx="8">
                  <c:v>1.7700479285714286</c:v>
                </c:pt>
                <c:pt idx="9">
                  <c:v>1.7780773839285715</c:v>
                </c:pt>
                <c:pt idx="10">
                  <c:v>1.7861388392857145</c:v>
                </c:pt>
                <c:pt idx="11">
                  <c:v>1.7942322946428573</c:v>
                </c:pt>
                <c:pt idx="12">
                  <c:v>1.8023577500000001</c:v>
                </c:pt>
                <c:pt idx="13">
                  <c:v>1.8105152053571429</c:v>
                </c:pt>
                <c:pt idx="14">
                  <c:v>1.818704660714286</c:v>
                </c:pt>
                <c:pt idx="15">
                  <c:v>1.8269261160714287</c:v>
                </c:pt>
                <c:pt idx="16">
                  <c:v>1.8351795714285715</c:v>
                </c:pt>
                <c:pt idx="17">
                  <c:v>1.8434650267857142</c:v>
                </c:pt>
                <c:pt idx="18">
                  <c:v>1.8517824821428572</c:v>
                </c:pt>
                <c:pt idx="19">
                  <c:v>1.8601319375000001</c:v>
                </c:pt>
                <c:pt idx="20">
                  <c:v>1.8685133928571431</c:v>
                </c:pt>
                <c:pt idx="21">
                  <c:v>1.876926848214286</c:v>
                </c:pt>
                <c:pt idx="22">
                  <c:v>1.8853723035714287</c:v>
                </c:pt>
                <c:pt idx="23">
                  <c:v>1.8938497589285719</c:v>
                </c:pt>
                <c:pt idx="24">
                  <c:v>1.9023592142857144</c:v>
                </c:pt>
                <c:pt idx="25">
                  <c:v>1.9109006696428572</c:v>
                </c:pt>
                <c:pt idx="26">
                  <c:v>1.919474125</c:v>
                </c:pt>
                <c:pt idx="27">
                  <c:v>1.9280795803571429</c:v>
                </c:pt>
                <c:pt idx="28">
                  <c:v>1.9367170357142858</c:v>
                </c:pt>
                <c:pt idx="29">
                  <c:v>1.9453864910714285</c:v>
                </c:pt>
                <c:pt idx="30">
                  <c:v>1.9540879464285712</c:v>
                </c:pt>
                <c:pt idx="31">
                  <c:v>1.9628214017857144</c:v>
                </c:pt>
                <c:pt idx="32">
                  <c:v>1.9715868571428572</c:v>
                </c:pt>
                <c:pt idx="33">
                  <c:v>1.9803843125000002</c:v>
                </c:pt>
                <c:pt idx="34">
                  <c:v>1.9892137678571431</c:v>
                </c:pt>
                <c:pt idx="35">
                  <c:v>1.9980752232142858</c:v>
                </c:pt>
                <c:pt idx="36">
                  <c:v>2.0069686785714285</c:v>
                </c:pt>
                <c:pt idx="37">
                  <c:v>2.0158941339285716</c:v>
                </c:pt>
                <c:pt idx="38">
                  <c:v>2.0248515892857144</c:v>
                </c:pt>
                <c:pt idx="39">
                  <c:v>2.0338410446428576</c:v>
                </c:pt>
                <c:pt idx="40">
                  <c:v>2.0428625</c:v>
                </c:pt>
                <c:pt idx="41">
                  <c:v>2.0519159553571429</c:v>
                </c:pt>
                <c:pt idx="42">
                  <c:v>2.0610014107142862</c:v>
                </c:pt>
                <c:pt idx="43">
                  <c:v>2.0701188660714287</c:v>
                </c:pt>
                <c:pt idx="44">
                  <c:v>2.0792683214285717</c:v>
                </c:pt>
                <c:pt idx="45">
                  <c:v>2.0884497767857146</c:v>
                </c:pt>
                <c:pt idx="46">
                  <c:v>2.0976632321428572</c:v>
                </c:pt>
                <c:pt idx="47">
                  <c:v>2.1069086875000003</c:v>
                </c:pt>
                <c:pt idx="48">
                  <c:v>2.1161861428571429</c:v>
                </c:pt>
                <c:pt idx="49">
                  <c:v>2.1254955982142856</c:v>
                </c:pt>
                <c:pt idx="50">
                  <c:v>2.1348370535714287</c:v>
                </c:pt>
                <c:pt idx="51">
                  <c:v>2.1442105089285719</c:v>
                </c:pt>
                <c:pt idx="52">
                  <c:v>2.1536159642857147</c:v>
                </c:pt>
                <c:pt idx="53">
                  <c:v>2.1630534196428575</c:v>
                </c:pt>
                <c:pt idx="54">
                  <c:v>2.1725228750000003</c:v>
                </c:pt>
                <c:pt idx="55">
                  <c:v>2.1820243303571432</c:v>
                </c:pt>
                <c:pt idx="56">
                  <c:v>2.1915577857142861</c:v>
                </c:pt>
                <c:pt idx="57">
                  <c:v>2.2011232410714285</c:v>
                </c:pt>
                <c:pt idx="58">
                  <c:v>2.2107206964285719</c:v>
                </c:pt>
                <c:pt idx="59">
                  <c:v>2.2203501517857145</c:v>
                </c:pt>
                <c:pt idx="60">
                  <c:v>2.2300116071428571</c:v>
                </c:pt>
                <c:pt idx="61">
                  <c:v>2.2397050625000001</c:v>
                </c:pt>
                <c:pt idx="62">
                  <c:v>2.2494305178571432</c:v>
                </c:pt>
                <c:pt idx="63">
                  <c:v>2.2591879732142859</c:v>
                </c:pt>
                <c:pt idx="64">
                  <c:v>2.2689774285714286</c:v>
                </c:pt>
                <c:pt idx="65">
                  <c:v>2.2787988839285718</c:v>
                </c:pt>
                <c:pt idx="66">
                  <c:v>2.2886523392857145</c:v>
                </c:pt>
                <c:pt idx="67">
                  <c:v>2.2985377946428578</c:v>
                </c:pt>
                <c:pt idx="68">
                  <c:v>2.3084552500000002</c:v>
                </c:pt>
                <c:pt idx="69">
                  <c:v>2.318404705357143</c:v>
                </c:pt>
                <c:pt idx="70">
                  <c:v>2.3283861607142864</c:v>
                </c:pt>
                <c:pt idx="71">
                  <c:v>2.3383996160714284</c:v>
                </c:pt>
                <c:pt idx="72">
                  <c:v>2.3484450714285718</c:v>
                </c:pt>
                <c:pt idx="73">
                  <c:v>2.3585225267857144</c:v>
                </c:pt>
                <c:pt idx="74">
                  <c:v>2.3686319821428574</c:v>
                </c:pt>
                <c:pt idx="75">
                  <c:v>2.3787734375000005</c:v>
                </c:pt>
                <c:pt idx="76">
                  <c:v>2.3889468928571431</c:v>
                </c:pt>
                <c:pt idx="77">
                  <c:v>2.3991523482142862</c:v>
                </c:pt>
                <c:pt idx="78">
                  <c:v>2.409389803571429</c:v>
                </c:pt>
                <c:pt idx="79">
                  <c:v>2.4196592589285717</c:v>
                </c:pt>
                <c:pt idx="80">
                  <c:v>2.4299607142857149</c:v>
                </c:pt>
                <c:pt idx="81">
                  <c:v>2.4402941696428573</c:v>
                </c:pt>
                <c:pt idx="82">
                  <c:v>2.4506596250000001</c:v>
                </c:pt>
                <c:pt idx="83">
                  <c:v>2.461057080357143</c:v>
                </c:pt>
                <c:pt idx="84">
                  <c:v>2.4714865357142859</c:v>
                </c:pt>
                <c:pt idx="85">
                  <c:v>2.4819479910714288</c:v>
                </c:pt>
                <c:pt idx="86">
                  <c:v>2.4924414464285713</c:v>
                </c:pt>
                <c:pt idx="87">
                  <c:v>2.5029669017857148</c:v>
                </c:pt>
                <c:pt idx="88">
                  <c:v>2.5135243571428574</c:v>
                </c:pt>
                <c:pt idx="89">
                  <c:v>2.5241138125</c:v>
                </c:pt>
                <c:pt idx="90">
                  <c:v>2.5347352678571431</c:v>
                </c:pt>
                <c:pt idx="91">
                  <c:v>2.5453887232142862</c:v>
                </c:pt>
                <c:pt idx="92">
                  <c:v>2.5560741785714294</c:v>
                </c:pt>
                <c:pt idx="93">
                  <c:v>2.5667916339285717</c:v>
                </c:pt>
                <c:pt idx="94">
                  <c:v>2.5775410892857145</c:v>
                </c:pt>
                <c:pt idx="95">
                  <c:v>2.5883225446428573</c:v>
                </c:pt>
                <c:pt idx="96">
                  <c:v>2.5991360000000001</c:v>
                </c:pt>
                <c:pt idx="97">
                  <c:v>2.609981455357143</c:v>
                </c:pt>
                <c:pt idx="98">
                  <c:v>2.6208589107142859</c:v>
                </c:pt>
                <c:pt idx="99">
                  <c:v>2.6317683660714293</c:v>
                </c:pt>
                <c:pt idx="100">
                  <c:v>2.6427098214285718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94912"/>
        <c:axId val="139496448"/>
      </c:scatterChart>
      <c:valAx>
        <c:axId val="13949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496448"/>
        <c:crosses val="autoZero"/>
        <c:crossBetween val="midCat"/>
      </c:valAx>
      <c:valAx>
        <c:axId val="13949644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39494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'III-V ternary - 300K'!$DT$4</c:f>
              <c:strCache>
                <c:ptCount val="1"/>
                <c:pt idx="0">
                  <c:v>EG (Γ)</c:v>
                </c:pt>
              </c:strCache>
            </c:strRef>
          </c:tx>
          <c:marker>
            <c:symbol val="none"/>
          </c:marker>
          <c:xVal>
            <c:numRef>
              <c:f>'III-V ternary - 300K'!$DO$5:$DO$105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'III-V ternary - 300K'!$DT$5:$DT$105</c:f>
              <c:numCache>
                <c:formatCode>0.000</c:formatCode>
                <c:ptCount val="101"/>
                <c:pt idx="0">
                  <c:v>0.35379389312977094</c:v>
                </c:pt>
                <c:pt idx="1">
                  <c:v>0.36279481134133035</c:v>
                </c:pt>
                <c:pt idx="2">
                  <c:v>0.37181572955288977</c:v>
                </c:pt>
                <c:pt idx="3">
                  <c:v>0.38085664776444922</c:v>
                </c:pt>
                <c:pt idx="4">
                  <c:v>0.38991756597600868</c:v>
                </c:pt>
                <c:pt idx="5">
                  <c:v>0.39899848418756811</c:v>
                </c:pt>
                <c:pt idx="6">
                  <c:v>0.40809940239912751</c:v>
                </c:pt>
                <c:pt idx="7">
                  <c:v>0.41722032061068692</c:v>
                </c:pt>
                <c:pt idx="8">
                  <c:v>0.42636123882224641</c:v>
                </c:pt>
                <c:pt idx="9">
                  <c:v>0.43552215703380587</c:v>
                </c:pt>
                <c:pt idx="10">
                  <c:v>0.44470307524536529</c:v>
                </c:pt>
                <c:pt idx="11">
                  <c:v>0.45390399345692473</c:v>
                </c:pt>
                <c:pt idx="12">
                  <c:v>0.46312491166848413</c:v>
                </c:pt>
                <c:pt idx="13">
                  <c:v>0.47236582988004355</c:v>
                </c:pt>
                <c:pt idx="14">
                  <c:v>0.48162674809160305</c:v>
                </c:pt>
                <c:pt idx="15">
                  <c:v>0.49090766630316246</c:v>
                </c:pt>
                <c:pt idx="16">
                  <c:v>0.50020858451472183</c:v>
                </c:pt>
                <c:pt idx="17">
                  <c:v>0.50952950272628128</c:v>
                </c:pt>
                <c:pt idx="18">
                  <c:v>0.51887042093784075</c:v>
                </c:pt>
                <c:pt idx="19">
                  <c:v>0.52823133914940024</c:v>
                </c:pt>
                <c:pt idx="20">
                  <c:v>0.53761225736095963</c:v>
                </c:pt>
                <c:pt idx="21">
                  <c:v>0.54701317557251905</c:v>
                </c:pt>
                <c:pt idx="22">
                  <c:v>0.55643409378407849</c:v>
                </c:pt>
                <c:pt idx="23">
                  <c:v>0.56587501199563783</c:v>
                </c:pt>
                <c:pt idx="24">
                  <c:v>0.5753359302071972</c:v>
                </c:pt>
                <c:pt idx="25">
                  <c:v>0.5848168484187567</c:v>
                </c:pt>
                <c:pt idx="26">
                  <c:v>0.59431776663031621</c:v>
                </c:pt>
                <c:pt idx="27">
                  <c:v>0.60383868484187564</c:v>
                </c:pt>
                <c:pt idx="28">
                  <c:v>0.61337960305343509</c:v>
                </c:pt>
                <c:pt idx="29">
                  <c:v>0.62294052126499444</c:v>
                </c:pt>
                <c:pt idx="30">
                  <c:v>0.63252143947655393</c:v>
                </c:pt>
                <c:pt idx="31">
                  <c:v>0.64212235768811332</c:v>
                </c:pt>
                <c:pt idx="32">
                  <c:v>0.65174327589967285</c:v>
                </c:pt>
                <c:pt idx="33">
                  <c:v>0.66138419411123228</c:v>
                </c:pt>
                <c:pt idx="34">
                  <c:v>0.67104511232279163</c:v>
                </c:pt>
                <c:pt idx="35">
                  <c:v>0.68072603053435099</c:v>
                </c:pt>
                <c:pt idx="36">
                  <c:v>0.6904269487459106</c:v>
                </c:pt>
                <c:pt idx="37">
                  <c:v>0.70014786695746989</c:v>
                </c:pt>
                <c:pt idx="38">
                  <c:v>0.70988878516902942</c:v>
                </c:pt>
                <c:pt idx="39">
                  <c:v>0.71964970338058887</c:v>
                </c:pt>
                <c:pt idx="40">
                  <c:v>0.72943062159214822</c:v>
                </c:pt>
                <c:pt idx="41">
                  <c:v>0.73923153980370759</c:v>
                </c:pt>
                <c:pt idx="42">
                  <c:v>0.7490524580152671</c:v>
                </c:pt>
                <c:pt idx="43">
                  <c:v>0.75889337622682662</c:v>
                </c:pt>
                <c:pt idx="44">
                  <c:v>0.76875429443838605</c:v>
                </c:pt>
                <c:pt idx="45">
                  <c:v>0.7786352126499454</c:v>
                </c:pt>
                <c:pt idx="46">
                  <c:v>0.78853613086150487</c:v>
                </c:pt>
                <c:pt idx="47">
                  <c:v>0.79845704907306425</c:v>
                </c:pt>
                <c:pt idx="48">
                  <c:v>0.80839796728462365</c:v>
                </c:pt>
                <c:pt idx="49">
                  <c:v>0.8183588854961833</c:v>
                </c:pt>
                <c:pt idx="50">
                  <c:v>0.82833980370774263</c:v>
                </c:pt>
                <c:pt idx="51">
                  <c:v>0.83834072191930209</c:v>
                </c:pt>
                <c:pt idx="52">
                  <c:v>0.84836164013086157</c:v>
                </c:pt>
                <c:pt idx="53">
                  <c:v>0.85840255834242096</c:v>
                </c:pt>
                <c:pt idx="54">
                  <c:v>0.86846347655398037</c:v>
                </c:pt>
                <c:pt idx="55">
                  <c:v>0.8785443947655398</c:v>
                </c:pt>
                <c:pt idx="56">
                  <c:v>0.88864531297709926</c:v>
                </c:pt>
                <c:pt idx="57">
                  <c:v>0.89876623118865862</c:v>
                </c:pt>
                <c:pt idx="58">
                  <c:v>0.908907149400218</c:v>
                </c:pt>
                <c:pt idx="59">
                  <c:v>0.9190680676117774</c:v>
                </c:pt>
                <c:pt idx="60">
                  <c:v>0.92924898582333693</c:v>
                </c:pt>
                <c:pt idx="61">
                  <c:v>0.93944990403489637</c:v>
                </c:pt>
                <c:pt idx="62">
                  <c:v>0.94967082224645571</c:v>
                </c:pt>
                <c:pt idx="63">
                  <c:v>0.95991174045801519</c:v>
                </c:pt>
                <c:pt idx="64">
                  <c:v>0.97017265866957469</c:v>
                </c:pt>
                <c:pt idx="65">
                  <c:v>0.98045357688113399</c:v>
                </c:pt>
                <c:pt idx="66">
                  <c:v>0.99075449509269364</c:v>
                </c:pt>
                <c:pt idx="67">
                  <c:v>1.001075413304253</c:v>
                </c:pt>
                <c:pt idx="68">
                  <c:v>1.0114163315158125</c:v>
                </c:pt>
                <c:pt idx="69">
                  <c:v>1.0217772497273718</c:v>
                </c:pt>
                <c:pt idx="70">
                  <c:v>1.0321581679389313</c:v>
                </c:pt>
                <c:pt idx="71">
                  <c:v>1.0425590861504905</c:v>
                </c:pt>
                <c:pt idx="72">
                  <c:v>1.0529800043620501</c:v>
                </c:pt>
                <c:pt idx="73">
                  <c:v>1.0634209225736095</c:v>
                </c:pt>
                <c:pt idx="74">
                  <c:v>1.0738818407851689</c:v>
                </c:pt>
                <c:pt idx="75">
                  <c:v>1.0843627589967284</c:v>
                </c:pt>
                <c:pt idx="76">
                  <c:v>1.0948636772082878</c:v>
                </c:pt>
                <c:pt idx="77">
                  <c:v>1.1053845954198473</c:v>
                </c:pt>
                <c:pt idx="78">
                  <c:v>1.1159255136314066</c:v>
                </c:pt>
                <c:pt idx="79">
                  <c:v>1.1264864318429662</c:v>
                </c:pt>
                <c:pt idx="80">
                  <c:v>1.1370673500545256</c:v>
                </c:pt>
                <c:pt idx="81">
                  <c:v>1.147668268266085</c:v>
                </c:pt>
                <c:pt idx="82">
                  <c:v>1.1582891864776443</c:v>
                </c:pt>
                <c:pt idx="83">
                  <c:v>1.1689301046892038</c:v>
                </c:pt>
                <c:pt idx="84">
                  <c:v>1.1795910229007633</c:v>
                </c:pt>
                <c:pt idx="85">
                  <c:v>1.1902719411123226</c:v>
                </c:pt>
                <c:pt idx="86">
                  <c:v>1.2009728593238822</c:v>
                </c:pt>
                <c:pt idx="87">
                  <c:v>1.2116937775354417</c:v>
                </c:pt>
                <c:pt idx="88">
                  <c:v>1.2224346957470011</c:v>
                </c:pt>
                <c:pt idx="89">
                  <c:v>1.2331956139585605</c:v>
                </c:pt>
                <c:pt idx="90">
                  <c:v>1.2439765321701199</c:v>
                </c:pt>
                <c:pt idx="91">
                  <c:v>1.2547774503816793</c:v>
                </c:pt>
                <c:pt idx="92">
                  <c:v>1.2655983685932386</c:v>
                </c:pt>
                <c:pt idx="93">
                  <c:v>1.2764392868047982</c:v>
                </c:pt>
                <c:pt idx="94">
                  <c:v>1.2873002050163576</c:v>
                </c:pt>
                <c:pt idx="95">
                  <c:v>1.298181123227917</c:v>
                </c:pt>
                <c:pt idx="96">
                  <c:v>1.3090820414394764</c:v>
                </c:pt>
                <c:pt idx="97">
                  <c:v>1.3200029596510361</c:v>
                </c:pt>
                <c:pt idx="98">
                  <c:v>1.3309438778625955</c:v>
                </c:pt>
                <c:pt idx="99">
                  <c:v>1.3419047960741548</c:v>
                </c:pt>
                <c:pt idx="100">
                  <c:v>1.3528857142857142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'III-V ternary - 300K'!$DU$4</c:f>
              <c:strCache>
                <c:ptCount val="1"/>
                <c:pt idx="0">
                  <c:v>EG (X)</c:v>
                </c:pt>
              </c:strCache>
            </c:strRef>
          </c:tx>
          <c:marker>
            <c:symbol val="none"/>
          </c:marker>
          <c:xVal>
            <c:numRef>
              <c:f>'III-V ternary - 300K'!$DO$5:$DO$105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'III-V ternary - 300K'!$DU$5:$DU$105</c:f>
              <c:numCache>
                <c:formatCode>0.000</c:formatCode>
                <c:ptCount val="101"/>
                <c:pt idx="0">
                  <c:v>1.3697938931297711</c:v>
                </c:pt>
                <c:pt idx="1">
                  <c:v>1.3761529541984734</c:v>
                </c:pt>
                <c:pt idx="2">
                  <c:v>1.3825660152671757</c:v>
                </c:pt>
                <c:pt idx="3">
                  <c:v>1.3890330763358778</c:v>
                </c:pt>
                <c:pt idx="4">
                  <c:v>1.3955541374045801</c:v>
                </c:pt>
                <c:pt idx="5">
                  <c:v>1.4021291984732824</c:v>
                </c:pt>
                <c:pt idx="6">
                  <c:v>1.4087582595419847</c:v>
                </c:pt>
                <c:pt idx="7">
                  <c:v>1.4154413206106871</c:v>
                </c:pt>
                <c:pt idx="8">
                  <c:v>1.4221783816793896</c:v>
                </c:pt>
                <c:pt idx="9">
                  <c:v>1.4289694427480917</c:v>
                </c:pt>
                <c:pt idx="10">
                  <c:v>1.435814503816794</c:v>
                </c:pt>
                <c:pt idx="11">
                  <c:v>1.4427135648854963</c:v>
                </c:pt>
                <c:pt idx="12">
                  <c:v>1.4496666259541984</c:v>
                </c:pt>
                <c:pt idx="13">
                  <c:v>1.4566736870229009</c:v>
                </c:pt>
                <c:pt idx="14">
                  <c:v>1.463734748091603</c:v>
                </c:pt>
                <c:pt idx="15">
                  <c:v>1.4708498091603053</c:v>
                </c:pt>
                <c:pt idx="16">
                  <c:v>1.4780188702290076</c:v>
                </c:pt>
                <c:pt idx="17">
                  <c:v>1.4852419312977099</c:v>
                </c:pt>
                <c:pt idx="18">
                  <c:v>1.4925189923664124</c:v>
                </c:pt>
                <c:pt idx="19">
                  <c:v>1.4998500534351147</c:v>
                </c:pt>
                <c:pt idx="20">
                  <c:v>1.507235114503817</c:v>
                </c:pt>
                <c:pt idx="21">
                  <c:v>1.5146741755725188</c:v>
                </c:pt>
                <c:pt idx="22">
                  <c:v>1.5221672366412213</c:v>
                </c:pt>
                <c:pt idx="23">
                  <c:v>1.5297142977099238</c:v>
                </c:pt>
                <c:pt idx="24">
                  <c:v>1.5373153587786259</c:v>
                </c:pt>
                <c:pt idx="25">
                  <c:v>1.5449704198473284</c:v>
                </c:pt>
                <c:pt idx="26">
                  <c:v>1.5526794809160303</c:v>
                </c:pt>
                <c:pt idx="27">
                  <c:v>1.5604425419847328</c:v>
                </c:pt>
                <c:pt idx="28">
                  <c:v>1.5682596030534353</c:v>
                </c:pt>
                <c:pt idx="29">
                  <c:v>1.5761306641221373</c:v>
                </c:pt>
                <c:pt idx="30">
                  <c:v>1.5840557251908396</c:v>
                </c:pt>
                <c:pt idx="31">
                  <c:v>1.5920347862595419</c:v>
                </c:pt>
                <c:pt idx="32">
                  <c:v>1.6000678473282444</c:v>
                </c:pt>
                <c:pt idx="33">
                  <c:v>1.6081549083969464</c:v>
                </c:pt>
                <c:pt idx="34">
                  <c:v>1.6162959694656487</c:v>
                </c:pt>
                <c:pt idx="35">
                  <c:v>1.6244910305343512</c:v>
                </c:pt>
                <c:pt idx="36">
                  <c:v>1.6327400916030532</c:v>
                </c:pt>
                <c:pt idx="37">
                  <c:v>1.6410431526717557</c:v>
                </c:pt>
                <c:pt idx="38">
                  <c:v>1.6494002137404578</c:v>
                </c:pt>
                <c:pt idx="39">
                  <c:v>1.6578112748091602</c:v>
                </c:pt>
                <c:pt idx="40">
                  <c:v>1.6662763358778625</c:v>
                </c:pt>
                <c:pt idx="41">
                  <c:v>1.6747953969465648</c:v>
                </c:pt>
                <c:pt idx="42">
                  <c:v>1.6833684580152672</c:v>
                </c:pt>
                <c:pt idx="43">
                  <c:v>1.6919955190839695</c:v>
                </c:pt>
                <c:pt idx="44">
                  <c:v>1.7006765801526718</c:v>
                </c:pt>
                <c:pt idx="45">
                  <c:v>1.709411641221374</c:v>
                </c:pt>
                <c:pt idx="46">
                  <c:v>1.7182007022900763</c:v>
                </c:pt>
                <c:pt idx="47">
                  <c:v>1.7270437633587787</c:v>
                </c:pt>
                <c:pt idx="48">
                  <c:v>1.7359408244274808</c:v>
                </c:pt>
                <c:pt idx="49">
                  <c:v>1.744891885496183</c:v>
                </c:pt>
                <c:pt idx="50">
                  <c:v>1.7538969465648853</c:v>
                </c:pt>
                <c:pt idx="51">
                  <c:v>1.7629560076335875</c:v>
                </c:pt>
                <c:pt idx="52">
                  <c:v>1.7720690687022902</c:v>
                </c:pt>
                <c:pt idx="53">
                  <c:v>1.7812361297709922</c:v>
                </c:pt>
                <c:pt idx="54">
                  <c:v>1.7904571908396947</c:v>
                </c:pt>
                <c:pt idx="55">
                  <c:v>1.7997322519083969</c:v>
                </c:pt>
                <c:pt idx="56">
                  <c:v>1.8090613129770992</c:v>
                </c:pt>
                <c:pt idx="57">
                  <c:v>1.8184443740458014</c:v>
                </c:pt>
                <c:pt idx="58">
                  <c:v>1.8278814351145036</c:v>
                </c:pt>
                <c:pt idx="59">
                  <c:v>1.8373724961832061</c:v>
                </c:pt>
                <c:pt idx="60">
                  <c:v>1.8469175572519081</c:v>
                </c:pt>
                <c:pt idx="61">
                  <c:v>1.8565166183206105</c:v>
                </c:pt>
                <c:pt idx="62">
                  <c:v>1.8661696793893128</c:v>
                </c:pt>
                <c:pt idx="63">
                  <c:v>1.875876740458015</c:v>
                </c:pt>
                <c:pt idx="64">
                  <c:v>1.8856378015267174</c:v>
                </c:pt>
                <c:pt idx="65">
                  <c:v>1.8954528625954197</c:v>
                </c:pt>
                <c:pt idx="66">
                  <c:v>1.9053219236641219</c:v>
                </c:pt>
                <c:pt idx="67">
                  <c:v>1.9152449847328246</c:v>
                </c:pt>
                <c:pt idx="68">
                  <c:v>1.9252220458015266</c:v>
                </c:pt>
                <c:pt idx="69">
                  <c:v>1.9352531068702288</c:v>
                </c:pt>
                <c:pt idx="70">
                  <c:v>1.945338167938931</c:v>
                </c:pt>
                <c:pt idx="71">
                  <c:v>1.9554772290076334</c:v>
                </c:pt>
                <c:pt idx="72">
                  <c:v>1.9656702900763359</c:v>
                </c:pt>
                <c:pt idx="73">
                  <c:v>1.9759173511450379</c:v>
                </c:pt>
                <c:pt idx="74">
                  <c:v>1.9862184122137403</c:v>
                </c:pt>
                <c:pt idx="75">
                  <c:v>1.9965734732824425</c:v>
                </c:pt>
                <c:pt idx="76">
                  <c:v>2.0069825343511449</c:v>
                </c:pt>
                <c:pt idx="77">
                  <c:v>2.0174455954198471</c:v>
                </c:pt>
                <c:pt idx="78">
                  <c:v>2.0279626564885493</c:v>
                </c:pt>
                <c:pt idx="79">
                  <c:v>2.038533717557252</c:v>
                </c:pt>
                <c:pt idx="80">
                  <c:v>2.0491587786259537</c:v>
                </c:pt>
                <c:pt idx="81">
                  <c:v>2.0598378396946564</c:v>
                </c:pt>
                <c:pt idx="82">
                  <c:v>2.0705709007633581</c:v>
                </c:pt>
                <c:pt idx="83">
                  <c:v>2.0813579618320608</c:v>
                </c:pt>
                <c:pt idx="84">
                  <c:v>2.0921990229007634</c:v>
                </c:pt>
                <c:pt idx="85">
                  <c:v>2.1030940839694652</c:v>
                </c:pt>
                <c:pt idx="86">
                  <c:v>2.1140431450381678</c:v>
                </c:pt>
                <c:pt idx="87">
                  <c:v>2.12504620610687</c:v>
                </c:pt>
                <c:pt idx="88">
                  <c:v>2.1361032671755722</c:v>
                </c:pt>
                <c:pt idx="89">
                  <c:v>2.1472143282442748</c:v>
                </c:pt>
                <c:pt idx="90">
                  <c:v>2.1583793893129766</c:v>
                </c:pt>
                <c:pt idx="91">
                  <c:v>2.1695984503816792</c:v>
                </c:pt>
                <c:pt idx="92">
                  <c:v>2.1808715114503818</c:v>
                </c:pt>
                <c:pt idx="93">
                  <c:v>2.1921985725190831</c:v>
                </c:pt>
                <c:pt idx="94">
                  <c:v>2.2035796335877862</c:v>
                </c:pt>
                <c:pt idx="95">
                  <c:v>2.2150146946564884</c:v>
                </c:pt>
                <c:pt idx="96">
                  <c:v>2.2265037557251901</c:v>
                </c:pt>
                <c:pt idx="97">
                  <c:v>2.2380468167938927</c:v>
                </c:pt>
                <c:pt idx="98">
                  <c:v>2.2496438778625953</c:v>
                </c:pt>
                <c:pt idx="99">
                  <c:v>2.2612949389312971</c:v>
                </c:pt>
                <c:pt idx="100">
                  <c:v>2.2729999999999997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'III-V ternary - 300K'!$DV$4</c:f>
              <c:strCache>
                <c:ptCount val="1"/>
                <c:pt idx="0">
                  <c:v>EG (L)</c:v>
                </c:pt>
              </c:strCache>
            </c:strRef>
          </c:tx>
          <c:marker>
            <c:symbol val="none"/>
          </c:marker>
          <c:xVal>
            <c:numRef>
              <c:f>'III-V ternary - 300K'!$DO$5:$DO$105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'III-V ternary - 300K'!$DV$5:$DV$105</c:f>
              <c:numCache>
                <c:formatCode>0.000</c:formatCode>
                <c:ptCount val="101"/>
                <c:pt idx="0">
                  <c:v>1.069793893129771</c:v>
                </c:pt>
                <c:pt idx="1">
                  <c:v>1.0758558113413306</c:v>
                </c:pt>
                <c:pt idx="2">
                  <c:v>1.0819717295528899</c:v>
                </c:pt>
                <c:pt idx="3">
                  <c:v>1.0881416477644494</c:v>
                </c:pt>
                <c:pt idx="4">
                  <c:v>1.0943655659760088</c:v>
                </c:pt>
                <c:pt idx="5">
                  <c:v>1.1006434841875679</c:v>
                </c:pt>
                <c:pt idx="6">
                  <c:v>1.1069754023991276</c:v>
                </c:pt>
                <c:pt idx="7">
                  <c:v>1.1133613206106869</c:v>
                </c:pt>
                <c:pt idx="8">
                  <c:v>1.1198012388222467</c:v>
                </c:pt>
                <c:pt idx="9">
                  <c:v>1.1262951570338058</c:v>
                </c:pt>
                <c:pt idx="10">
                  <c:v>1.1328430752453653</c:v>
                </c:pt>
                <c:pt idx="11">
                  <c:v>1.1394449934569248</c:v>
                </c:pt>
                <c:pt idx="12">
                  <c:v>1.1461009116684839</c:v>
                </c:pt>
                <c:pt idx="13">
                  <c:v>1.1528108298800437</c:v>
                </c:pt>
                <c:pt idx="14">
                  <c:v>1.159574748091603</c:v>
                </c:pt>
                <c:pt idx="15">
                  <c:v>1.1663926663031625</c:v>
                </c:pt>
                <c:pt idx="16">
                  <c:v>1.1732645845147218</c:v>
                </c:pt>
                <c:pt idx="17">
                  <c:v>1.1801905027262811</c:v>
                </c:pt>
                <c:pt idx="18">
                  <c:v>1.1871704209378409</c:v>
                </c:pt>
                <c:pt idx="19">
                  <c:v>1.1942043391494002</c:v>
                </c:pt>
                <c:pt idx="20">
                  <c:v>1.2012922573609599</c:v>
                </c:pt>
                <c:pt idx="21">
                  <c:v>1.208434175572519</c:v>
                </c:pt>
                <c:pt idx="22">
                  <c:v>1.2156300937840785</c:v>
                </c:pt>
                <c:pt idx="23">
                  <c:v>1.222880011995638</c:v>
                </c:pt>
                <c:pt idx="24">
                  <c:v>1.2301839302071973</c:v>
                </c:pt>
                <c:pt idx="25">
                  <c:v>1.237541848418757</c:v>
                </c:pt>
                <c:pt idx="26">
                  <c:v>1.2449537666303161</c:v>
                </c:pt>
                <c:pt idx="27">
                  <c:v>1.2524196848418756</c:v>
                </c:pt>
                <c:pt idx="28">
                  <c:v>1.2599396030534351</c:v>
                </c:pt>
                <c:pt idx="29">
                  <c:v>1.2675135212649944</c:v>
                </c:pt>
                <c:pt idx="30">
                  <c:v>1.2751414394765539</c:v>
                </c:pt>
                <c:pt idx="31">
                  <c:v>1.2828233576881134</c:v>
                </c:pt>
                <c:pt idx="32">
                  <c:v>1.2905592758996727</c:v>
                </c:pt>
                <c:pt idx="33">
                  <c:v>1.2983491941112324</c:v>
                </c:pt>
                <c:pt idx="34">
                  <c:v>1.3061931123227914</c:v>
                </c:pt>
                <c:pt idx="35">
                  <c:v>1.3140910305343512</c:v>
                </c:pt>
                <c:pt idx="36">
                  <c:v>1.3220429487459104</c:v>
                </c:pt>
                <c:pt idx="37">
                  <c:v>1.3300488669574699</c:v>
                </c:pt>
                <c:pt idx="38">
                  <c:v>1.3381087851690294</c:v>
                </c:pt>
                <c:pt idx="39">
                  <c:v>1.3462227033805887</c:v>
                </c:pt>
                <c:pt idx="40">
                  <c:v>1.3543906215921484</c:v>
                </c:pt>
                <c:pt idx="41">
                  <c:v>1.3626125398037077</c:v>
                </c:pt>
                <c:pt idx="42">
                  <c:v>1.3708884580152674</c:v>
                </c:pt>
                <c:pt idx="43">
                  <c:v>1.3792183762268266</c:v>
                </c:pt>
                <c:pt idx="44">
                  <c:v>1.3876022944383861</c:v>
                </c:pt>
                <c:pt idx="45">
                  <c:v>1.3960402126499456</c:v>
                </c:pt>
                <c:pt idx="46">
                  <c:v>1.4045321308615049</c:v>
                </c:pt>
                <c:pt idx="47">
                  <c:v>1.4130780490730643</c:v>
                </c:pt>
                <c:pt idx="48">
                  <c:v>1.4216779672846238</c:v>
                </c:pt>
                <c:pt idx="49">
                  <c:v>1.4303318854961828</c:v>
                </c:pt>
                <c:pt idx="50">
                  <c:v>1.4390398037077428</c:v>
                </c:pt>
                <c:pt idx="51">
                  <c:v>1.4478017219193018</c:v>
                </c:pt>
                <c:pt idx="52">
                  <c:v>1.4566176401308613</c:v>
                </c:pt>
                <c:pt idx="53">
                  <c:v>1.4654875583424209</c:v>
                </c:pt>
                <c:pt idx="54">
                  <c:v>1.4744114765539802</c:v>
                </c:pt>
                <c:pt idx="55">
                  <c:v>1.4833893947655399</c:v>
                </c:pt>
                <c:pt idx="56">
                  <c:v>1.4924213129770991</c:v>
                </c:pt>
                <c:pt idx="57">
                  <c:v>1.5015072311886586</c:v>
                </c:pt>
                <c:pt idx="58">
                  <c:v>1.510647149400218</c:v>
                </c:pt>
                <c:pt idx="59">
                  <c:v>1.5198410676117773</c:v>
                </c:pt>
                <c:pt idx="60">
                  <c:v>1.529088985823337</c:v>
                </c:pt>
                <c:pt idx="61">
                  <c:v>1.5383909040348962</c:v>
                </c:pt>
                <c:pt idx="62">
                  <c:v>1.5477468222464557</c:v>
                </c:pt>
                <c:pt idx="63">
                  <c:v>1.5571567404580151</c:v>
                </c:pt>
                <c:pt idx="64">
                  <c:v>1.5666206586695746</c:v>
                </c:pt>
                <c:pt idx="65">
                  <c:v>1.576138576881134</c:v>
                </c:pt>
                <c:pt idx="66">
                  <c:v>1.5857104950926932</c:v>
                </c:pt>
                <c:pt idx="67">
                  <c:v>1.5953364133042531</c:v>
                </c:pt>
                <c:pt idx="68">
                  <c:v>1.6050163315158124</c:v>
                </c:pt>
                <c:pt idx="69">
                  <c:v>1.6147502497273718</c:v>
                </c:pt>
                <c:pt idx="70">
                  <c:v>1.6245381679389312</c:v>
                </c:pt>
                <c:pt idx="71">
                  <c:v>1.6343800861504905</c:v>
                </c:pt>
                <c:pt idx="72">
                  <c:v>1.6442760043620501</c:v>
                </c:pt>
                <c:pt idx="73">
                  <c:v>1.6542259225736093</c:v>
                </c:pt>
                <c:pt idx="74">
                  <c:v>1.6642298407851688</c:v>
                </c:pt>
                <c:pt idx="75">
                  <c:v>1.6742877589967282</c:v>
                </c:pt>
                <c:pt idx="76">
                  <c:v>1.6843996772082876</c:v>
                </c:pt>
                <c:pt idx="77">
                  <c:v>1.6945655954198473</c:v>
                </c:pt>
                <c:pt idx="78">
                  <c:v>1.7047855136314065</c:v>
                </c:pt>
                <c:pt idx="79">
                  <c:v>1.7150594318429659</c:v>
                </c:pt>
                <c:pt idx="80">
                  <c:v>1.7253873500545256</c:v>
                </c:pt>
                <c:pt idx="81">
                  <c:v>1.735769268266085</c:v>
                </c:pt>
                <c:pt idx="82">
                  <c:v>1.7462051864776444</c:v>
                </c:pt>
                <c:pt idx="83">
                  <c:v>1.7566951046892036</c:v>
                </c:pt>
                <c:pt idx="84">
                  <c:v>1.7672390229007631</c:v>
                </c:pt>
                <c:pt idx="85">
                  <c:v>1.7778369411123227</c:v>
                </c:pt>
                <c:pt idx="86">
                  <c:v>1.7884888593238821</c:v>
                </c:pt>
                <c:pt idx="87">
                  <c:v>1.7991947775354413</c:v>
                </c:pt>
                <c:pt idx="88">
                  <c:v>1.8099546957470007</c:v>
                </c:pt>
                <c:pt idx="89">
                  <c:v>1.8207686139585606</c:v>
                </c:pt>
                <c:pt idx="90">
                  <c:v>1.8316365321701198</c:v>
                </c:pt>
                <c:pt idx="91">
                  <c:v>1.8425584503816792</c:v>
                </c:pt>
                <c:pt idx="92">
                  <c:v>1.8535343685932386</c:v>
                </c:pt>
                <c:pt idx="93">
                  <c:v>1.8645642868047982</c:v>
                </c:pt>
                <c:pt idx="94">
                  <c:v>1.8756482050163574</c:v>
                </c:pt>
                <c:pt idx="95">
                  <c:v>1.8867861232279168</c:v>
                </c:pt>
                <c:pt idx="96">
                  <c:v>1.8979780414394765</c:v>
                </c:pt>
                <c:pt idx="97">
                  <c:v>1.9092239596510356</c:v>
                </c:pt>
                <c:pt idx="98">
                  <c:v>1.920523877862595</c:v>
                </c:pt>
                <c:pt idx="99">
                  <c:v>1.9318777960741547</c:v>
                </c:pt>
                <c:pt idx="100">
                  <c:v>1.9432857142857141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68480"/>
        <c:axId val="139270016"/>
      </c:scatterChart>
      <c:valAx>
        <c:axId val="13926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270016"/>
        <c:crosses val="autoZero"/>
        <c:crossBetween val="midCat"/>
      </c:valAx>
      <c:valAx>
        <c:axId val="13927001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39268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'III-V ternary - 300K'!$EC$4</c:f>
              <c:strCache>
                <c:ptCount val="1"/>
                <c:pt idx="0">
                  <c:v>EG (Γ)</c:v>
                </c:pt>
              </c:strCache>
            </c:strRef>
          </c:tx>
          <c:marker>
            <c:symbol val="none"/>
          </c:marker>
          <c:xVal>
            <c:numRef>
              <c:f>'III-V ternary - 300K'!$DX$5:$DX$105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'III-V ternary - 300K'!$EC$5:$EC$105</c:f>
              <c:numCache>
                <c:formatCode>0.000</c:formatCode>
                <c:ptCount val="101"/>
                <c:pt idx="0">
                  <c:v>3.0030361445783136</c:v>
                </c:pt>
                <c:pt idx="1">
                  <c:v>3.0063548813468164</c:v>
                </c:pt>
                <c:pt idx="2">
                  <c:v>3.0097176181153187</c:v>
                </c:pt>
                <c:pt idx="3">
                  <c:v>3.0131243548838209</c:v>
                </c:pt>
                <c:pt idx="4">
                  <c:v>3.0165750916523235</c:v>
                </c:pt>
                <c:pt idx="5">
                  <c:v>3.0200698284208261</c:v>
                </c:pt>
                <c:pt idx="6">
                  <c:v>3.0236085651893285</c:v>
                </c:pt>
                <c:pt idx="7">
                  <c:v>3.0271913019578318</c:v>
                </c:pt>
                <c:pt idx="8">
                  <c:v>3.0308180387263342</c:v>
                </c:pt>
                <c:pt idx="9">
                  <c:v>3.0344887754948369</c:v>
                </c:pt>
                <c:pt idx="10">
                  <c:v>3.0382035122633395</c:v>
                </c:pt>
                <c:pt idx="11">
                  <c:v>3.0419622490318421</c:v>
                </c:pt>
                <c:pt idx="12">
                  <c:v>3.0457649858003446</c:v>
                </c:pt>
                <c:pt idx="13">
                  <c:v>3.049611722568847</c:v>
                </c:pt>
                <c:pt idx="14">
                  <c:v>3.0535024593373494</c:v>
                </c:pt>
                <c:pt idx="15">
                  <c:v>3.0574371961058522</c:v>
                </c:pt>
                <c:pt idx="16">
                  <c:v>3.0614159328743549</c:v>
                </c:pt>
                <c:pt idx="17">
                  <c:v>3.0654386696428575</c:v>
                </c:pt>
                <c:pt idx="18">
                  <c:v>3.0695054064113605</c:v>
                </c:pt>
                <c:pt idx="19">
                  <c:v>3.0736161431798625</c:v>
                </c:pt>
                <c:pt idx="20">
                  <c:v>3.0777708799483654</c:v>
                </c:pt>
                <c:pt idx="21">
                  <c:v>3.0819696167168678</c:v>
                </c:pt>
                <c:pt idx="22">
                  <c:v>3.0862123534853709</c:v>
                </c:pt>
                <c:pt idx="23">
                  <c:v>3.0904990902538727</c:v>
                </c:pt>
                <c:pt idx="24">
                  <c:v>3.0948298270223753</c:v>
                </c:pt>
                <c:pt idx="25">
                  <c:v>3.0992045637908783</c:v>
                </c:pt>
                <c:pt idx="26">
                  <c:v>3.1036233005593807</c:v>
                </c:pt>
                <c:pt idx="27">
                  <c:v>3.1080860373278831</c:v>
                </c:pt>
                <c:pt idx="28">
                  <c:v>3.1125927740963855</c:v>
                </c:pt>
                <c:pt idx="29">
                  <c:v>3.1171435108648882</c:v>
                </c:pt>
                <c:pt idx="30">
                  <c:v>3.1217382476333908</c:v>
                </c:pt>
                <c:pt idx="31">
                  <c:v>3.1263769844018938</c:v>
                </c:pt>
                <c:pt idx="32">
                  <c:v>3.1310597211703959</c:v>
                </c:pt>
                <c:pt idx="33">
                  <c:v>3.1357864579388988</c:v>
                </c:pt>
                <c:pt idx="34">
                  <c:v>3.1405571947074011</c:v>
                </c:pt>
                <c:pt idx="35">
                  <c:v>3.1453719314759039</c:v>
                </c:pt>
                <c:pt idx="36">
                  <c:v>3.1502306682444066</c:v>
                </c:pt>
                <c:pt idx="37">
                  <c:v>3.1551334050129092</c:v>
                </c:pt>
                <c:pt idx="38">
                  <c:v>3.1600801417814113</c:v>
                </c:pt>
                <c:pt idx="39">
                  <c:v>3.1650708785499138</c:v>
                </c:pt>
                <c:pt idx="40">
                  <c:v>3.1701056153184166</c:v>
                </c:pt>
                <c:pt idx="41">
                  <c:v>3.1751843520869194</c:v>
                </c:pt>
                <c:pt idx="42">
                  <c:v>3.1803070888554217</c:v>
                </c:pt>
                <c:pt idx="43">
                  <c:v>3.1854738256239248</c:v>
                </c:pt>
                <c:pt idx="44">
                  <c:v>3.1906845623924269</c:v>
                </c:pt>
                <c:pt idx="45">
                  <c:v>3.1959392991609299</c:v>
                </c:pt>
                <c:pt idx="46">
                  <c:v>3.2012380359294323</c:v>
                </c:pt>
                <c:pt idx="47">
                  <c:v>3.2065807726979347</c:v>
                </c:pt>
                <c:pt idx="48">
                  <c:v>3.2119675094664375</c:v>
                </c:pt>
                <c:pt idx="49">
                  <c:v>3.2173982462349398</c:v>
                </c:pt>
                <c:pt idx="50">
                  <c:v>3.2228729830034424</c:v>
                </c:pt>
                <c:pt idx="51">
                  <c:v>3.2283917197719449</c:v>
                </c:pt>
                <c:pt idx="52">
                  <c:v>3.2339544565404479</c:v>
                </c:pt>
                <c:pt idx="53">
                  <c:v>3.2395611933089503</c:v>
                </c:pt>
                <c:pt idx="54">
                  <c:v>3.2452119300774531</c:v>
                </c:pt>
                <c:pt idx="55">
                  <c:v>3.2509066668459554</c:v>
                </c:pt>
                <c:pt idx="56">
                  <c:v>3.2566454036144581</c:v>
                </c:pt>
                <c:pt idx="57">
                  <c:v>3.2624281403829603</c:v>
                </c:pt>
                <c:pt idx="58">
                  <c:v>3.2682548771514632</c:v>
                </c:pt>
                <c:pt idx="59">
                  <c:v>3.2741256139199653</c:v>
                </c:pt>
                <c:pt idx="60">
                  <c:v>3.2800403506884686</c:v>
                </c:pt>
                <c:pt idx="61">
                  <c:v>3.2859990874569709</c:v>
                </c:pt>
                <c:pt idx="62">
                  <c:v>3.2920018242254736</c:v>
                </c:pt>
                <c:pt idx="63">
                  <c:v>3.2980485609939758</c:v>
                </c:pt>
                <c:pt idx="64">
                  <c:v>3.3041392977624784</c:v>
                </c:pt>
                <c:pt idx="65">
                  <c:v>3.3102740345309809</c:v>
                </c:pt>
                <c:pt idx="66">
                  <c:v>3.3164527712994842</c:v>
                </c:pt>
                <c:pt idx="67">
                  <c:v>3.3226755080679866</c:v>
                </c:pt>
                <c:pt idx="68">
                  <c:v>3.3289422448364894</c:v>
                </c:pt>
                <c:pt idx="69">
                  <c:v>3.3352529816049916</c:v>
                </c:pt>
                <c:pt idx="70">
                  <c:v>3.3416077183734942</c:v>
                </c:pt>
                <c:pt idx="71">
                  <c:v>3.3480064551419968</c:v>
                </c:pt>
                <c:pt idx="72">
                  <c:v>3.3544491919104997</c:v>
                </c:pt>
                <c:pt idx="73">
                  <c:v>3.3609359286790017</c:v>
                </c:pt>
                <c:pt idx="74">
                  <c:v>3.3674666654475045</c:v>
                </c:pt>
                <c:pt idx="75">
                  <c:v>3.3740414022160072</c:v>
                </c:pt>
                <c:pt idx="76">
                  <c:v>3.3806601389845095</c:v>
                </c:pt>
                <c:pt idx="77">
                  <c:v>3.3873228757530121</c:v>
                </c:pt>
                <c:pt idx="78">
                  <c:v>3.3940296125215146</c:v>
                </c:pt>
                <c:pt idx="79">
                  <c:v>3.4007803492900175</c:v>
                </c:pt>
                <c:pt idx="80">
                  <c:v>3.4075750860585199</c:v>
                </c:pt>
                <c:pt idx="81">
                  <c:v>3.4144138228270227</c:v>
                </c:pt>
                <c:pt idx="82">
                  <c:v>3.4212965595955249</c:v>
                </c:pt>
                <c:pt idx="83">
                  <c:v>3.4282232963640276</c:v>
                </c:pt>
                <c:pt idx="84">
                  <c:v>3.4351940331325301</c:v>
                </c:pt>
                <c:pt idx="85">
                  <c:v>3.4422087699010331</c:v>
                </c:pt>
                <c:pt idx="86">
                  <c:v>3.4492675066695355</c:v>
                </c:pt>
                <c:pt idx="87">
                  <c:v>3.4563702434380383</c:v>
                </c:pt>
                <c:pt idx="88">
                  <c:v>3.4635169802065402</c:v>
                </c:pt>
                <c:pt idx="89">
                  <c:v>3.4707077169750429</c:v>
                </c:pt>
                <c:pt idx="90">
                  <c:v>3.4779424537435455</c:v>
                </c:pt>
                <c:pt idx="91">
                  <c:v>3.4852211905120485</c:v>
                </c:pt>
                <c:pt idx="92">
                  <c:v>3.492543927280551</c:v>
                </c:pt>
                <c:pt idx="93">
                  <c:v>3.4999106640490538</c:v>
                </c:pt>
                <c:pt idx="94">
                  <c:v>3.5073214008175557</c:v>
                </c:pt>
                <c:pt idx="95">
                  <c:v>3.5147761375860584</c:v>
                </c:pt>
                <c:pt idx="96">
                  <c:v>3.5222748743545611</c:v>
                </c:pt>
                <c:pt idx="97">
                  <c:v>3.5298176111230641</c:v>
                </c:pt>
                <c:pt idx="98">
                  <c:v>3.5374043478915662</c:v>
                </c:pt>
                <c:pt idx="99">
                  <c:v>3.5450350846600691</c:v>
                </c:pt>
                <c:pt idx="100">
                  <c:v>3.5527098214285715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'III-V ternary - 300K'!$ED$4</c:f>
              <c:strCache>
                <c:ptCount val="1"/>
                <c:pt idx="0">
                  <c:v>EG (X)</c:v>
                </c:pt>
              </c:strCache>
            </c:strRef>
          </c:tx>
          <c:marker>
            <c:symbol val="none"/>
          </c:marker>
          <c:xVal>
            <c:numRef>
              <c:f>'III-V ternary - 300K'!$DX$5:$DX$105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'III-V ternary - 300K'!$ED$5:$ED$105</c:f>
              <c:numCache>
                <c:formatCode>0.000</c:formatCode>
                <c:ptCount val="101"/>
                <c:pt idx="0">
                  <c:v>2.1640963855421691</c:v>
                </c:pt>
                <c:pt idx="1">
                  <c:v>2.1651551243894502</c:v>
                </c:pt>
                <c:pt idx="2">
                  <c:v>2.1662578632367309</c:v>
                </c:pt>
                <c:pt idx="3">
                  <c:v>2.1674046020840123</c:v>
                </c:pt>
                <c:pt idx="4">
                  <c:v>2.1685953409312932</c:v>
                </c:pt>
                <c:pt idx="5">
                  <c:v>2.1698300797785741</c:v>
                </c:pt>
                <c:pt idx="6">
                  <c:v>2.1711088186258549</c:v>
                </c:pt>
                <c:pt idx="7">
                  <c:v>2.1724315574731361</c:v>
                </c:pt>
                <c:pt idx="8">
                  <c:v>2.1737982963204168</c:v>
                </c:pt>
                <c:pt idx="9">
                  <c:v>2.1752090351676983</c:v>
                </c:pt>
                <c:pt idx="10">
                  <c:v>2.1766637740149792</c:v>
                </c:pt>
                <c:pt idx="11">
                  <c:v>2.1781625128622601</c:v>
                </c:pt>
                <c:pt idx="12">
                  <c:v>2.179705251709541</c:v>
                </c:pt>
                <c:pt idx="13">
                  <c:v>2.1812919905568222</c:v>
                </c:pt>
                <c:pt idx="14">
                  <c:v>2.1829227294041034</c:v>
                </c:pt>
                <c:pt idx="15">
                  <c:v>2.1845974682513845</c:v>
                </c:pt>
                <c:pt idx="16">
                  <c:v>2.1863162070986655</c:v>
                </c:pt>
                <c:pt idx="17">
                  <c:v>2.1880789459459464</c:v>
                </c:pt>
                <c:pt idx="18">
                  <c:v>2.1898856847932278</c:v>
                </c:pt>
                <c:pt idx="19">
                  <c:v>2.1917364236405086</c:v>
                </c:pt>
                <c:pt idx="20">
                  <c:v>2.1936311624877893</c:v>
                </c:pt>
                <c:pt idx="21">
                  <c:v>2.1955699013350705</c:v>
                </c:pt>
                <c:pt idx="22">
                  <c:v>2.1975526401823515</c:v>
                </c:pt>
                <c:pt idx="23">
                  <c:v>2.1995793790296325</c:v>
                </c:pt>
                <c:pt idx="24">
                  <c:v>2.2016501178769134</c:v>
                </c:pt>
                <c:pt idx="25">
                  <c:v>2.2037648567241943</c:v>
                </c:pt>
                <c:pt idx="26">
                  <c:v>2.2059235955714755</c:v>
                </c:pt>
                <c:pt idx="27">
                  <c:v>2.2081263344187563</c:v>
                </c:pt>
                <c:pt idx="28">
                  <c:v>2.2103730732660374</c:v>
                </c:pt>
                <c:pt idx="29">
                  <c:v>2.2126638121133184</c:v>
                </c:pt>
                <c:pt idx="30">
                  <c:v>2.2149985509605998</c:v>
                </c:pt>
                <c:pt idx="31">
                  <c:v>2.2173772898078807</c:v>
                </c:pt>
                <c:pt idx="32">
                  <c:v>2.2198000286551611</c:v>
                </c:pt>
                <c:pt idx="33">
                  <c:v>2.2222667675024423</c:v>
                </c:pt>
                <c:pt idx="34">
                  <c:v>2.2247775063497235</c:v>
                </c:pt>
                <c:pt idx="35">
                  <c:v>2.2273322451970046</c:v>
                </c:pt>
                <c:pt idx="36">
                  <c:v>2.2299309840442856</c:v>
                </c:pt>
                <c:pt idx="37">
                  <c:v>2.2325737228915665</c:v>
                </c:pt>
                <c:pt idx="38">
                  <c:v>2.2352604617388474</c:v>
                </c:pt>
                <c:pt idx="39">
                  <c:v>2.2379912005861282</c:v>
                </c:pt>
                <c:pt idx="40">
                  <c:v>2.2407659394334098</c:v>
                </c:pt>
                <c:pt idx="41">
                  <c:v>2.2435846782806905</c:v>
                </c:pt>
                <c:pt idx="42">
                  <c:v>2.246447417127972</c:v>
                </c:pt>
                <c:pt idx="43">
                  <c:v>2.2493541559752526</c:v>
                </c:pt>
                <c:pt idx="44">
                  <c:v>2.2523048948225339</c:v>
                </c:pt>
                <c:pt idx="45">
                  <c:v>2.2552996336698148</c:v>
                </c:pt>
                <c:pt idx="46">
                  <c:v>2.258338372517096</c:v>
                </c:pt>
                <c:pt idx="47">
                  <c:v>2.2614211113643767</c:v>
                </c:pt>
                <c:pt idx="48">
                  <c:v>2.2645478502116578</c:v>
                </c:pt>
                <c:pt idx="49">
                  <c:v>2.2677185890589389</c:v>
                </c:pt>
                <c:pt idx="50">
                  <c:v>2.2709333279062194</c:v>
                </c:pt>
                <c:pt idx="51">
                  <c:v>2.2741920667535007</c:v>
                </c:pt>
                <c:pt idx="52">
                  <c:v>2.277494805600782</c:v>
                </c:pt>
                <c:pt idx="53">
                  <c:v>2.2808415444480628</c:v>
                </c:pt>
                <c:pt idx="54">
                  <c:v>2.2842322832953439</c:v>
                </c:pt>
                <c:pt idx="55">
                  <c:v>2.2876670221426245</c:v>
                </c:pt>
                <c:pt idx="56">
                  <c:v>2.291145760989906</c:v>
                </c:pt>
                <c:pt idx="57">
                  <c:v>2.2946684998371869</c:v>
                </c:pt>
                <c:pt idx="58">
                  <c:v>2.2982352386844678</c:v>
                </c:pt>
                <c:pt idx="59">
                  <c:v>2.301845977531749</c:v>
                </c:pt>
                <c:pt idx="60">
                  <c:v>2.3055007163790298</c:v>
                </c:pt>
                <c:pt idx="61">
                  <c:v>2.3091994552263109</c:v>
                </c:pt>
                <c:pt idx="62">
                  <c:v>2.3129421940735919</c:v>
                </c:pt>
                <c:pt idx="63">
                  <c:v>2.3167289329208729</c:v>
                </c:pt>
                <c:pt idx="64">
                  <c:v>2.3205596717681538</c:v>
                </c:pt>
                <c:pt idx="65">
                  <c:v>2.3244344106154347</c:v>
                </c:pt>
                <c:pt idx="66">
                  <c:v>2.3283531494627159</c:v>
                </c:pt>
                <c:pt idx="67">
                  <c:v>2.3323158883099966</c:v>
                </c:pt>
                <c:pt idx="68">
                  <c:v>2.3363226271572781</c:v>
                </c:pt>
                <c:pt idx="69">
                  <c:v>2.3403733660045591</c:v>
                </c:pt>
                <c:pt idx="70">
                  <c:v>2.3444681048518401</c:v>
                </c:pt>
                <c:pt idx="71">
                  <c:v>2.3486068436991214</c:v>
                </c:pt>
                <c:pt idx="72">
                  <c:v>2.3527895825464022</c:v>
                </c:pt>
                <c:pt idx="73">
                  <c:v>2.357016321393683</c:v>
                </c:pt>
                <c:pt idx="74">
                  <c:v>2.3612870602409641</c:v>
                </c:pt>
                <c:pt idx="75">
                  <c:v>2.3656017990882452</c:v>
                </c:pt>
                <c:pt idx="76">
                  <c:v>2.3699605379355262</c:v>
                </c:pt>
                <c:pt idx="77">
                  <c:v>2.3743632767828071</c:v>
                </c:pt>
                <c:pt idx="78">
                  <c:v>2.3788100156300884</c:v>
                </c:pt>
                <c:pt idx="79">
                  <c:v>2.3833007544773692</c:v>
                </c:pt>
                <c:pt idx="80">
                  <c:v>2.3878354933246499</c:v>
                </c:pt>
                <c:pt idx="81">
                  <c:v>2.3924142321719311</c:v>
                </c:pt>
                <c:pt idx="82">
                  <c:v>2.3970369710192125</c:v>
                </c:pt>
                <c:pt idx="83">
                  <c:v>2.4017037098664935</c:v>
                </c:pt>
                <c:pt idx="84">
                  <c:v>2.4064144487137744</c:v>
                </c:pt>
                <c:pt idx="85">
                  <c:v>2.4111691875610552</c:v>
                </c:pt>
                <c:pt idx="86">
                  <c:v>2.4159679264083365</c:v>
                </c:pt>
                <c:pt idx="87">
                  <c:v>2.4208106652556176</c:v>
                </c:pt>
                <c:pt idx="88">
                  <c:v>2.4256974041028982</c:v>
                </c:pt>
                <c:pt idx="89">
                  <c:v>2.4306281429501793</c:v>
                </c:pt>
                <c:pt idx="90">
                  <c:v>2.4356028817974602</c:v>
                </c:pt>
                <c:pt idx="91">
                  <c:v>2.4406216206447415</c:v>
                </c:pt>
                <c:pt idx="92">
                  <c:v>2.4456843594920223</c:v>
                </c:pt>
                <c:pt idx="93">
                  <c:v>2.4507910983393035</c:v>
                </c:pt>
                <c:pt idx="94">
                  <c:v>2.4559418371865842</c:v>
                </c:pt>
                <c:pt idx="95">
                  <c:v>2.4611365760338653</c:v>
                </c:pt>
                <c:pt idx="96">
                  <c:v>2.4663753148811463</c:v>
                </c:pt>
                <c:pt idx="97">
                  <c:v>2.4716580537284272</c:v>
                </c:pt>
                <c:pt idx="98">
                  <c:v>2.4769847925757085</c:v>
                </c:pt>
                <c:pt idx="99">
                  <c:v>2.4823555314229897</c:v>
                </c:pt>
                <c:pt idx="100">
                  <c:v>2.4877702702702704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'III-V ternary - 300K'!$EE$4</c:f>
              <c:strCache>
                <c:ptCount val="1"/>
                <c:pt idx="0">
                  <c:v>EG (L)</c:v>
                </c:pt>
              </c:strCache>
            </c:strRef>
          </c:tx>
          <c:marker>
            <c:symbol val="none"/>
          </c:marker>
          <c:xVal>
            <c:numRef>
              <c:f>'III-V ternary - 300K'!$DX$5:$DX$105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'III-V ternary - 300K'!$EE$5:$EE$105</c:f>
              <c:numCache>
                <c:formatCode>0.000</c:formatCode>
                <c:ptCount val="101"/>
                <c:pt idx="0">
                  <c:v>2.3519642857142857</c:v>
                </c:pt>
                <c:pt idx="1">
                  <c:v>2.3616443455598457</c:v>
                </c:pt>
                <c:pt idx="2">
                  <c:v>2.3713684054054052</c:v>
                </c:pt>
                <c:pt idx="3">
                  <c:v>2.381136465250965</c:v>
                </c:pt>
                <c:pt idx="4">
                  <c:v>2.3909485250965248</c:v>
                </c:pt>
                <c:pt idx="5">
                  <c:v>2.4008045849420845</c:v>
                </c:pt>
                <c:pt idx="6">
                  <c:v>2.4107046447876446</c:v>
                </c:pt>
                <c:pt idx="7">
                  <c:v>2.4206487046332046</c:v>
                </c:pt>
                <c:pt idx="8">
                  <c:v>2.4306367644787641</c:v>
                </c:pt>
                <c:pt idx="9">
                  <c:v>2.440668824324324</c:v>
                </c:pt>
                <c:pt idx="10">
                  <c:v>2.4507448841698842</c:v>
                </c:pt>
                <c:pt idx="11">
                  <c:v>2.460864944015444</c:v>
                </c:pt>
                <c:pt idx="12">
                  <c:v>2.4710290038610037</c:v>
                </c:pt>
                <c:pt idx="13">
                  <c:v>2.4812370637065637</c:v>
                </c:pt>
                <c:pt idx="14">
                  <c:v>2.4914891235521237</c:v>
                </c:pt>
                <c:pt idx="15">
                  <c:v>2.5017851833976832</c:v>
                </c:pt>
                <c:pt idx="16">
                  <c:v>2.5121252432432435</c:v>
                </c:pt>
                <c:pt idx="17">
                  <c:v>2.5225093030888033</c:v>
                </c:pt>
                <c:pt idx="18">
                  <c:v>2.5329373629343634</c:v>
                </c:pt>
                <c:pt idx="19">
                  <c:v>2.5434094227799231</c:v>
                </c:pt>
                <c:pt idx="20">
                  <c:v>2.5539254826254827</c:v>
                </c:pt>
                <c:pt idx="21">
                  <c:v>2.5644855424710427</c:v>
                </c:pt>
                <c:pt idx="22">
                  <c:v>2.5750896023166026</c:v>
                </c:pt>
                <c:pt idx="23">
                  <c:v>2.5857376621621619</c:v>
                </c:pt>
                <c:pt idx="24">
                  <c:v>2.5964297220077217</c:v>
                </c:pt>
                <c:pt idx="25">
                  <c:v>2.6071657818532818</c:v>
                </c:pt>
                <c:pt idx="26">
                  <c:v>2.6179458416988415</c:v>
                </c:pt>
                <c:pt idx="27">
                  <c:v>2.6287699015444015</c:v>
                </c:pt>
                <c:pt idx="28">
                  <c:v>2.6396379613899614</c:v>
                </c:pt>
                <c:pt idx="29">
                  <c:v>2.6505500212355213</c:v>
                </c:pt>
                <c:pt idx="30">
                  <c:v>2.6615060810810811</c:v>
                </c:pt>
                <c:pt idx="31">
                  <c:v>2.6725061409266408</c:v>
                </c:pt>
                <c:pt idx="32">
                  <c:v>2.683550200772201</c:v>
                </c:pt>
                <c:pt idx="33">
                  <c:v>2.6946382606177606</c:v>
                </c:pt>
                <c:pt idx="34">
                  <c:v>2.7057703204633206</c:v>
                </c:pt>
                <c:pt idx="35">
                  <c:v>2.71694638030888</c:v>
                </c:pt>
                <c:pt idx="36">
                  <c:v>2.7281664401544399</c:v>
                </c:pt>
                <c:pt idx="37">
                  <c:v>2.7394304999999997</c:v>
                </c:pt>
                <c:pt idx="38">
                  <c:v>2.7507385598455598</c:v>
                </c:pt>
                <c:pt idx="39">
                  <c:v>2.7620906196911195</c:v>
                </c:pt>
                <c:pt idx="40">
                  <c:v>2.7734866795366799</c:v>
                </c:pt>
                <c:pt idx="41">
                  <c:v>2.7849267393822394</c:v>
                </c:pt>
                <c:pt idx="42">
                  <c:v>2.7964107992277993</c:v>
                </c:pt>
                <c:pt idx="43">
                  <c:v>2.8079388590733592</c:v>
                </c:pt>
                <c:pt idx="44">
                  <c:v>2.8195109189189189</c:v>
                </c:pt>
                <c:pt idx="45">
                  <c:v>2.8311269787644786</c:v>
                </c:pt>
                <c:pt idx="46">
                  <c:v>2.8427870386100387</c:v>
                </c:pt>
                <c:pt idx="47">
                  <c:v>2.8544910984555982</c:v>
                </c:pt>
                <c:pt idx="48">
                  <c:v>2.8662391583011586</c:v>
                </c:pt>
                <c:pt idx="49">
                  <c:v>2.878031218146718</c:v>
                </c:pt>
                <c:pt idx="50">
                  <c:v>2.8898672779922778</c:v>
                </c:pt>
                <c:pt idx="51">
                  <c:v>2.9017473378378376</c:v>
                </c:pt>
                <c:pt idx="52">
                  <c:v>2.9136713976833977</c:v>
                </c:pt>
                <c:pt idx="53">
                  <c:v>2.9256394575289577</c:v>
                </c:pt>
                <c:pt idx="54">
                  <c:v>2.9376515173745177</c:v>
                </c:pt>
                <c:pt idx="55">
                  <c:v>2.9497075772200771</c:v>
                </c:pt>
                <c:pt idx="56">
                  <c:v>2.961807637065637</c:v>
                </c:pt>
                <c:pt idx="57">
                  <c:v>2.9739516969111968</c:v>
                </c:pt>
                <c:pt idx="58">
                  <c:v>2.9861397567567565</c:v>
                </c:pt>
                <c:pt idx="59">
                  <c:v>2.9983718166023161</c:v>
                </c:pt>
                <c:pt idx="60">
                  <c:v>3.0106478764478761</c:v>
                </c:pt>
                <c:pt idx="61">
                  <c:v>3.0229679362934356</c:v>
                </c:pt>
                <c:pt idx="62">
                  <c:v>3.035331996138996</c:v>
                </c:pt>
                <c:pt idx="63">
                  <c:v>3.0477400559845562</c:v>
                </c:pt>
                <c:pt idx="64">
                  <c:v>3.060192115830116</c:v>
                </c:pt>
                <c:pt idx="65">
                  <c:v>3.0726881756756756</c:v>
                </c:pt>
                <c:pt idx="66">
                  <c:v>3.0852282355212357</c:v>
                </c:pt>
                <c:pt idx="67">
                  <c:v>3.0978122953667953</c:v>
                </c:pt>
                <c:pt idx="68">
                  <c:v>3.1104403552123552</c:v>
                </c:pt>
                <c:pt idx="69">
                  <c:v>3.123112415057915</c:v>
                </c:pt>
                <c:pt idx="70">
                  <c:v>3.1358284749034748</c:v>
                </c:pt>
                <c:pt idx="71">
                  <c:v>3.148588534749035</c:v>
                </c:pt>
                <c:pt idx="72">
                  <c:v>3.1613925945945947</c:v>
                </c:pt>
                <c:pt idx="73">
                  <c:v>3.1742406544401542</c:v>
                </c:pt>
                <c:pt idx="74">
                  <c:v>3.1871327142857147</c:v>
                </c:pt>
                <c:pt idx="75">
                  <c:v>3.2000687741312746</c:v>
                </c:pt>
                <c:pt idx="76">
                  <c:v>3.2130488339768339</c:v>
                </c:pt>
                <c:pt idx="77">
                  <c:v>3.2260728938223937</c:v>
                </c:pt>
                <c:pt idx="78">
                  <c:v>3.2391409536679538</c:v>
                </c:pt>
                <c:pt idx="79">
                  <c:v>3.2522530135135135</c:v>
                </c:pt>
                <c:pt idx="80">
                  <c:v>3.2654090733590735</c:v>
                </c:pt>
                <c:pt idx="81">
                  <c:v>3.2786091332046334</c:v>
                </c:pt>
                <c:pt idx="82">
                  <c:v>3.2918531930501933</c:v>
                </c:pt>
                <c:pt idx="83">
                  <c:v>3.3051412528957531</c:v>
                </c:pt>
                <c:pt idx="84">
                  <c:v>3.3184733127413129</c:v>
                </c:pt>
                <c:pt idx="85">
                  <c:v>3.3318493725868725</c:v>
                </c:pt>
                <c:pt idx="86">
                  <c:v>3.3452694324324321</c:v>
                </c:pt>
                <c:pt idx="87">
                  <c:v>3.3587334922779921</c:v>
                </c:pt>
                <c:pt idx="88">
                  <c:v>3.372241552123552</c:v>
                </c:pt>
                <c:pt idx="89">
                  <c:v>3.3857936119691119</c:v>
                </c:pt>
                <c:pt idx="90">
                  <c:v>3.3993896718146717</c:v>
                </c:pt>
                <c:pt idx="91">
                  <c:v>3.4130297316602318</c:v>
                </c:pt>
                <c:pt idx="92">
                  <c:v>3.4267137915057915</c:v>
                </c:pt>
                <c:pt idx="93">
                  <c:v>3.4404418513513515</c:v>
                </c:pt>
                <c:pt idx="94">
                  <c:v>3.4542139111969106</c:v>
                </c:pt>
                <c:pt idx="95">
                  <c:v>3.4680299710424709</c:v>
                </c:pt>
                <c:pt idx="96">
                  <c:v>3.4818900308880312</c:v>
                </c:pt>
                <c:pt idx="97">
                  <c:v>3.4957940907335909</c:v>
                </c:pt>
                <c:pt idx="98">
                  <c:v>3.5097421505791506</c:v>
                </c:pt>
                <c:pt idx="99">
                  <c:v>3.5237342104247107</c:v>
                </c:pt>
                <c:pt idx="100">
                  <c:v>3.5377702702702702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96128"/>
        <c:axId val="139302016"/>
      </c:scatterChart>
      <c:valAx>
        <c:axId val="13929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302016"/>
        <c:crosses val="autoZero"/>
        <c:crossBetween val="midCat"/>
      </c:valAx>
      <c:valAx>
        <c:axId val="13930201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39296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'III-V ternary - 300K'!$EL$4</c:f>
              <c:strCache>
                <c:ptCount val="1"/>
                <c:pt idx="0">
                  <c:v>EG (Γ)</c:v>
                </c:pt>
              </c:strCache>
            </c:strRef>
          </c:tx>
          <c:marker>
            <c:symbol val="none"/>
          </c:marker>
          <c:xVal>
            <c:numRef>
              <c:f>'III-V ternary - 300K'!$EG$5:$EG$105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'III-V ternary - 300K'!$EL$5:$EL$105</c:f>
              <c:numCache>
                <c:formatCode>0.000</c:formatCode>
                <c:ptCount val="101"/>
                <c:pt idx="0">
                  <c:v>2.7770394767269186</c:v>
                </c:pt>
                <c:pt idx="1">
                  <c:v>2.7298061274141947</c:v>
                </c:pt>
                <c:pt idx="2">
                  <c:v>2.6831127781014712</c:v>
                </c:pt>
                <c:pt idx="3">
                  <c:v>2.6369594287887472</c:v>
                </c:pt>
                <c:pt idx="4">
                  <c:v>2.5913460794760237</c:v>
                </c:pt>
                <c:pt idx="5">
                  <c:v>2.5462727301632997</c:v>
                </c:pt>
                <c:pt idx="6">
                  <c:v>2.5017393808505757</c:v>
                </c:pt>
                <c:pt idx="7">
                  <c:v>2.4577460315378525</c:v>
                </c:pt>
                <c:pt idx="8">
                  <c:v>2.4142926822251285</c:v>
                </c:pt>
                <c:pt idx="9">
                  <c:v>2.3713793329124049</c:v>
                </c:pt>
                <c:pt idx="10">
                  <c:v>2.3290059835996817</c:v>
                </c:pt>
                <c:pt idx="11">
                  <c:v>2.2871726342869576</c:v>
                </c:pt>
                <c:pt idx="12">
                  <c:v>2.2458792849742339</c:v>
                </c:pt>
                <c:pt idx="13">
                  <c:v>2.2051259356615103</c:v>
                </c:pt>
                <c:pt idx="14">
                  <c:v>2.1649125863487866</c:v>
                </c:pt>
                <c:pt idx="15">
                  <c:v>2.1252392370360624</c:v>
                </c:pt>
                <c:pt idx="16">
                  <c:v>2.0861058877233387</c:v>
                </c:pt>
                <c:pt idx="17">
                  <c:v>2.0475125384106154</c:v>
                </c:pt>
                <c:pt idx="18">
                  <c:v>2.0094591890978917</c:v>
                </c:pt>
                <c:pt idx="19">
                  <c:v>1.9719458397851679</c:v>
                </c:pt>
                <c:pt idx="20">
                  <c:v>1.9349724904724439</c:v>
                </c:pt>
                <c:pt idx="21">
                  <c:v>1.8985391411597203</c:v>
                </c:pt>
                <c:pt idx="22">
                  <c:v>1.8626457918469965</c:v>
                </c:pt>
                <c:pt idx="23">
                  <c:v>1.8272924425342731</c:v>
                </c:pt>
                <c:pt idx="24">
                  <c:v>1.7924790932215489</c:v>
                </c:pt>
                <c:pt idx="25">
                  <c:v>1.758205743908825</c:v>
                </c:pt>
                <c:pt idx="26">
                  <c:v>1.7244723945961016</c:v>
                </c:pt>
                <c:pt idx="27">
                  <c:v>1.6912790452833775</c:v>
                </c:pt>
                <c:pt idx="28">
                  <c:v>1.6586256959706542</c:v>
                </c:pt>
                <c:pt idx="29">
                  <c:v>1.6265123466579303</c:v>
                </c:pt>
                <c:pt idx="30">
                  <c:v>1.5949389973452064</c:v>
                </c:pt>
                <c:pt idx="31">
                  <c:v>1.5639056480324829</c:v>
                </c:pt>
                <c:pt idx="32">
                  <c:v>1.5334122987197589</c:v>
                </c:pt>
                <c:pt idx="33">
                  <c:v>1.5034589494070352</c:v>
                </c:pt>
                <c:pt idx="34">
                  <c:v>1.4740456000943114</c:v>
                </c:pt>
                <c:pt idx="35">
                  <c:v>1.4451722507815881</c:v>
                </c:pt>
                <c:pt idx="36">
                  <c:v>1.4168389014688643</c:v>
                </c:pt>
                <c:pt idx="37">
                  <c:v>1.3890455521561402</c:v>
                </c:pt>
                <c:pt idx="38">
                  <c:v>1.3617922028434168</c:v>
                </c:pt>
                <c:pt idx="39">
                  <c:v>1.3350788535306932</c:v>
                </c:pt>
                <c:pt idx="40">
                  <c:v>1.3089055042179694</c:v>
                </c:pt>
                <c:pt idx="41">
                  <c:v>1.2832721549052457</c:v>
                </c:pt>
                <c:pt idx="42">
                  <c:v>1.2581788055925223</c:v>
                </c:pt>
                <c:pt idx="43">
                  <c:v>1.2336254562797984</c:v>
                </c:pt>
                <c:pt idx="44">
                  <c:v>1.2096121069670744</c:v>
                </c:pt>
                <c:pt idx="45">
                  <c:v>1.186138757654351</c:v>
                </c:pt>
                <c:pt idx="46">
                  <c:v>1.163205408341627</c:v>
                </c:pt>
                <c:pt idx="47">
                  <c:v>1.1408120590289035</c:v>
                </c:pt>
                <c:pt idx="48">
                  <c:v>1.1189587097161797</c:v>
                </c:pt>
                <c:pt idx="49">
                  <c:v>1.0976453604034557</c:v>
                </c:pt>
                <c:pt idx="50">
                  <c:v>1.0768720110907319</c:v>
                </c:pt>
                <c:pt idx="51">
                  <c:v>1.0566386617780084</c:v>
                </c:pt>
                <c:pt idx="52">
                  <c:v>1.0369453124652845</c:v>
                </c:pt>
                <c:pt idx="53">
                  <c:v>1.0177919631525607</c:v>
                </c:pt>
                <c:pt idx="54">
                  <c:v>0.99917861383983697</c:v>
                </c:pt>
                <c:pt idx="55">
                  <c:v>0.98110526452711344</c:v>
                </c:pt>
                <c:pt idx="56">
                  <c:v>0.96357191521438967</c:v>
                </c:pt>
                <c:pt idx="57">
                  <c:v>0.946578565901666</c:v>
                </c:pt>
                <c:pt idx="58">
                  <c:v>0.93012521658894221</c:v>
                </c:pt>
                <c:pt idx="59">
                  <c:v>0.91421186727621861</c:v>
                </c:pt>
                <c:pt idx="60">
                  <c:v>0.89883851796349468</c:v>
                </c:pt>
                <c:pt idx="61">
                  <c:v>0.88400516865077106</c:v>
                </c:pt>
                <c:pt idx="62">
                  <c:v>0.86971181933804731</c:v>
                </c:pt>
                <c:pt idx="63">
                  <c:v>0.85595847002532344</c:v>
                </c:pt>
                <c:pt idx="64">
                  <c:v>0.84274512071259966</c:v>
                </c:pt>
                <c:pt idx="65">
                  <c:v>0.83007177139987598</c:v>
                </c:pt>
                <c:pt idx="66">
                  <c:v>0.81793842208715239</c:v>
                </c:pt>
                <c:pt idx="67">
                  <c:v>0.80634507277442857</c:v>
                </c:pt>
                <c:pt idx="68">
                  <c:v>0.79529172346170474</c:v>
                </c:pt>
                <c:pt idx="69">
                  <c:v>0.78477837414898111</c:v>
                </c:pt>
                <c:pt idx="70">
                  <c:v>0.77480502483625757</c:v>
                </c:pt>
                <c:pt idx="71">
                  <c:v>0.76537167552353369</c:v>
                </c:pt>
                <c:pt idx="72">
                  <c:v>0.75647832621081001</c:v>
                </c:pt>
                <c:pt idx="73">
                  <c:v>0.74812497689808644</c:v>
                </c:pt>
                <c:pt idx="74">
                  <c:v>0.74031162758536262</c:v>
                </c:pt>
                <c:pt idx="75">
                  <c:v>0.73303827827263879</c:v>
                </c:pt>
                <c:pt idx="76">
                  <c:v>0.72630492895991505</c:v>
                </c:pt>
                <c:pt idx="77">
                  <c:v>0.7201115796471913</c:v>
                </c:pt>
                <c:pt idx="78">
                  <c:v>0.71445823033446754</c:v>
                </c:pt>
                <c:pt idx="79">
                  <c:v>0.70934488102174376</c:v>
                </c:pt>
                <c:pt idx="80">
                  <c:v>0.70477153170901996</c:v>
                </c:pt>
                <c:pt idx="81">
                  <c:v>0.70073818239629637</c:v>
                </c:pt>
                <c:pt idx="82">
                  <c:v>0.69724483308357255</c:v>
                </c:pt>
                <c:pt idx="83">
                  <c:v>0.69429148377084893</c:v>
                </c:pt>
                <c:pt idx="84">
                  <c:v>0.69187813445812529</c:v>
                </c:pt>
                <c:pt idx="85">
                  <c:v>0.69000478514540153</c:v>
                </c:pt>
                <c:pt idx="86">
                  <c:v>0.68867143583267776</c:v>
                </c:pt>
                <c:pt idx="87">
                  <c:v>0.68787808651995397</c:v>
                </c:pt>
                <c:pt idx="88">
                  <c:v>0.68762473720723027</c:v>
                </c:pt>
                <c:pt idx="89">
                  <c:v>0.68791138789450668</c:v>
                </c:pt>
                <c:pt idx="90">
                  <c:v>0.68873803858178284</c:v>
                </c:pt>
                <c:pt idx="91">
                  <c:v>0.69010468926905921</c:v>
                </c:pt>
                <c:pt idx="92">
                  <c:v>0.69201133995633535</c:v>
                </c:pt>
                <c:pt idx="93">
                  <c:v>0.69445799064361169</c:v>
                </c:pt>
                <c:pt idx="94">
                  <c:v>0.6974446413308879</c:v>
                </c:pt>
                <c:pt idx="95">
                  <c:v>0.70097129201816422</c:v>
                </c:pt>
                <c:pt idx="96">
                  <c:v>0.7050379427054404</c:v>
                </c:pt>
                <c:pt idx="97">
                  <c:v>0.70964459339271679</c:v>
                </c:pt>
                <c:pt idx="98">
                  <c:v>0.71479124407999295</c:v>
                </c:pt>
                <c:pt idx="99">
                  <c:v>0.7204778947672692</c:v>
                </c:pt>
                <c:pt idx="100">
                  <c:v>0.72670454545454555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'III-V ternary - 300K'!$EM$4</c:f>
              <c:strCache>
                <c:ptCount val="1"/>
                <c:pt idx="0">
                  <c:v>EG (X)</c:v>
                </c:pt>
              </c:strCache>
            </c:strRef>
          </c:tx>
          <c:marker>
            <c:symbol val="none"/>
          </c:marker>
          <c:xVal>
            <c:numRef>
              <c:f>'III-V ternary - 300K'!$EG$5:$EG$105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'III-V ternary - 300K'!$EM$5:$EM$105</c:f>
              <c:numCache>
                <c:formatCode>0.000</c:formatCode>
                <c:ptCount val="101"/>
                <c:pt idx="0">
                  <c:v>2.2727098214285717</c:v>
                </c:pt>
                <c:pt idx="1">
                  <c:v>2.2335776978335753</c:v>
                </c:pt>
                <c:pt idx="2">
                  <c:v>2.1949855742385789</c:v>
                </c:pt>
                <c:pt idx="3">
                  <c:v>2.1569334506435824</c:v>
                </c:pt>
                <c:pt idx="4">
                  <c:v>2.1194213270485864</c:v>
                </c:pt>
                <c:pt idx="5">
                  <c:v>2.0824492034535895</c:v>
                </c:pt>
                <c:pt idx="6">
                  <c:v>2.046017079858593</c:v>
                </c:pt>
                <c:pt idx="7">
                  <c:v>2.010124956263597</c:v>
                </c:pt>
                <c:pt idx="8">
                  <c:v>1.9747728326686007</c:v>
                </c:pt>
                <c:pt idx="9">
                  <c:v>1.9399607090736044</c:v>
                </c:pt>
                <c:pt idx="10">
                  <c:v>1.9056885854786076</c:v>
                </c:pt>
                <c:pt idx="11">
                  <c:v>1.8719564618836115</c:v>
                </c:pt>
                <c:pt idx="12">
                  <c:v>1.8387643382886152</c:v>
                </c:pt>
                <c:pt idx="13">
                  <c:v>1.8061122146936186</c:v>
                </c:pt>
                <c:pt idx="14">
                  <c:v>1.7740000910986222</c:v>
                </c:pt>
                <c:pt idx="15">
                  <c:v>1.7424279675036258</c:v>
                </c:pt>
                <c:pt idx="16">
                  <c:v>1.7113958439086296</c:v>
                </c:pt>
                <c:pt idx="17">
                  <c:v>1.6809037203136334</c:v>
                </c:pt>
                <c:pt idx="18">
                  <c:v>1.6509515967186372</c:v>
                </c:pt>
                <c:pt idx="19">
                  <c:v>1.6215394731236406</c:v>
                </c:pt>
                <c:pt idx="20">
                  <c:v>1.5926673495286441</c:v>
                </c:pt>
                <c:pt idx="21">
                  <c:v>1.564335225933648</c:v>
                </c:pt>
                <c:pt idx="22">
                  <c:v>1.5365431023386515</c:v>
                </c:pt>
                <c:pt idx="23">
                  <c:v>1.509290978743655</c:v>
                </c:pt>
                <c:pt idx="24">
                  <c:v>1.4825788551486585</c:v>
                </c:pt>
                <c:pt idx="25">
                  <c:v>1.456406731553662</c:v>
                </c:pt>
                <c:pt idx="26">
                  <c:v>1.4307746079586661</c:v>
                </c:pt>
                <c:pt idx="27">
                  <c:v>1.4056824843636695</c:v>
                </c:pt>
                <c:pt idx="28">
                  <c:v>1.3811303607686733</c:v>
                </c:pt>
                <c:pt idx="29">
                  <c:v>1.3571182371736765</c:v>
                </c:pt>
                <c:pt idx="30">
                  <c:v>1.3336461135786801</c:v>
                </c:pt>
                <c:pt idx="31">
                  <c:v>1.3107139899836837</c:v>
                </c:pt>
                <c:pt idx="32">
                  <c:v>1.2883218663886875</c:v>
                </c:pt>
                <c:pt idx="33">
                  <c:v>1.2664697427936911</c:v>
                </c:pt>
                <c:pt idx="34">
                  <c:v>1.2451576191986946</c:v>
                </c:pt>
                <c:pt idx="35">
                  <c:v>1.2243854956036986</c:v>
                </c:pt>
                <c:pt idx="36">
                  <c:v>1.2041533720087023</c:v>
                </c:pt>
                <c:pt idx="37">
                  <c:v>1.1844612484137058</c:v>
                </c:pt>
                <c:pt idx="38">
                  <c:v>1.1653091248187093</c:v>
                </c:pt>
                <c:pt idx="39">
                  <c:v>1.146697001223713</c:v>
                </c:pt>
                <c:pt idx="40">
                  <c:v>1.1286248776287167</c:v>
                </c:pt>
                <c:pt idx="41">
                  <c:v>1.1110927540337201</c:v>
                </c:pt>
                <c:pt idx="42">
                  <c:v>1.0941006304387237</c:v>
                </c:pt>
                <c:pt idx="43">
                  <c:v>1.0776485068437274</c:v>
                </c:pt>
                <c:pt idx="44">
                  <c:v>1.061736383248731</c:v>
                </c:pt>
                <c:pt idx="45">
                  <c:v>1.046364259653735</c:v>
                </c:pt>
                <c:pt idx="46">
                  <c:v>1.0315321360587384</c:v>
                </c:pt>
                <c:pt idx="47">
                  <c:v>1.0172400124637422</c:v>
                </c:pt>
                <c:pt idx="48">
                  <c:v>1.0034878888687455</c:v>
                </c:pt>
                <c:pt idx="49">
                  <c:v>0.99027576527374905</c:v>
                </c:pt>
                <c:pt idx="50">
                  <c:v>0.9776036416787528</c:v>
                </c:pt>
                <c:pt idx="51">
                  <c:v>0.96547151808375653</c:v>
                </c:pt>
                <c:pt idx="52">
                  <c:v>0.95387939448875991</c:v>
                </c:pt>
                <c:pt idx="53">
                  <c:v>0.94282727089376361</c:v>
                </c:pt>
                <c:pt idx="54">
                  <c:v>0.9323151472987673</c:v>
                </c:pt>
                <c:pt idx="55">
                  <c:v>0.92234302370377064</c:v>
                </c:pt>
                <c:pt idx="56">
                  <c:v>0.9129109001087744</c:v>
                </c:pt>
                <c:pt idx="57">
                  <c:v>0.90401877651377827</c:v>
                </c:pt>
                <c:pt idx="58">
                  <c:v>0.89566665291878178</c:v>
                </c:pt>
                <c:pt idx="59">
                  <c:v>0.8878545293237855</c:v>
                </c:pt>
                <c:pt idx="60">
                  <c:v>0.8805824057287891</c:v>
                </c:pt>
                <c:pt idx="61">
                  <c:v>0.87385028213379257</c:v>
                </c:pt>
                <c:pt idx="62">
                  <c:v>0.86765815853879635</c:v>
                </c:pt>
                <c:pt idx="63">
                  <c:v>0.86200603494380001</c:v>
                </c:pt>
                <c:pt idx="64">
                  <c:v>0.85689391134880355</c:v>
                </c:pt>
                <c:pt idx="65">
                  <c:v>0.85232178775380718</c:v>
                </c:pt>
                <c:pt idx="66">
                  <c:v>0.84828966415881091</c:v>
                </c:pt>
                <c:pt idx="67">
                  <c:v>0.8447975405638144</c:v>
                </c:pt>
                <c:pt idx="68">
                  <c:v>0.84184541696881787</c:v>
                </c:pt>
                <c:pt idx="69">
                  <c:v>0.83943329337382155</c:v>
                </c:pt>
                <c:pt idx="70">
                  <c:v>0.83756116977882533</c:v>
                </c:pt>
                <c:pt idx="71">
                  <c:v>0.83622904618382876</c:v>
                </c:pt>
                <c:pt idx="72">
                  <c:v>0.8354369225888324</c:v>
                </c:pt>
                <c:pt idx="73">
                  <c:v>0.83518479899383613</c:v>
                </c:pt>
                <c:pt idx="74">
                  <c:v>0.83547267539883985</c:v>
                </c:pt>
                <c:pt idx="75">
                  <c:v>0.83630055180384333</c:v>
                </c:pt>
                <c:pt idx="76">
                  <c:v>0.8376684282088469</c:v>
                </c:pt>
                <c:pt idx="77">
                  <c:v>0.83957630461385069</c:v>
                </c:pt>
                <c:pt idx="78">
                  <c:v>0.84202418101885423</c:v>
                </c:pt>
                <c:pt idx="79">
                  <c:v>0.84501205742385799</c:v>
                </c:pt>
                <c:pt idx="80">
                  <c:v>0.8485399338288615</c:v>
                </c:pt>
                <c:pt idx="81">
                  <c:v>0.85260781023386523</c:v>
                </c:pt>
                <c:pt idx="82">
                  <c:v>0.85721568663886871</c:v>
                </c:pt>
                <c:pt idx="83">
                  <c:v>0.86236356304387241</c:v>
                </c:pt>
                <c:pt idx="84">
                  <c:v>0.86805143944887586</c:v>
                </c:pt>
                <c:pt idx="85">
                  <c:v>0.87427931585387963</c:v>
                </c:pt>
                <c:pt idx="86">
                  <c:v>0.88104719225888317</c:v>
                </c:pt>
                <c:pt idx="87">
                  <c:v>0.88835506866388692</c:v>
                </c:pt>
                <c:pt idx="88">
                  <c:v>0.89620294506889042</c:v>
                </c:pt>
                <c:pt idx="89">
                  <c:v>0.90459082147389425</c:v>
                </c:pt>
                <c:pt idx="90">
                  <c:v>0.91351869787889772</c:v>
                </c:pt>
                <c:pt idx="91">
                  <c:v>0.9229865742839013</c:v>
                </c:pt>
                <c:pt idx="92">
                  <c:v>0.93299445068890507</c:v>
                </c:pt>
                <c:pt idx="93">
                  <c:v>0.94354232709390851</c:v>
                </c:pt>
                <c:pt idx="94">
                  <c:v>0.95463020349891226</c:v>
                </c:pt>
                <c:pt idx="95">
                  <c:v>0.96625807990391588</c:v>
                </c:pt>
                <c:pt idx="96">
                  <c:v>0.97842595630891938</c:v>
                </c:pt>
                <c:pt idx="97">
                  <c:v>0.99113383271392319</c:v>
                </c:pt>
                <c:pt idx="98">
                  <c:v>1.0043817091189267</c:v>
                </c:pt>
                <c:pt idx="99">
                  <c:v>1.0181695855239306</c:v>
                </c:pt>
                <c:pt idx="100">
                  <c:v>1.032497461928934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'III-V ternary - 300K'!$EN$4</c:f>
              <c:strCache>
                <c:ptCount val="1"/>
                <c:pt idx="0">
                  <c:v>EG (L)</c:v>
                </c:pt>
              </c:strCache>
            </c:strRef>
          </c:tx>
          <c:marker>
            <c:symbol val="none"/>
          </c:marker>
          <c:xVal>
            <c:numRef>
              <c:f>'III-V ternary - 300K'!$EG$5:$EG$105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'III-V ternary - 300K'!$EN$5:$EN$105</c:f>
              <c:numCache>
                <c:formatCode>0.000</c:formatCode>
                <c:ptCount val="101"/>
                <c:pt idx="0">
                  <c:v>2.6427098214285718</c:v>
                </c:pt>
                <c:pt idx="1">
                  <c:v>2.5970815868506496</c:v>
                </c:pt>
                <c:pt idx="2">
                  <c:v>2.5519933522727278</c:v>
                </c:pt>
                <c:pt idx="3">
                  <c:v>2.5074451176948056</c:v>
                </c:pt>
                <c:pt idx="4">
                  <c:v>2.4634368831168834</c:v>
                </c:pt>
                <c:pt idx="5">
                  <c:v>2.4199686485389611</c:v>
                </c:pt>
                <c:pt idx="6">
                  <c:v>2.3770404139610393</c:v>
                </c:pt>
                <c:pt idx="7">
                  <c:v>2.334652179383117</c:v>
                </c:pt>
                <c:pt idx="8">
                  <c:v>2.2928039448051951</c:v>
                </c:pt>
                <c:pt idx="9">
                  <c:v>2.2514957102272728</c:v>
                </c:pt>
                <c:pt idx="10">
                  <c:v>2.2107274756493513</c:v>
                </c:pt>
                <c:pt idx="11">
                  <c:v>2.1704992410714286</c:v>
                </c:pt>
                <c:pt idx="12">
                  <c:v>2.1308110064935066</c:v>
                </c:pt>
                <c:pt idx="13">
                  <c:v>2.0916627719155851</c:v>
                </c:pt>
                <c:pt idx="14">
                  <c:v>2.0530545373376627</c:v>
                </c:pt>
                <c:pt idx="15">
                  <c:v>2.0149863027597403</c:v>
                </c:pt>
                <c:pt idx="16">
                  <c:v>1.9774580681818184</c:v>
                </c:pt>
                <c:pt idx="17">
                  <c:v>1.9404698336038964</c:v>
                </c:pt>
                <c:pt idx="18">
                  <c:v>1.9040215990259743</c:v>
                </c:pt>
                <c:pt idx="19">
                  <c:v>1.8681133644480523</c:v>
                </c:pt>
                <c:pt idx="20">
                  <c:v>1.8327451298701301</c:v>
                </c:pt>
                <c:pt idx="21">
                  <c:v>1.7979168952922082</c:v>
                </c:pt>
                <c:pt idx="22">
                  <c:v>1.7636286607142861</c:v>
                </c:pt>
                <c:pt idx="23">
                  <c:v>1.7298804261363641</c:v>
                </c:pt>
                <c:pt idx="24">
                  <c:v>1.696672191558442</c:v>
                </c:pt>
                <c:pt idx="25">
                  <c:v>1.6640039569805198</c:v>
                </c:pt>
                <c:pt idx="26">
                  <c:v>1.6318757224025977</c:v>
                </c:pt>
                <c:pt idx="27">
                  <c:v>1.6002874878246753</c:v>
                </c:pt>
                <c:pt idx="28">
                  <c:v>1.5692392532467534</c:v>
                </c:pt>
                <c:pt idx="29">
                  <c:v>1.5387310186688312</c:v>
                </c:pt>
                <c:pt idx="30">
                  <c:v>1.508762784090909</c:v>
                </c:pt>
                <c:pt idx="31">
                  <c:v>1.4793345495129873</c:v>
                </c:pt>
                <c:pt idx="32">
                  <c:v>1.450446314935065</c:v>
                </c:pt>
                <c:pt idx="33">
                  <c:v>1.422098080357143</c:v>
                </c:pt>
                <c:pt idx="34">
                  <c:v>1.394289845779221</c:v>
                </c:pt>
                <c:pt idx="35">
                  <c:v>1.3670216112012989</c:v>
                </c:pt>
                <c:pt idx="36">
                  <c:v>1.3402933766233769</c:v>
                </c:pt>
                <c:pt idx="37">
                  <c:v>1.3141051420454546</c:v>
                </c:pt>
                <c:pt idx="38">
                  <c:v>1.2884569074675327</c:v>
                </c:pt>
                <c:pt idx="39">
                  <c:v>1.2633486728896106</c:v>
                </c:pt>
                <c:pt idx="40">
                  <c:v>1.2387804383116885</c:v>
                </c:pt>
                <c:pt idx="41">
                  <c:v>1.2147522037337666</c:v>
                </c:pt>
                <c:pt idx="42">
                  <c:v>1.1912639691558444</c:v>
                </c:pt>
                <c:pt idx="43">
                  <c:v>1.1683157345779223</c:v>
                </c:pt>
                <c:pt idx="44">
                  <c:v>1.1459075000000003</c:v>
                </c:pt>
                <c:pt idx="45">
                  <c:v>1.1240392654220783</c:v>
                </c:pt>
                <c:pt idx="46">
                  <c:v>1.1027110308441559</c:v>
                </c:pt>
                <c:pt idx="47">
                  <c:v>1.0819227962662339</c:v>
                </c:pt>
                <c:pt idx="48">
                  <c:v>1.0616745616883119</c:v>
                </c:pt>
                <c:pt idx="49">
                  <c:v>1.0419663271103898</c:v>
                </c:pt>
                <c:pt idx="50">
                  <c:v>1.0227980925324676</c:v>
                </c:pt>
                <c:pt idx="51">
                  <c:v>1.0041698579545455</c:v>
                </c:pt>
                <c:pt idx="52">
                  <c:v>0.98608162337662353</c:v>
                </c:pt>
                <c:pt idx="53">
                  <c:v>0.96853338879870143</c:v>
                </c:pt>
                <c:pt idx="54">
                  <c:v>0.95152515422077932</c:v>
                </c:pt>
                <c:pt idx="55">
                  <c:v>0.93505691964285731</c:v>
                </c:pt>
                <c:pt idx="56">
                  <c:v>0.91912868506493506</c:v>
                </c:pt>
                <c:pt idx="57">
                  <c:v>0.90374045048701312</c:v>
                </c:pt>
                <c:pt idx="58">
                  <c:v>0.88889221590909107</c:v>
                </c:pt>
                <c:pt idx="59">
                  <c:v>0.87458398133116877</c:v>
                </c:pt>
                <c:pt idx="60">
                  <c:v>0.86081574675324701</c:v>
                </c:pt>
                <c:pt idx="61">
                  <c:v>0.84758751217532491</c:v>
                </c:pt>
                <c:pt idx="62">
                  <c:v>0.83489927759740268</c:v>
                </c:pt>
                <c:pt idx="63">
                  <c:v>0.82275104301948054</c:v>
                </c:pt>
                <c:pt idx="64">
                  <c:v>0.8111428084415585</c:v>
                </c:pt>
                <c:pt idx="65">
                  <c:v>0.80007457386363656</c:v>
                </c:pt>
                <c:pt idx="66">
                  <c:v>0.78954633928571427</c:v>
                </c:pt>
                <c:pt idx="67">
                  <c:v>0.77955810470779219</c:v>
                </c:pt>
                <c:pt idx="68">
                  <c:v>0.77010987012987009</c:v>
                </c:pt>
                <c:pt idx="69">
                  <c:v>0.7612016355519482</c:v>
                </c:pt>
                <c:pt idx="70">
                  <c:v>0.75283340097402618</c:v>
                </c:pt>
                <c:pt idx="71">
                  <c:v>0.74500516639610381</c:v>
                </c:pt>
                <c:pt idx="72">
                  <c:v>0.73771693181818188</c:v>
                </c:pt>
                <c:pt idx="73">
                  <c:v>0.73096869724025981</c:v>
                </c:pt>
                <c:pt idx="74">
                  <c:v>0.72476046266233773</c:v>
                </c:pt>
                <c:pt idx="75">
                  <c:v>0.71909222808441564</c:v>
                </c:pt>
                <c:pt idx="76">
                  <c:v>0.71396399350649364</c:v>
                </c:pt>
                <c:pt idx="77">
                  <c:v>0.70937575892857163</c:v>
                </c:pt>
                <c:pt idx="78">
                  <c:v>0.70532752435064938</c:v>
                </c:pt>
                <c:pt idx="79">
                  <c:v>0.70181928977272734</c:v>
                </c:pt>
                <c:pt idx="80">
                  <c:v>0.69885105519480506</c:v>
                </c:pt>
                <c:pt idx="81">
                  <c:v>0.69642282061688299</c:v>
                </c:pt>
                <c:pt idx="82">
                  <c:v>0.69453458603896112</c:v>
                </c:pt>
                <c:pt idx="83">
                  <c:v>0.69318635146103902</c:v>
                </c:pt>
                <c:pt idx="84">
                  <c:v>0.6923781168831169</c:v>
                </c:pt>
                <c:pt idx="85">
                  <c:v>0.69210988230519488</c:v>
                </c:pt>
                <c:pt idx="86">
                  <c:v>0.69238164772727284</c:v>
                </c:pt>
                <c:pt idx="87">
                  <c:v>0.69319341314935079</c:v>
                </c:pt>
                <c:pt idx="88">
                  <c:v>0.6945451785714285</c:v>
                </c:pt>
                <c:pt idx="89">
                  <c:v>0.69643694399350653</c:v>
                </c:pt>
                <c:pt idx="90">
                  <c:v>0.69886870941558443</c:v>
                </c:pt>
                <c:pt idx="91">
                  <c:v>0.70184047483766232</c:v>
                </c:pt>
                <c:pt idx="92">
                  <c:v>0.70535224025974019</c:v>
                </c:pt>
                <c:pt idx="93">
                  <c:v>0.70940400568181827</c:v>
                </c:pt>
                <c:pt idx="94">
                  <c:v>0.713995771103896</c:v>
                </c:pt>
                <c:pt idx="95">
                  <c:v>0.71912753652597405</c:v>
                </c:pt>
                <c:pt idx="96">
                  <c:v>0.72479930194805187</c:v>
                </c:pt>
                <c:pt idx="97">
                  <c:v>0.73101106737013</c:v>
                </c:pt>
                <c:pt idx="98">
                  <c:v>0.73776283279220778</c:v>
                </c:pt>
                <c:pt idx="99">
                  <c:v>0.74505459821428577</c:v>
                </c:pt>
                <c:pt idx="100">
                  <c:v>0.75288636363636363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02880"/>
        <c:axId val="139812864"/>
      </c:scatterChart>
      <c:valAx>
        <c:axId val="139802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812864"/>
        <c:crosses val="autoZero"/>
        <c:crossBetween val="midCat"/>
      </c:valAx>
      <c:valAx>
        <c:axId val="13981286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39802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'III-V ternary - 300K'!$EU$4</c:f>
              <c:strCache>
                <c:ptCount val="1"/>
                <c:pt idx="0">
                  <c:v>EG (Γ)</c:v>
                </c:pt>
              </c:strCache>
            </c:strRef>
          </c:tx>
          <c:marker>
            <c:symbol val="none"/>
          </c:marker>
          <c:xVal>
            <c:numRef>
              <c:f>'III-V ternary - 300K'!$EP$5:$EP$105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'III-V ternary - 300K'!$EU$5:$EU$105</c:f>
              <c:numCache>
                <c:formatCode>0.000</c:formatCode>
                <c:ptCount val="101"/>
                <c:pt idx="0">
                  <c:v>3.5527098214285715</c:v>
                </c:pt>
                <c:pt idx="1">
                  <c:v>3.5134536323051946</c:v>
                </c:pt>
                <c:pt idx="2">
                  <c:v>3.4747374431818185</c:v>
                </c:pt>
                <c:pt idx="3">
                  <c:v>3.4365612540584416</c:v>
                </c:pt>
                <c:pt idx="4">
                  <c:v>3.3989250649350646</c:v>
                </c:pt>
                <c:pt idx="5">
                  <c:v>3.3618288758116881</c:v>
                </c:pt>
                <c:pt idx="6">
                  <c:v>3.3252726866883116</c:v>
                </c:pt>
                <c:pt idx="7">
                  <c:v>3.289256497564935</c:v>
                </c:pt>
                <c:pt idx="8">
                  <c:v>3.2537803084415584</c:v>
                </c:pt>
                <c:pt idx="9">
                  <c:v>3.2188441193181823</c:v>
                </c:pt>
                <c:pt idx="10">
                  <c:v>3.1844479301948052</c:v>
                </c:pt>
                <c:pt idx="11">
                  <c:v>3.1505917410714286</c:v>
                </c:pt>
                <c:pt idx="12">
                  <c:v>3.1172755519480519</c:v>
                </c:pt>
                <c:pt idx="13">
                  <c:v>3.0844993628246753</c:v>
                </c:pt>
                <c:pt idx="14">
                  <c:v>3.0522631737012986</c:v>
                </c:pt>
                <c:pt idx="15">
                  <c:v>3.0205669845779219</c:v>
                </c:pt>
                <c:pt idx="16">
                  <c:v>2.9894107954545452</c:v>
                </c:pt>
                <c:pt idx="17">
                  <c:v>2.9587946063311685</c:v>
                </c:pt>
                <c:pt idx="18">
                  <c:v>2.9287184172077922</c:v>
                </c:pt>
                <c:pt idx="19">
                  <c:v>2.8991822280844159</c:v>
                </c:pt>
                <c:pt idx="20">
                  <c:v>2.8701860389610396</c:v>
                </c:pt>
                <c:pt idx="21">
                  <c:v>2.8417298498376629</c:v>
                </c:pt>
                <c:pt idx="22">
                  <c:v>2.8138136607142856</c:v>
                </c:pt>
                <c:pt idx="23">
                  <c:v>2.7864374715909093</c:v>
                </c:pt>
                <c:pt idx="24">
                  <c:v>2.7596012824675324</c:v>
                </c:pt>
                <c:pt idx="25">
                  <c:v>2.7333050933441556</c:v>
                </c:pt>
                <c:pt idx="26">
                  <c:v>2.7075489042207792</c:v>
                </c:pt>
                <c:pt idx="27">
                  <c:v>2.6823327150974032</c:v>
                </c:pt>
                <c:pt idx="28">
                  <c:v>2.6576565259740264</c:v>
                </c:pt>
                <c:pt idx="29">
                  <c:v>2.633520336850649</c:v>
                </c:pt>
                <c:pt idx="30">
                  <c:v>2.6099241477272725</c:v>
                </c:pt>
                <c:pt idx="31">
                  <c:v>2.5868679586038961</c:v>
                </c:pt>
                <c:pt idx="32">
                  <c:v>2.5643517694805191</c:v>
                </c:pt>
                <c:pt idx="33">
                  <c:v>2.5423755803571426</c:v>
                </c:pt>
                <c:pt idx="34">
                  <c:v>2.5209393912337665</c:v>
                </c:pt>
                <c:pt idx="35">
                  <c:v>2.5000432021103896</c:v>
                </c:pt>
                <c:pt idx="36">
                  <c:v>2.479687012987013</c:v>
                </c:pt>
                <c:pt idx="37">
                  <c:v>2.459870823863636</c:v>
                </c:pt>
                <c:pt idx="38">
                  <c:v>2.4405946347402598</c:v>
                </c:pt>
                <c:pt idx="39">
                  <c:v>2.4218584456168832</c:v>
                </c:pt>
                <c:pt idx="40">
                  <c:v>2.4036622564935066</c:v>
                </c:pt>
                <c:pt idx="41">
                  <c:v>2.38600606737013</c:v>
                </c:pt>
                <c:pt idx="42">
                  <c:v>2.3688898782467529</c:v>
                </c:pt>
                <c:pt idx="43">
                  <c:v>2.3523136891233767</c:v>
                </c:pt>
                <c:pt idx="44">
                  <c:v>2.3362775000000005</c:v>
                </c:pt>
                <c:pt idx="45">
                  <c:v>2.3207813108766238</c:v>
                </c:pt>
                <c:pt idx="46">
                  <c:v>2.3058251217532471</c:v>
                </c:pt>
                <c:pt idx="47">
                  <c:v>2.2914089326298703</c:v>
                </c:pt>
                <c:pt idx="48">
                  <c:v>2.2775327435064936</c:v>
                </c:pt>
                <c:pt idx="49">
                  <c:v>2.2641965543831164</c:v>
                </c:pt>
                <c:pt idx="50">
                  <c:v>2.2514003652597401</c:v>
                </c:pt>
                <c:pt idx="51">
                  <c:v>2.2391441761363637</c:v>
                </c:pt>
                <c:pt idx="52">
                  <c:v>2.2274279870129874</c:v>
                </c:pt>
                <c:pt idx="53">
                  <c:v>2.2162517978896106</c:v>
                </c:pt>
                <c:pt idx="54">
                  <c:v>2.2056156087662337</c:v>
                </c:pt>
                <c:pt idx="55">
                  <c:v>2.1955194196428569</c:v>
                </c:pt>
                <c:pt idx="56">
                  <c:v>2.1859632305194805</c:v>
                </c:pt>
                <c:pt idx="57">
                  <c:v>2.1769470413961041</c:v>
                </c:pt>
                <c:pt idx="58">
                  <c:v>2.1684708522727272</c:v>
                </c:pt>
                <c:pt idx="59">
                  <c:v>2.1605346631493507</c:v>
                </c:pt>
                <c:pt idx="60">
                  <c:v>2.1531384740259738</c:v>
                </c:pt>
                <c:pt idx="61">
                  <c:v>2.1462822849025969</c:v>
                </c:pt>
                <c:pt idx="62">
                  <c:v>2.1399660957792208</c:v>
                </c:pt>
                <c:pt idx="63">
                  <c:v>2.1341899066558443</c:v>
                </c:pt>
                <c:pt idx="64">
                  <c:v>2.1289537175324678</c:v>
                </c:pt>
                <c:pt idx="65">
                  <c:v>2.1242575284090908</c:v>
                </c:pt>
                <c:pt idx="66">
                  <c:v>2.1201013392857142</c:v>
                </c:pt>
                <c:pt idx="67">
                  <c:v>2.1164851501623376</c:v>
                </c:pt>
                <c:pt idx="68">
                  <c:v>2.113408961038961</c:v>
                </c:pt>
                <c:pt idx="69">
                  <c:v>2.1108727719155844</c:v>
                </c:pt>
                <c:pt idx="70">
                  <c:v>2.1088765827922078</c:v>
                </c:pt>
                <c:pt idx="71">
                  <c:v>2.1074203936688312</c:v>
                </c:pt>
                <c:pt idx="72">
                  <c:v>2.1065042045454545</c:v>
                </c:pt>
                <c:pt idx="73">
                  <c:v>2.1061280154220778</c:v>
                </c:pt>
                <c:pt idx="74">
                  <c:v>2.1062918262987012</c:v>
                </c:pt>
                <c:pt idx="75">
                  <c:v>2.1069956371753249</c:v>
                </c:pt>
                <c:pt idx="76">
                  <c:v>2.1082394480519482</c:v>
                </c:pt>
                <c:pt idx="77">
                  <c:v>2.1100232589285715</c:v>
                </c:pt>
                <c:pt idx="78">
                  <c:v>2.1123470698051947</c:v>
                </c:pt>
                <c:pt idx="79">
                  <c:v>2.1152108806818184</c:v>
                </c:pt>
                <c:pt idx="80">
                  <c:v>2.1186146915584416</c:v>
                </c:pt>
                <c:pt idx="81">
                  <c:v>2.1225585024350653</c:v>
                </c:pt>
                <c:pt idx="82">
                  <c:v>2.1270423133116885</c:v>
                </c:pt>
                <c:pt idx="83">
                  <c:v>2.1320661241883117</c:v>
                </c:pt>
                <c:pt idx="84">
                  <c:v>2.1376299350649348</c:v>
                </c:pt>
                <c:pt idx="85">
                  <c:v>2.1437337459415584</c:v>
                </c:pt>
                <c:pt idx="86">
                  <c:v>2.1503775568181815</c:v>
                </c:pt>
                <c:pt idx="87">
                  <c:v>2.1575613676948056</c:v>
                </c:pt>
                <c:pt idx="88">
                  <c:v>2.1652851785714287</c:v>
                </c:pt>
                <c:pt idx="89">
                  <c:v>2.1735489894480517</c:v>
                </c:pt>
                <c:pt idx="90">
                  <c:v>2.1823528003246757</c:v>
                </c:pt>
                <c:pt idx="91">
                  <c:v>2.1916966112012983</c:v>
                </c:pt>
                <c:pt idx="92">
                  <c:v>2.2015804220779223</c:v>
                </c:pt>
                <c:pt idx="93">
                  <c:v>2.2120042329545453</c:v>
                </c:pt>
                <c:pt idx="94">
                  <c:v>2.2229680438311687</c:v>
                </c:pt>
                <c:pt idx="95">
                  <c:v>2.2344718547077926</c:v>
                </c:pt>
                <c:pt idx="96">
                  <c:v>2.2465156655844156</c:v>
                </c:pt>
                <c:pt idx="97">
                  <c:v>2.259099476461039</c:v>
                </c:pt>
                <c:pt idx="98">
                  <c:v>2.2722232873376624</c:v>
                </c:pt>
                <c:pt idx="99">
                  <c:v>2.2858870982142858</c:v>
                </c:pt>
                <c:pt idx="100">
                  <c:v>2.3000909090909092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'III-V ternary - 300K'!$EV$4</c:f>
              <c:strCache>
                <c:ptCount val="1"/>
                <c:pt idx="0">
                  <c:v>EG (X)</c:v>
                </c:pt>
              </c:strCache>
            </c:strRef>
          </c:tx>
          <c:marker>
            <c:symbol val="none"/>
          </c:marker>
          <c:xVal>
            <c:numRef>
              <c:f>'III-V ternary - 300K'!$EP$5:$EP$105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'III-V ternary - 300K'!$EV$5:$EV$105</c:f>
              <c:numCache>
                <c:formatCode>0.000</c:formatCode>
                <c:ptCount val="101"/>
                <c:pt idx="0">
                  <c:v>2.4877702702702704</c:v>
                </c:pt>
                <c:pt idx="1">
                  <c:v>2.4523248402948403</c:v>
                </c:pt>
                <c:pt idx="2">
                  <c:v>2.4174194103194107</c:v>
                </c:pt>
                <c:pt idx="3">
                  <c:v>2.3830539803439805</c:v>
                </c:pt>
                <c:pt idx="4">
                  <c:v>2.3492285503685508</c:v>
                </c:pt>
                <c:pt idx="5">
                  <c:v>2.3159431203931202</c:v>
                </c:pt>
                <c:pt idx="6">
                  <c:v>2.2831976904176901</c:v>
                </c:pt>
                <c:pt idx="7">
                  <c:v>2.2509922604422603</c:v>
                </c:pt>
                <c:pt idx="8">
                  <c:v>2.219326830466831</c:v>
                </c:pt>
                <c:pt idx="9">
                  <c:v>2.1882014004914008</c:v>
                </c:pt>
                <c:pt idx="10">
                  <c:v>2.157615970515971</c:v>
                </c:pt>
                <c:pt idx="11">
                  <c:v>2.1275705405405407</c:v>
                </c:pt>
                <c:pt idx="12">
                  <c:v>2.0980651105651109</c:v>
                </c:pt>
                <c:pt idx="13">
                  <c:v>2.0690996805896811</c:v>
                </c:pt>
                <c:pt idx="14">
                  <c:v>2.0406742506142512</c:v>
                </c:pt>
                <c:pt idx="15">
                  <c:v>2.0127888206388205</c:v>
                </c:pt>
                <c:pt idx="16">
                  <c:v>1.9854433906633906</c:v>
                </c:pt>
                <c:pt idx="17">
                  <c:v>1.9586379606879607</c:v>
                </c:pt>
                <c:pt idx="18">
                  <c:v>1.9323725307125308</c:v>
                </c:pt>
                <c:pt idx="19">
                  <c:v>1.9066471007371009</c:v>
                </c:pt>
                <c:pt idx="20">
                  <c:v>1.8814616707616707</c:v>
                </c:pt>
                <c:pt idx="21">
                  <c:v>1.856816240786241</c:v>
                </c:pt>
                <c:pt idx="22">
                  <c:v>1.832710810810811</c:v>
                </c:pt>
                <c:pt idx="23">
                  <c:v>1.809145380835381</c:v>
                </c:pt>
                <c:pt idx="24">
                  <c:v>1.786119950859951</c:v>
                </c:pt>
                <c:pt idx="25">
                  <c:v>1.763634520884521</c:v>
                </c:pt>
                <c:pt idx="26">
                  <c:v>1.741689090909091</c:v>
                </c:pt>
                <c:pt idx="27">
                  <c:v>1.7202836609336611</c:v>
                </c:pt>
                <c:pt idx="28">
                  <c:v>1.6994182309582309</c:v>
                </c:pt>
                <c:pt idx="29">
                  <c:v>1.6790928009828008</c:v>
                </c:pt>
                <c:pt idx="30">
                  <c:v>1.6593073710073707</c:v>
                </c:pt>
                <c:pt idx="31">
                  <c:v>1.640061941031941</c:v>
                </c:pt>
                <c:pt idx="32">
                  <c:v>1.6213565110565109</c:v>
                </c:pt>
                <c:pt idx="33">
                  <c:v>1.603191081081081</c:v>
                </c:pt>
                <c:pt idx="34">
                  <c:v>1.5855656511056511</c:v>
                </c:pt>
                <c:pt idx="35">
                  <c:v>1.5684802211302211</c:v>
                </c:pt>
                <c:pt idx="36">
                  <c:v>1.5519347911547912</c:v>
                </c:pt>
                <c:pt idx="37">
                  <c:v>1.535929361179361</c:v>
                </c:pt>
                <c:pt idx="38">
                  <c:v>1.5204639312039312</c:v>
                </c:pt>
                <c:pt idx="39">
                  <c:v>1.5055385012285012</c:v>
                </c:pt>
                <c:pt idx="40">
                  <c:v>1.4911530712530712</c:v>
                </c:pt>
                <c:pt idx="41">
                  <c:v>1.4773076412776414</c:v>
                </c:pt>
                <c:pt idx="42">
                  <c:v>1.4640022113022113</c:v>
                </c:pt>
                <c:pt idx="43">
                  <c:v>1.4512367813267812</c:v>
                </c:pt>
                <c:pt idx="44">
                  <c:v>1.4390113513513514</c:v>
                </c:pt>
                <c:pt idx="45">
                  <c:v>1.4273259213759215</c:v>
                </c:pt>
                <c:pt idx="46">
                  <c:v>1.4161804914004914</c:v>
                </c:pt>
                <c:pt idx="47">
                  <c:v>1.4055750614250617</c:v>
                </c:pt>
                <c:pt idx="48">
                  <c:v>1.3955096314496318</c:v>
                </c:pt>
                <c:pt idx="49">
                  <c:v>1.3859842014742016</c:v>
                </c:pt>
                <c:pt idx="50">
                  <c:v>1.3769987714987717</c:v>
                </c:pt>
                <c:pt idx="51">
                  <c:v>1.3685533415233417</c:v>
                </c:pt>
                <c:pt idx="52">
                  <c:v>1.3606479115479115</c:v>
                </c:pt>
                <c:pt idx="53">
                  <c:v>1.3532824815724815</c:v>
                </c:pt>
                <c:pt idx="54">
                  <c:v>1.3464570515970515</c:v>
                </c:pt>
                <c:pt idx="55">
                  <c:v>1.3401716216216215</c:v>
                </c:pt>
                <c:pt idx="56">
                  <c:v>1.3344261916461915</c:v>
                </c:pt>
                <c:pt idx="57">
                  <c:v>1.3292207616707614</c:v>
                </c:pt>
                <c:pt idx="58">
                  <c:v>1.3245553316953316</c:v>
                </c:pt>
                <c:pt idx="59">
                  <c:v>1.3204299017199017</c:v>
                </c:pt>
                <c:pt idx="60">
                  <c:v>1.3168444717444716</c:v>
                </c:pt>
                <c:pt idx="61">
                  <c:v>1.3137990417690417</c:v>
                </c:pt>
                <c:pt idx="62">
                  <c:v>1.3112936117936118</c:v>
                </c:pt>
                <c:pt idx="63">
                  <c:v>1.3093281818181817</c:v>
                </c:pt>
                <c:pt idx="64">
                  <c:v>1.307902751842752</c:v>
                </c:pt>
                <c:pt idx="65">
                  <c:v>1.307017321867322</c:v>
                </c:pt>
                <c:pt idx="66">
                  <c:v>1.306671891891892</c:v>
                </c:pt>
                <c:pt idx="67">
                  <c:v>1.3068664619164621</c:v>
                </c:pt>
                <c:pt idx="68">
                  <c:v>1.3076010319410316</c:v>
                </c:pt>
                <c:pt idx="69">
                  <c:v>1.3088756019656018</c:v>
                </c:pt>
                <c:pt idx="70">
                  <c:v>1.310690171990172</c:v>
                </c:pt>
                <c:pt idx="71">
                  <c:v>1.3130447420147418</c:v>
                </c:pt>
                <c:pt idx="72">
                  <c:v>1.3159393120393119</c:v>
                </c:pt>
                <c:pt idx="73">
                  <c:v>1.3193738820638821</c:v>
                </c:pt>
                <c:pt idx="74">
                  <c:v>1.3233484520884522</c:v>
                </c:pt>
                <c:pt idx="75">
                  <c:v>1.3278630221130221</c:v>
                </c:pt>
                <c:pt idx="76">
                  <c:v>1.332917592137592</c:v>
                </c:pt>
                <c:pt idx="77">
                  <c:v>1.3385121621621621</c:v>
                </c:pt>
                <c:pt idx="78">
                  <c:v>1.3446467321867321</c:v>
                </c:pt>
                <c:pt idx="79">
                  <c:v>1.3513213022113022</c:v>
                </c:pt>
                <c:pt idx="80">
                  <c:v>1.3585358722358722</c:v>
                </c:pt>
                <c:pt idx="81">
                  <c:v>1.3662904422604423</c:v>
                </c:pt>
                <c:pt idx="82">
                  <c:v>1.3745850122850121</c:v>
                </c:pt>
                <c:pt idx="83">
                  <c:v>1.3834195823095823</c:v>
                </c:pt>
                <c:pt idx="84">
                  <c:v>1.3927941523341523</c:v>
                </c:pt>
                <c:pt idx="85">
                  <c:v>1.4027087223587222</c:v>
                </c:pt>
                <c:pt idx="86">
                  <c:v>1.4131632923832924</c:v>
                </c:pt>
                <c:pt idx="87">
                  <c:v>1.4241578624078626</c:v>
                </c:pt>
                <c:pt idx="88">
                  <c:v>1.4356924324324325</c:v>
                </c:pt>
                <c:pt idx="89">
                  <c:v>1.4477670024570026</c:v>
                </c:pt>
                <c:pt idx="90">
                  <c:v>1.4603815724815723</c:v>
                </c:pt>
                <c:pt idx="91">
                  <c:v>1.4735361425061426</c:v>
                </c:pt>
                <c:pt idx="92">
                  <c:v>1.4872307125307125</c:v>
                </c:pt>
                <c:pt idx="93">
                  <c:v>1.5014652825552826</c:v>
                </c:pt>
                <c:pt idx="94">
                  <c:v>1.5162398525798524</c:v>
                </c:pt>
                <c:pt idx="95">
                  <c:v>1.5315544226044224</c:v>
                </c:pt>
                <c:pt idx="96">
                  <c:v>1.5474089926289927</c:v>
                </c:pt>
                <c:pt idx="97">
                  <c:v>1.5638035626535625</c:v>
                </c:pt>
                <c:pt idx="98">
                  <c:v>1.5807381326781325</c:v>
                </c:pt>
                <c:pt idx="99">
                  <c:v>1.5982127027027027</c:v>
                </c:pt>
                <c:pt idx="100">
                  <c:v>1.6162272727272726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'III-V ternary - 300K'!$EW$4</c:f>
              <c:strCache>
                <c:ptCount val="1"/>
                <c:pt idx="0">
                  <c:v>EG (L)</c:v>
                </c:pt>
              </c:strCache>
            </c:strRef>
          </c:tx>
          <c:marker>
            <c:symbol val="none"/>
          </c:marker>
          <c:xVal>
            <c:numRef>
              <c:f>'III-V ternary - 300K'!$EP$5:$EP$105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'III-V ternary - 300K'!$EW$5:$EW$105</c:f>
              <c:numCache>
                <c:formatCode>0.000</c:formatCode>
                <c:ptCount val="101"/>
                <c:pt idx="0">
                  <c:v>3.5377702702702702</c:v>
                </c:pt>
                <c:pt idx="1">
                  <c:v>3.4977662039312039</c:v>
                </c:pt>
                <c:pt idx="2">
                  <c:v>3.4583021375921379</c:v>
                </c:pt>
                <c:pt idx="3">
                  <c:v>3.419378071253071</c:v>
                </c:pt>
                <c:pt idx="4">
                  <c:v>3.3809940049140046</c:v>
                </c:pt>
                <c:pt idx="5">
                  <c:v>3.3431499385749381</c:v>
                </c:pt>
                <c:pt idx="6">
                  <c:v>3.3058458722358717</c:v>
                </c:pt>
                <c:pt idx="7">
                  <c:v>3.2690818058968056</c:v>
                </c:pt>
                <c:pt idx="8">
                  <c:v>3.2328577395577396</c:v>
                </c:pt>
                <c:pt idx="9">
                  <c:v>3.1971736732186735</c:v>
                </c:pt>
                <c:pt idx="10">
                  <c:v>3.162029606879607</c:v>
                </c:pt>
                <c:pt idx="11">
                  <c:v>3.1274255405405404</c:v>
                </c:pt>
                <c:pt idx="12">
                  <c:v>3.0933614742014743</c:v>
                </c:pt>
                <c:pt idx="13">
                  <c:v>3.0598374078624078</c:v>
                </c:pt>
                <c:pt idx="14">
                  <c:v>3.0268533415233412</c:v>
                </c:pt>
                <c:pt idx="15">
                  <c:v>2.994409275184275</c:v>
                </c:pt>
                <c:pt idx="16">
                  <c:v>2.9625052088452084</c:v>
                </c:pt>
                <c:pt idx="17">
                  <c:v>2.9311411425061422</c:v>
                </c:pt>
                <c:pt idx="18">
                  <c:v>2.9003170761670765</c:v>
                </c:pt>
                <c:pt idx="19">
                  <c:v>2.8700330098280102</c:v>
                </c:pt>
                <c:pt idx="20">
                  <c:v>2.840288943488944</c:v>
                </c:pt>
                <c:pt idx="21">
                  <c:v>2.8110848771498773</c:v>
                </c:pt>
                <c:pt idx="22">
                  <c:v>2.7824208108108111</c:v>
                </c:pt>
                <c:pt idx="23">
                  <c:v>2.7542967444717443</c:v>
                </c:pt>
                <c:pt idx="24">
                  <c:v>2.726712678132678</c:v>
                </c:pt>
                <c:pt idx="25">
                  <c:v>2.6996686117936117</c:v>
                </c:pt>
                <c:pt idx="26">
                  <c:v>2.6731645454545454</c:v>
                </c:pt>
                <c:pt idx="27">
                  <c:v>2.6472004791154795</c:v>
                </c:pt>
                <c:pt idx="28">
                  <c:v>2.6217764127764132</c:v>
                </c:pt>
                <c:pt idx="29">
                  <c:v>2.5968923464373463</c:v>
                </c:pt>
                <c:pt idx="30">
                  <c:v>2.5725482800982795</c:v>
                </c:pt>
                <c:pt idx="31">
                  <c:v>2.5487442137592136</c:v>
                </c:pt>
                <c:pt idx="32">
                  <c:v>2.5254801474201471</c:v>
                </c:pt>
                <c:pt idx="33">
                  <c:v>2.5027560810810812</c:v>
                </c:pt>
                <c:pt idx="34">
                  <c:v>2.4805720147420147</c:v>
                </c:pt>
                <c:pt idx="35">
                  <c:v>2.4589279484029483</c:v>
                </c:pt>
                <c:pt idx="36">
                  <c:v>2.4378238820638822</c:v>
                </c:pt>
                <c:pt idx="37">
                  <c:v>2.4172598157248157</c:v>
                </c:pt>
                <c:pt idx="38">
                  <c:v>2.3972357493857492</c:v>
                </c:pt>
                <c:pt idx="39">
                  <c:v>2.3777516830466832</c:v>
                </c:pt>
                <c:pt idx="40">
                  <c:v>2.3588076167076166</c:v>
                </c:pt>
                <c:pt idx="41">
                  <c:v>2.3404035503685505</c:v>
                </c:pt>
                <c:pt idx="42">
                  <c:v>2.322539484029484</c:v>
                </c:pt>
                <c:pt idx="43">
                  <c:v>2.3052154176904178</c:v>
                </c:pt>
                <c:pt idx="44">
                  <c:v>2.2884313513513517</c:v>
                </c:pt>
                <c:pt idx="45">
                  <c:v>2.2721872850122851</c:v>
                </c:pt>
                <c:pt idx="46">
                  <c:v>2.2564832186732184</c:v>
                </c:pt>
                <c:pt idx="47">
                  <c:v>2.2413191523341527</c:v>
                </c:pt>
                <c:pt idx="48">
                  <c:v>2.226695085995086</c:v>
                </c:pt>
                <c:pt idx="49">
                  <c:v>2.2126110196560198</c:v>
                </c:pt>
                <c:pt idx="50">
                  <c:v>2.1990669533169536</c:v>
                </c:pt>
                <c:pt idx="51">
                  <c:v>2.1860628869778873</c:v>
                </c:pt>
                <c:pt idx="52">
                  <c:v>2.173598820638821</c:v>
                </c:pt>
                <c:pt idx="53">
                  <c:v>2.1616747542997543</c:v>
                </c:pt>
                <c:pt idx="54">
                  <c:v>2.150290687960688</c:v>
                </c:pt>
                <c:pt idx="55">
                  <c:v>2.1394466216216217</c:v>
                </c:pt>
                <c:pt idx="56">
                  <c:v>2.1291425552825554</c:v>
                </c:pt>
                <c:pt idx="57">
                  <c:v>2.119378488943489</c:v>
                </c:pt>
                <c:pt idx="58">
                  <c:v>2.1101544226044222</c:v>
                </c:pt>
                <c:pt idx="59">
                  <c:v>2.1014703562653567</c:v>
                </c:pt>
                <c:pt idx="60">
                  <c:v>2.0933262899262899</c:v>
                </c:pt>
                <c:pt idx="61">
                  <c:v>2.085722223587223</c:v>
                </c:pt>
                <c:pt idx="62">
                  <c:v>2.0786581572481575</c:v>
                </c:pt>
                <c:pt idx="63">
                  <c:v>2.0721340909090906</c:v>
                </c:pt>
                <c:pt idx="64">
                  <c:v>2.0661500245700251</c:v>
                </c:pt>
                <c:pt idx="65">
                  <c:v>2.0607059582309581</c:v>
                </c:pt>
                <c:pt idx="66">
                  <c:v>2.0558018918918917</c:v>
                </c:pt>
                <c:pt idx="67">
                  <c:v>2.0514378255528261</c:v>
                </c:pt>
                <c:pt idx="68">
                  <c:v>2.0476137592137591</c:v>
                </c:pt>
                <c:pt idx="69">
                  <c:v>2.044329692874693</c:v>
                </c:pt>
                <c:pt idx="70">
                  <c:v>2.0415856265356265</c:v>
                </c:pt>
                <c:pt idx="71">
                  <c:v>2.0393815601965604</c:v>
                </c:pt>
                <c:pt idx="72">
                  <c:v>2.0377174938574942</c:v>
                </c:pt>
                <c:pt idx="73">
                  <c:v>2.0365934275184276</c:v>
                </c:pt>
                <c:pt idx="74">
                  <c:v>2.036009361179361</c:v>
                </c:pt>
                <c:pt idx="75">
                  <c:v>2.0359652948402949</c:v>
                </c:pt>
                <c:pt idx="76">
                  <c:v>2.0364612285012287</c:v>
                </c:pt>
                <c:pt idx="77">
                  <c:v>2.0374971621621625</c:v>
                </c:pt>
                <c:pt idx="78">
                  <c:v>2.0390730958230958</c:v>
                </c:pt>
                <c:pt idx="79">
                  <c:v>2.0411890294840296</c:v>
                </c:pt>
                <c:pt idx="80">
                  <c:v>2.0438449631449633</c:v>
                </c:pt>
                <c:pt idx="81">
                  <c:v>2.0470408968058971</c:v>
                </c:pt>
                <c:pt idx="82">
                  <c:v>2.0507768304668308</c:v>
                </c:pt>
                <c:pt idx="83">
                  <c:v>2.0550527641277641</c:v>
                </c:pt>
                <c:pt idx="84">
                  <c:v>2.0598686977886982</c:v>
                </c:pt>
                <c:pt idx="85">
                  <c:v>2.0652246314496314</c:v>
                </c:pt>
                <c:pt idx="86">
                  <c:v>2.0711205651105651</c:v>
                </c:pt>
                <c:pt idx="87">
                  <c:v>2.0775564987714992</c:v>
                </c:pt>
                <c:pt idx="88">
                  <c:v>2.0845324324324324</c:v>
                </c:pt>
                <c:pt idx="89">
                  <c:v>2.092048366093366</c:v>
                </c:pt>
                <c:pt idx="90">
                  <c:v>2.1001042997543</c:v>
                </c:pt>
                <c:pt idx="91">
                  <c:v>2.1087002334152336</c:v>
                </c:pt>
                <c:pt idx="92">
                  <c:v>2.1178361670761672</c:v>
                </c:pt>
                <c:pt idx="93">
                  <c:v>2.1275121007371007</c:v>
                </c:pt>
                <c:pt idx="94">
                  <c:v>2.1377280343980347</c:v>
                </c:pt>
                <c:pt idx="95">
                  <c:v>2.1484839680589687</c:v>
                </c:pt>
                <c:pt idx="96">
                  <c:v>2.1597799017199013</c:v>
                </c:pt>
                <c:pt idx="97">
                  <c:v>2.1716158353808352</c:v>
                </c:pt>
                <c:pt idx="98">
                  <c:v>2.1839917690417692</c:v>
                </c:pt>
                <c:pt idx="99">
                  <c:v>2.1969077027027026</c:v>
                </c:pt>
                <c:pt idx="100">
                  <c:v>2.2103636363636365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34496"/>
        <c:axId val="139836032"/>
      </c:scatterChart>
      <c:valAx>
        <c:axId val="13983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836032"/>
        <c:crosses val="autoZero"/>
        <c:crossBetween val="midCat"/>
      </c:valAx>
      <c:valAx>
        <c:axId val="13983603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39834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'III-V ternary - 300K'!$FB$4</c:f>
              <c:strCache>
                <c:ptCount val="1"/>
                <c:pt idx="0">
                  <c:v>EG (Γ)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'III-V ternary - 300K'!$EY$5:$EY$105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'III-V ternary - 300K'!$FB$5:$FB$105</c:f>
              <c:numCache>
                <c:formatCode>0.000</c:formatCode>
                <c:ptCount val="101"/>
                <c:pt idx="0">
                  <c:v>3.4376017699115042</c:v>
                </c:pt>
                <c:pt idx="1">
                  <c:v>3.3969271158487526</c:v>
                </c:pt>
                <c:pt idx="2">
                  <c:v>3.3565324617860015</c:v>
                </c:pt>
                <c:pt idx="3">
                  <c:v>3.31641780772325</c:v>
                </c:pt>
                <c:pt idx="4">
                  <c:v>3.2765831536604986</c:v>
                </c:pt>
                <c:pt idx="5">
                  <c:v>3.2370284995977467</c:v>
                </c:pt>
                <c:pt idx="6">
                  <c:v>3.1977538455349954</c:v>
                </c:pt>
                <c:pt idx="7">
                  <c:v>3.1587591914722442</c:v>
                </c:pt>
                <c:pt idx="8">
                  <c:v>3.1200445374094929</c:v>
                </c:pt>
                <c:pt idx="9">
                  <c:v>3.0816098833467414</c:v>
                </c:pt>
                <c:pt idx="10">
                  <c:v>3.0434552292839903</c:v>
                </c:pt>
                <c:pt idx="11">
                  <c:v>3.0055805752212388</c:v>
                </c:pt>
                <c:pt idx="12">
                  <c:v>2.9679859211584878</c:v>
                </c:pt>
                <c:pt idx="13">
                  <c:v>2.930671267095736</c:v>
                </c:pt>
                <c:pt idx="14">
                  <c:v>2.8936366130329847</c:v>
                </c:pt>
                <c:pt idx="15">
                  <c:v>2.856881958970233</c:v>
                </c:pt>
                <c:pt idx="16">
                  <c:v>2.8204073049074818</c:v>
                </c:pt>
                <c:pt idx="17">
                  <c:v>2.7842126508447302</c:v>
                </c:pt>
                <c:pt idx="18">
                  <c:v>2.7482979967819792</c:v>
                </c:pt>
                <c:pt idx="19">
                  <c:v>2.7126633427192277</c:v>
                </c:pt>
                <c:pt idx="20">
                  <c:v>2.6773086886564763</c:v>
                </c:pt>
                <c:pt idx="21">
                  <c:v>2.6422340345937245</c:v>
                </c:pt>
                <c:pt idx="22">
                  <c:v>2.6074393805309732</c:v>
                </c:pt>
                <c:pt idx="23">
                  <c:v>2.572924726468222</c:v>
                </c:pt>
                <c:pt idx="24">
                  <c:v>2.5386900724054704</c:v>
                </c:pt>
                <c:pt idx="25">
                  <c:v>2.5047354183427188</c:v>
                </c:pt>
                <c:pt idx="26">
                  <c:v>2.4710607642799678</c:v>
                </c:pt>
                <c:pt idx="27">
                  <c:v>2.4376661102172164</c:v>
                </c:pt>
                <c:pt idx="28">
                  <c:v>2.404551456154465</c:v>
                </c:pt>
                <c:pt idx="29">
                  <c:v>2.3717168020917132</c:v>
                </c:pt>
                <c:pt idx="30">
                  <c:v>2.3391621480289615</c:v>
                </c:pt>
                <c:pt idx="31">
                  <c:v>2.3068874939662103</c:v>
                </c:pt>
                <c:pt idx="32">
                  <c:v>2.2748928399034587</c:v>
                </c:pt>
                <c:pt idx="33">
                  <c:v>2.2431781858407076</c:v>
                </c:pt>
                <c:pt idx="34">
                  <c:v>2.2117435317779566</c:v>
                </c:pt>
                <c:pt idx="35">
                  <c:v>2.1805888777152052</c:v>
                </c:pt>
                <c:pt idx="36">
                  <c:v>2.1497142236524542</c:v>
                </c:pt>
                <c:pt idx="37">
                  <c:v>2.1191195695897025</c:v>
                </c:pt>
                <c:pt idx="38">
                  <c:v>2.0888049155269508</c:v>
                </c:pt>
                <c:pt idx="39">
                  <c:v>2.0587702614641992</c:v>
                </c:pt>
                <c:pt idx="40">
                  <c:v>2.029015607401448</c:v>
                </c:pt>
                <c:pt idx="41">
                  <c:v>1.999540953338697</c:v>
                </c:pt>
                <c:pt idx="42">
                  <c:v>1.9703462992759455</c:v>
                </c:pt>
                <c:pt idx="43">
                  <c:v>1.9414316452131941</c:v>
                </c:pt>
                <c:pt idx="44">
                  <c:v>1.9127969911504423</c:v>
                </c:pt>
                <c:pt idx="45">
                  <c:v>1.8844423370876908</c:v>
                </c:pt>
                <c:pt idx="46">
                  <c:v>1.8563676830249398</c:v>
                </c:pt>
                <c:pt idx="47">
                  <c:v>1.8285730289621887</c:v>
                </c:pt>
                <c:pt idx="48">
                  <c:v>1.8010583748994367</c:v>
                </c:pt>
                <c:pt idx="49">
                  <c:v>1.7738237208366852</c:v>
                </c:pt>
                <c:pt idx="50">
                  <c:v>1.7468690667739337</c:v>
                </c:pt>
                <c:pt idx="51">
                  <c:v>1.7201944127111823</c:v>
                </c:pt>
                <c:pt idx="52">
                  <c:v>1.693799758648431</c:v>
                </c:pt>
                <c:pt idx="53">
                  <c:v>1.6676851045856798</c:v>
                </c:pt>
                <c:pt idx="54">
                  <c:v>1.6418504505229281</c:v>
                </c:pt>
                <c:pt idx="55">
                  <c:v>1.6162957964601767</c:v>
                </c:pt>
                <c:pt idx="56">
                  <c:v>1.5910211423974254</c:v>
                </c:pt>
                <c:pt idx="57">
                  <c:v>1.5660264883346742</c:v>
                </c:pt>
                <c:pt idx="58">
                  <c:v>1.5413118342719228</c:v>
                </c:pt>
                <c:pt idx="59">
                  <c:v>1.5168771802091714</c:v>
                </c:pt>
                <c:pt idx="60">
                  <c:v>1.4927225261464199</c:v>
                </c:pt>
                <c:pt idx="61">
                  <c:v>1.4688478720836684</c:v>
                </c:pt>
                <c:pt idx="62">
                  <c:v>1.445253218020917</c:v>
                </c:pt>
                <c:pt idx="63">
                  <c:v>1.4219385639581659</c:v>
                </c:pt>
                <c:pt idx="64">
                  <c:v>1.3989039098954144</c:v>
                </c:pt>
                <c:pt idx="65">
                  <c:v>1.3761492558326627</c:v>
                </c:pt>
                <c:pt idx="66">
                  <c:v>1.3536746017699113</c:v>
                </c:pt>
                <c:pt idx="67">
                  <c:v>1.3314799477071599</c:v>
                </c:pt>
                <c:pt idx="68">
                  <c:v>1.3095652936444084</c:v>
                </c:pt>
                <c:pt idx="69">
                  <c:v>1.2879306395816572</c:v>
                </c:pt>
                <c:pt idx="70">
                  <c:v>1.2665759855189058</c:v>
                </c:pt>
                <c:pt idx="71">
                  <c:v>1.2455013314561547</c:v>
                </c:pt>
                <c:pt idx="72">
                  <c:v>1.224706677393403</c:v>
                </c:pt>
                <c:pt idx="73">
                  <c:v>1.2041920233306516</c:v>
                </c:pt>
                <c:pt idx="74">
                  <c:v>1.1839573692679</c:v>
                </c:pt>
                <c:pt idx="75">
                  <c:v>1.1640027152051489</c:v>
                </c:pt>
                <c:pt idx="76">
                  <c:v>1.1443280611423974</c:v>
                </c:pt>
                <c:pt idx="77">
                  <c:v>1.1249334070796457</c:v>
                </c:pt>
                <c:pt idx="78">
                  <c:v>1.1058187530168944</c:v>
                </c:pt>
                <c:pt idx="79">
                  <c:v>1.0869840989541431</c:v>
                </c:pt>
                <c:pt idx="80">
                  <c:v>1.0684294448913916</c:v>
                </c:pt>
                <c:pt idx="81">
                  <c:v>1.0501547908286402</c:v>
                </c:pt>
                <c:pt idx="82">
                  <c:v>1.032160136765889</c:v>
                </c:pt>
                <c:pt idx="83">
                  <c:v>1.0144454827031377</c:v>
                </c:pt>
                <c:pt idx="84">
                  <c:v>0.99701082864038637</c:v>
                </c:pt>
                <c:pt idx="85">
                  <c:v>0.97985617457763474</c:v>
                </c:pt>
                <c:pt idx="86">
                  <c:v>0.96298152051488328</c:v>
                </c:pt>
                <c:pt idx="87">
                  <c:v>0.94638686645213188</c:v>
                </c:pt>
                <c:pt idx="88">
                  <c:v>0.93007221238938054</c:v>
                </c:pt>
                <c:pt idx="89">
                  <c:v>0.91403755832662914</c:v>
                </c:pt>
                <c:pt idx="90">
                  <c:v>0.89828290426387747</c:v>
                </c:pt>
                <c:pt idx="91">
                  <c:v>0.8828082502011263</c:v>
                </c:pt>
                <c:pt idx="92">
                  <c:v>0.86761359613837485</c:v>
                </c:pt>
                <c:pt idx="93">
                  <c:v>0.85269894207562325</c:v>
                </c:pt>
                <c:pt idx="94">
                  <c:v>0.83806428801287225</c:v>
                </c:pt>
                <c:pt idx="95">
                  <c:v>0.82370963395012065</c:v>
                </c:pt>
                <c:pt idx="96">
                  <c:v>0.80963497988736932</c:v>
                </c:pt>
                <c:pt idx="97">
                  <c:v>0.79584032582461783</c:v>
                </c:pt>
                <c:pt idx="98">
                  <c:v>0.78232567176186651</c:v>
                </c:pt>
                <c:pt idx="99">
                  <c:v>0.76909101769911503</c:v>
                </c:pt>
                <c:pt idx="100">
                  <c:v>0.75613636363636361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47072"/>
        <c:axId val="139348608"/>
      </c:scatterChart>
      <c:valAx>
        <c:axId val="139347072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39348608"/>
        <c:crosses val="autoZero"/>
        <c:crossBetween val="midCat"/>
      </c:valAx>
      <c:valAx>
        <c:axId val="139348608"/>
        <c:scaling>
          <c:orientation val="minMax"/>
        </c:scaling>
        <c:delete val="0"/>
        <c:axPos val="l"/>
        <c:numFmt formatCode="0.000" sourceLinked="1"/>
        <c:majorTickMark val="out"/>
        <c:minorTickMark val="none"/>
        <c:tickLblPos val="nextTo"/>
        <c:crossAx val="139347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'III-V ternary - 300K'!$Y$4</c:f>
              <c:strCache>
                <c:ptCount val="1"/>
                <c:pt idx="0">
                  <c:v>EG (Γ)</c:v>
                </c:pt>
              </c:strCache>
            </c:strRef>
          </c:tx>
          <c:marker>
            <c:symbol val="none"/>
          </c:marker>
          <c:xVal>
            <c:numRef>
              <c:f>'III-V ternary - 300K'!$T$5:$T$105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'III-V ternary - 300K'!$Y$5:$Y$105</c:f>
              <c:numCache>
                <c:formatCode>0.000</c:formatCode>
                <c:ptCount val="101"/>
                <c:pt idx="0">
                  <c:v>3.0030361445783136</c:v>
                </c:pt>
                <c:pt idx="1">
                  <c:v>2.9696137220638281</c:v>
                </c:pt>
                <c:pt idx="2">
                  <c:v>2.9363312995493427</c:v>
                </c:pt>
                <c:pt idx="3">
                  <c:v>2.9031888770348573</c:v>
                </c:pt>
                <c:pt idx="4">
                  <c:v>2.8701864545203719</c:v>
                </c:pt>
                <c:pt idx="5">
                  <c:v>2.8373240320058866</c:v>
                </c:pt>
                <c:pt idx="6">
                  <c:v>2.8046016094914008</c:v>
                </c:pt>
                <c:pt idx="7">
                  <c:v>2.7720191869769155</c:v>
                </c:pt>
                <c:pt idx="8">
                  <c:v>2.7395767644624303</c:v>
                </c:pt>
                <c:pt idx="9">
                  <c:v>2.707274341947945</c:v>
                </c:pt>
                <c:pt idx="10">
                  <c:v>2.6751119194334594</c:v>
                </c:pt>
                <c:pt idx="11">
                  <c:v>2.6430894969189742</c:v>
                </c:pt>
                <c:pt idx="12">
                  <c:v>2.6112070744044886</c:v>
                </c:pt>
                <c:pt idx="13">
                  <c:v>2.5794646518900031</c:v>
                </c:pt>
                <c:pt idx="14">
                  <c:v>2.5478622293755175</c:v>
                </c:pt>
                <c:pt idx="15">
                  <c:v>2.5163998068610325</c:v>
                </c:pt>
                <c:pt idx="16">
                  <c:v>2.4850773843465466</c:v>
                </c:pt>
                <c:pt idx="17">
                  <c:v>2.4538949618320611</c:v>
                </c:pt>
                <c:pt idx="18">
                  <c:v>2.4228525393175757</c:v>
                </c:pt>
                <c:pt idx="19">
                  <c:v>2.3919501168030903</c:v>
                </c:pt>
                <c:pt idx="20">
                  <c:v>2.361187694288605</c:v>
                </c:pt>
                <c:pt idx="21">
                  <c:v>2.3305652717741197</c:v>
                </c:pt>
                <c:pt idx="22">
                  <c:v>2.3000828492596344</c:v>
                </c:pt>
                <c:pt idx="23">
                  <c:v>2.2697404267451486</c:v>
                </c:pt>
                <c:pt idx="24">
                  <c:v>2.2395380042306634</c:v>
                </c:pt>
                <c:pt idx="25">
                  <c:v>2.2094755817161778</c:v>
                </c:pt>
                <c:pt idx="26">
                  <c:v>2.1795531592016926</c:v>
                </c:pt>
                <c:pt idx="27">
                  <c:v>2.149770736687207</c:v>
                </c:pt>
                <c:pt idx="28">
                  <c:v>2.1201283141727214</c:v>
                </c:pt>
                <c:pt idx="29">
                  <c:v>2.0906258916582359</c:v>
                </c:pt>
                <c:pt idx="30">
                  <c:v>2.0612634691437508</c:v>
                </c:pt>
                <c:pt idx="31">
                  <c:v>2.0320410466292653</c:v>
                </c:pt>
                <c:pt idx="32">
                  <c:v>2.0029586241147799</c:v>
                </c:pt>
                <c:pt idx="33">
                  <c:v>1.9740162016002945</c:v>
                </c:pt>
                <c:pt idx="34">
                  <c:v>1.9452137790858088</c:v>
                </c:pt>
                <c:pt idx="35">
                  <c:v>1.9165513565713239</c:v>
                </c:pt>
                <c:pt idx="36">
                  <c:v>1.8880289340568384</c:v>
                </c:pt>
                <c:pt idx="37">
                  <c:v>1.8596465115423526</c:v>
                </c:pt>
                <c:pt idx="38">
                  <c:v>1.8314040890278673</c:v>
                </c:pt>
                <c:pt idx="39">
                  <c:v>1.8033016665133819</c:v>
                </c:pt>
                <c:pt idx="40">
                  <c:v>1.7753392439988964</c:v>
                </c:pt>
                <c:pt idx="41">
                  <c:v>1.7475168214844112</c:v>
                </c:pt>
                <c:pt idx="42">
                  <c:v>1.7198343989699258</c:v>
                </c:pt>
                <c:pt idx="43">
                  <c:v>1.6922919764554405</c:v>
                </c:pt>
                <c:pt idx="44">
                  <c:v>1.6648895539409549</c:v>
                </c:pt>
                <c:pt idx="45">
                  <c:v>1.6376271314264694</c:v>
                </c:pt>
                <c:pt idx="46">
                  <c:v>1.6105047089119839</c:v>
                </c:pt>
                <c:pt idx="47">
                  <c:v>1.5835222863974987</c:v>
                </c:pt>
                <c:pt idx="48">
                  <c:v>1.5566798638830133</c:v>
                </c:pt>
                <c:pt idx="49">
                  <c:v>1.5299774413685276</c:v>
                </c:pt>
                <c:pt idx="50">
                  <c:v>1.5034150188540423</c:v>
                </c:pt>
                <c:pt idx="51">
                  <c:v>1.4769925963395569</c:v>
                </c:pt>
                <c:pt idx="52">
                  <c:v>1.4507101738250714</c:v>
                </c:pt>
                <c:pt idx="53">
                  <c:v>1.4245677513105861</c:v>
                </c:pt>
                <c:pt idx="54">
                  <c:v>1.3985653287961006</c:v>
                </c:pt>
                <c:pt idx="55">
                  <c:v>1.372702906281615</c:v>
                </c:pt>
                <c:pt idx="56">
                  <c:v>1.3469804837671295</c:v>
                </c:pt>
                <c:pt idx="57">
                  <c:v>1.3213980612526444</c:v>
                </c:pt>
                <c:pt idx="58">
                  <c:v>1.295955638738159</c:v>
                </c:pt>
                <c:pt idx="59">
                  <c:v>1.2706532162236734</c:v>
                </c:pt>
                <c:pt idx="60">
                  <c:v>1.2454907937091881</c:v>
                </c:pt>
                <c:pt idx="61">
                  <c:v>1.2204683711947026</c:v>
                </c:pt>
                <c:pt idx="62">
                  <c:v>1.1955859486802172</c:v>
                </c:pt>
                <c:pt idx="63">
                  <c:v>1.1708435261657317</c:v>
                </c:pt>
                <c:pt idx="64">
                  <c:v>1.1462411036512461</c:v>
                </c:pt>
                <c:pt idx="65">
                  <c:v>1.1217786811367609</c:v>
                </c:pt>
                <c:pt idx="66">
                  <c:v>1.0974562586222756</c:v>
                </c:pt>
                <c:pt idx="67">
                  <c:v>1.0732738361077898</c:v>
                </c:pt>
                <c:pt idx="68">
                  <c:v>1.0492314135933045</c:v>
                </c:pt>
                <c:pt idx="69">
                  <c:v>1.0253289910788193</c:v>
                </c:pt>
                <c:pt idx="70">
                  <c:v>1.0015665685643338</c:v>
                </c:pt>
                <c:pt idx="71">
                  <c:v>0.97794414604984847</c:v>
                </c:pt>
                <c:pt idx="72">
                  <c:v>0.95446172353536285</c:v>
                </c:pt>
                <c:pt idx="73">
                  <c:v>0.93111930102087759</c:v>
                </c:pt>
                <c:pt idx="74">
                  <c:v>0.90791687850639213</c:v>
                </c:pt>
                <c:pt idx="75">
                  <c:v>0.8848544559919066</c:v>
                </c:pt>
                <c:pt idx="76">
                  <c:v>0.86193203347742109</c:v>
                </c:pt>
                <c:pt idx="77">
                  <c:v>0.83914961096293572</c:v>
                </c:pt>
                <c:pt idx="78">
                  <c:v>0.81650718844845027</c:v>
                </c:pt>
                <c:pt idx="79">
                  <c:v>0.79400476593396485</c:v>
                </c:pt>
                <c:pt idx="80">
                  <c:v>0.77164234341947935</c:v>
                </c:pt>
                <c:pt idx="81">
                  <c:v>0.74941992090499399</c:v>
                </c:pt>
                <c:pt idx="82">
                  <c:v>0.72733749839050876</c:v>
                </c:pt>
                <c:pt idx="83">
                  <c:v>0.70539507587602324</c:v>
                </c:pt>
                <c:pt idx="84">
                  <c:v>0.68359265336153785</c:v>
                </c:pt>
                <c:pt idx="85">
                  <c:v>0.66193023084705249</c:v>
                </c:pt>
                <c:pt idx="86">
                  <c:v>0.64040780833256694</c:v>
                </c:pt>
                <c:pt idx="87">
                  <c:v>0.61902538581808153</c:v>
                </c:pt>
                <c:pt idx="88">
                  <c:v>0.59778296330359604</c:v>
                </c:pt>
                <c:pt idx="89">
                  <c:v>0.57668054078911068</c:v>
                </c:pt>
                <c:pt idx="90">
                  <c:v>0.55571811827462514</c:v>
                </c:pt>
                <c:pt idx="91">
                  <c:v>0.53489569576013973</c:v>
                </c:pt>
                <c:pt idx="92">
                  <c:v>0.51421327324565425</c:v>
                </c:pt>
                <c:pt idx="93">
                  <c:v>0.49367085073116879</c:v>
                </c:pt>
                <c:pt idx="94">
                  <c:v>0.47326842821668363</c:v>
                </c:pt>
                <c:pt idx="95">
                  <c:v>0.45300600570219818</c:v>
                </c:pt>
                <c:pt idx="96">
                  <c:v>0.43288358318771275</c:v>
                </c:pt>
                <c:pt idx="97">
                  <c:v>0.4129011606732273</c:v>
                </c:pt>
                <c:pt idx="98">
                  <c:v>0.39305873815874182</c:v>
                </c:pt>
                <c:pt idx="99">
                  <c:v>0.37335631564425636</c:v>
                </c:pt>
                <c:pt idx="100">
                  <c:v>0.35379389312977094</c:v>
                </c:pt>
              </c:numCache>
            </c:numRef>
          </c:yVal>
          <c:smooth val="1"/>
        </c:ser>
        <c:ser>
          <c:idx val="4"/>
          <c:order val="1"/>
          <c:tx>
            <c:strRef>
              <c:f>'III-V ternary - 300K'!$Z$4</c:f>
              <c:strCache>
                <c:ptCount val="1"/>
                <c:pt idx="0">
                  <c:v>EG (X)</c:v>
                </c:pt>
              </c:strCache>
            </c:strRef>
          </c:tx>
          <c:marker>
            <c:symbol val="none"/>
          </c:marker>
          <c:xVal>
            <c:numRef>
              <c:f>'III-V ternary - 300K'!$T$5:$T$105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'III-V ternary - 300K'!$Z$5:$Z$105</c:f>
              <c:numCache>
                <c:formatCode>0.000</c:formatCode>
                <c:ptCount val="101"/>
                <c:pt idx="0">
                  <c:v>2.1640963855421691</c:v>
                </c:pt>
                <c:pt idx="1">
                  <c:v>2.156153360618045</c:v>
                </c:pt>
                <c:pt idx="2">
                  <c:v>2.1482103356939208</c:v>
                </c:pt>
                <c:pt idx="3">
                  <c:v>2.1402673107697971</c:v>
                </c:pt>
                <c:pt idx="4">
                  <c:v>2.132324285845673</c:v>
                </c:pt>
                <c:pt idx="5">
                  <c:v>2.1243812609215489</c:v>
                </c:pt>
                <c:pt idx="6">
                  <c:v>2.1164382359974252</c:v>
                </c:pt>
                <c:pt idx="7">
                  <c:v>2.1084952110733011</c:v>
                </c:pt>
                <c:pt idx="8">
                  <c:v>2.1005521861491774</c:v>
                </c:pt>
                <c:pt idx="9">
                  <c:v>2.0926091612250532</c:v>
                </c:pt>
                <c:pt idx="10">
                  <c:v>2.0846661363009291</c:v>
                </c:pt>
                <c:pt idx="11">
                  <c:v>2.0767231113768054</c:v>
                </c:pt>
                <c:pt idx="12">
                  <c:v>2.0687800864526813</c:v>
                </c:pt>
                <c:pt idx="13">
                  <c:v>2.0608370615285572</c:v>
                </c:pt>
                <c:pt idx="14">
                  <c:v>2.0528940366044335</c:v>
                </c:pt>
                <c:pt idx="15">
                  <c:v>2.0449510116803093</c:v>
                </c:pt>
                <c:pt idx="16">
                  <c:v>2.0370079867561852</c:v>
                </c:pt>
                <c:pt idx="17">
                  <c:v>2.0290649618320615</c:v>
                </c:pt>
                <c:pt idx="18">
                  <c:v>2.0211219369079378</c:v>
                </c:pt>
                <c:pt idx="19">
                  <c:v>2.0131789119838137</c:v>
                </c:pt>
                <c:pt idx="20">
                  <c:v>2.0052358870596896</c:v>
                </c:pt>
                <c:pt idx="21">
                  <c:v>1.9972928621355657</c:v>
                </c:pt>
                <c:pt idx="22">
                  <c:v>1.9893498372114415</c:v>
                </c:pt>
                <c:pt idx="23">
                  <c:v>1.9814068122873176</c:v>
                </c:pt>
                <c:pt idx="24">
                  <c:v>1.9734637873631935</c:v>
                </c:pt>
                <c:pt idx="25">
                  <c:v>1.9655207624390694</c:v>
                </c:pt>
                <c:pt idx="26">
                  <c:v>1.9575777375149457</c:v>
                </c:pt>
                <c:pt idx="27">
                  <c:v>1.9496347125908216</c:v>
                </c:pt>
                <c:pt idx="28">
                  <c:v>1.9416916876666976</c:v>
                </c:pt>
                <c:pt idx="29">
                  <c:v>1.9337486627425735</c:v>
                </c:pt>
                <c:pt idx="30">
                  <c:v>1.9258056378184496</c:v>
                </c:pt>
                <c:pt idx="31">
                  <c:v>1.9178626128943255</c:v>
                </c:pt>
                <c:pt idx="32">
                  <c:v>1.9099195879702016</c:v>
                </c:pt>
                <c:pt idx="33">
                  <c:v>1.9019765630460777</c:v>
                </c:pt>
                <c:pt idx="34">
                  <c:v>1.8940335381219535</c:v>
                </c:pt>
                <c:pt idx="35">
                  <c:v>1.8860905131978298</c:v>
                </c:pt>
                <c:pt idx="36">
                  <c:v>1.8781474882737057</c:v>
                </c:pt>
                <c:pt idx="37">
                  <c:v>1.870204463349582</c:v>
                </c:pt>
                <c:pt idx="38">
                  <c:v>1.8622614384254579</c:v>
                </c:pt>
                <c:pt idx="39">
                  <c:v>1.8543184135013338</c:v>
                </c:pt>
                <c:pt idx="40">
                  <c:v>1.8463753885772101</c:v>
                </c:pt>
                <c:pt idx="41">
                  <c:v>1.8384323636530859</c:v>
                </c:pt>
                <c:pt idx="42">
                  <c:v>1.8304893387289622</c:v>
                </c:pt>
                <c:pt idx="43">
                  <c:v>1.8225463138048381</c:v>
                </c:pt>
                <c:pt idx="44">
                  <c:v>1.8146032888807142</c:v>
                </c:pt>
                <c:pt idx="45">
                  <c:v>1.8066602639565901</c:v>
                </c:pt>
                <c:pt idx="46">
                  <c:v>1.7987172390324662</c:v>
                </c:pt>
                <c:pt idx="47">
                  <c:v>1.790774214108342</c:v>
                </c:pt>
                <c:pt idx="48">
                  <c:v>1.7828311891842179</c:v>
                </c:pt>
                <c:pt idx="49">
                  <c:v>1.7748881642600942</c:v>
                </c:pt>
                <c:pt idx="50">
                  <c:v>1.7669451393359701</c:v>
                </c:pt>
                <c:pt idx="51">
                  <c:v>1.759002114411846</c:v>
                </c:pt>
                <c:pt idx="52">
                  <c:v>1.7510590894877223</c:v>
                </c:pt>
                <c:pt idx="53">
                  <c:v>1.7431160645635981</c:v>
                </c:pt>
                <c:pt idx="54">
                  <c:v>1.735173039639474</c:v>
                </c:pt>
                <c:pt idx="55">
                  <c:v>1.7272300147153501</c:v>
                </c:pt>
                <c:pt idx="56">
                  <c:v>1.7192869897912262</c:v>
                </c:pt>
                <c:pt idx="57">
                  <c:v>1.7113439648671023</c:v>
                </c:pt>
                <c:pt idx="58">
                  <c:v>1.7034009399429784</c:v>
                </c:pt>
                <c:pt idx="59">
                  <c:v>1.6954579150188542</c:v>
                </c:pt>
                <c:pt idx="60">
                  <c:v>1.6875148900947301</c:v>
                </c:pt>
                <c:pt idx="61">
                  <c:v>1.6795718651706064</c:v>
                </c:pt>
                <c:pt idx="62">
                  <c:v>1.6716288402464823</c:v>
                </c:pt>
                <c:pt idx="63">
                  <c:v>1.6636858153223584</c:v>
                </c:pt>
                <c:pt idx="64">
                  <c:v>1.6557427903982345</c:v>
                </c:pt>
                <c:pt idx="65">
                  <c:v>1.6477997654741103</c:v>
                </c:pt>
                <c:pt idx="66">
                  <c:v>1.6398567405499862</c:v>
                </c:pt>
                <c:pt idx="67">
                  <c:v>1.6319137156258625</c:v>
                </c:pt>
                <c:pt idx="68">
                  <c:v>1.6239706907017384</c:v>
                </c:pt>
                <c:pt idx="69">
                  <c:v>1.6160276657776145</c:v>
                </c:pt>
                <c:pt idx="70">
                  <c:v>1.6080846408534906</c:v>
                </c:pt>
                <c:pt idx="71">
                  <c:v>1.6001416159293664</c:v>
                </c:pt>
                <c:pt idx="72">
                  <c:v>1.5921985910052427</c:v>
                </c:pt>
                <c:pt idx="73">
                  <c:v>1.5842555660811186</c:v>
                </c:pt>
                <c:pt idx="74">
                  <c:v>1.5763125411569945</c:v>
                </c:pt>
                <c:pt idx="75">
                  <c:v>1.5683695162328708</c:v>
                </c:pt>
                <c:pt idx="76">
                  <c:v>1.5604264913087467</c:v>
                </c:pt>
                <c:pt idx="77">
                  <c:v>1.5524834663846225</c:v>
                </c:pt>
                <c:pt idx="78">
                  <c:v>1.5445404414604986</c:v>
                </c:pt>
                <c:pt idx="79">
                  <c:v>1.5365974165363745</c:v>
                </c:pt>
                <c:pt idx="80">
                  <c:v>1.5286543916122506</c:v>
                </c:pt>
                <c:pt idx="81">
                  <c:v>1.5207113666881267</c:v>
                </c:pt>
                <c:pt idx="82">
                  <c:v>1.5127683417640028</c:v>
                </c:pt>
                <c:pt idx="83">
                  <c:v>1.5048253168398789</c:v>
                </c:pt>
                <c:pt idx="84">
                  <c:v>1.4968822919157547</c:v>
                </c:pt>
                <c:pt idx="85">
                  <c:v>1.4889392669916308</c:v>
                </c:pt>
                <c:pt idx="86">
                  <c:v>1.4809962420675067</c:v>
                </c:pt>
                <c:pt idx="87">
                  <c:v>1.473053217143383</c:v>
                </c:pt>
                <c:pt idx="88">
                  <c:v>1.4651101922192589</c:v>
                </c:pt>
                <c:pt idx="89">
                  <c:v>1.4571671672951347</c:v>
                </c:pt>
                <c:pt idx="90">
                  <c:v>1.4492241423710108</c:v>
                </c:pt>
                <c:pt idx="91">
                  <c:v>1.4412811174468869</c:v>
                </c:pt>
                <c:pt idx="92">
                  <c:v>1.433338092522763</c:v>
                </c:pt>
                <c:pt idx="93">
                  <c:v>1.4253950675986389</c:v>
                </c:pt>
                <c:pt idx="94">
                  <c:v>1.417452042674515</c:v>
                </c:pt>
                <c:pt idx="95">
                  <c:v>1.4095090177503911</c:v>
                </c:pt>
                <c:pt idx="96">
                  <c:v>1.4015659928262669</c:v>
                </c:pt>
                <c:pt idx="97">
                  <c:v>1.393622967902143</c:v>
                </c:pt>
                <c:pt idx="98">
                  <c:v>1.3856799429780191</c:v>
                </c:pt>
                <c:pt idx="99">
                  <c:v>1.3777369180538952</c:v>
                </c:pt>
                <c:pt idx="100">
                  <c:v>1.3697938931297711</c:v>
                </c:pt>
              </c:numCache>
            </c:numRef>
          </c:yVal>
          <c:smooth val="1"/>
        </c:ser>
        <c:ser>
          <c:idx val="5"/>
          <c:order val="2"/>
          <c:tx>
            <c:strRef>
              <c:f>'III-V ternary - 300K'!$AA$4</c:f>
              <c:strCache>
                <c:ptCount val="1"/>
                <c:pt idx="0">
                  <c:v>EG (L)</c:v>
                </c:pt>
              </c:strCache>
            </c:strRef>
          </c:tx>
          <c:marker>
            <c:symbol val="none"/>
          </c:marker>
          <c:xVal>
            <c:numRef>
              <c:f>'III-V ternary - 300K'!$T$5:$T$105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'III-V ternary - 300K'!$AA$5:$AA$105</c:f>
              <c:numCache>
                <c:formatCode>0.000</c:formatCode>
                <c:ptCount val="101"/>
                <c:pt idx="0">
                  <c:v>2.3519642857142857</c:v>
                </c:pt>
                <c:pt idx="1">
                  <c:v>2.3391425817884404</c:v>
                </c:pt>
                <c:pt idx="2">
                  <c:v>2.3263208778625954</c:v>
                </c:pt>
                <c:pt idx="3">
                  <c:v>2.3134991739367501</c:v>
                </c:pt>
                <c:pt idx="4">
                  <c:v>2.3006774700109047</c:v>
                </c:pt>
                <c:pt idx="5">
                  <c:v>2.2878557660850598</c:v>
                </c:pt>
                <c:pt idx="6">
                  <c:v>2.2750340621592149</c:v>
                </c:pt>
                <c:pt idx="7">
                  <c:v>2.2622123582333695</c:v>
                </c:pt>
                <c:pt idx="8">
                  <c:v>2.2493906543075246</c:v>
                </c:pt>
                <c:pt idx="9">
                  <c:v>2.2365689503816792</c:v>
                </c:pt>
                <c:pt idx="10">
                  <c:v>2.2237472464558343</c:v>
                </c:pt>
                <c:pt idx="11">
                  <c:v>2.2109255425299894</c:v>
                </c:pt>
                <c:pt idx="12">
                  <c:v>2.198103838604144</c:v>
                </c:pt>
                <c:pt idx="13">
                  <c:v>2.1852821346782987</c:v>
                </c:pt>
                <c:pt idx="14">
                  <c:v>2.1724604307524538</c:v>
                </c:pt>
                <c:pt idx="15">
                  <c:v>2.1596387268266084</c:v>
                </c:pt>
                <c:pt idx="16">
                  <c:v>2.1468170229007635</c:v>
                </c:pt>
                <c:pt idx="17">
                  <c:v>2.1339953189749181</c:v>
                </c:pt>
                <c:pt idx="18">
                  <c:v>2.1211736150490732</c:v>
                </c:pt>
                <c:pt idx="19">
                  <c:v>2.1083519111232283</c:v>
                </c:pt>
                <c:pt idx="20">
                  <c:v>2.0955302071973829</c:v>
                </c:pt>
                <c:pt idx="21">
                  <c:v>2.0827085032715376</c:v>
                </c:pt>
                <c:pt idx="22">
                  <c:v>2.0698867993456926</c:v>
                </c:pt>
                <c:pt idx="23">
                  <c:v>2.0570650954198473</c:v>
                </c:pt>
                <c:pt idx="24">
                  <c:v>2.0442433914940024</c:v>
                </c:pt>
                <c:pt idx="25">
                  <c:v>2.031421687568157</c:v>
                </c:pt>
                <c:pt idx="26">
                  <c:v>2.0185999836423116</c:v>
                </c:pt>
                <c:pt idx="27">
                  <c:v>2.0057782797164667</c:v>
                </c:pt>
                <c:pt idx="28">
                  <c:v>1.9929565757906218</c:v>
                </c:pt>
                <c:pt idx="29">
                  <c:v>1.9801348718647764</c:v>
                </c:pt>
                <c:pt idx="30">
                  <c:v>1.9673131679389313</c:v>
                </c:pt>
                <c:pt idx="31">
                  <c:v>1.9544914640130862</c:v>
                </c:pt>
                <c:pt idx="32">
                  <c:v>1.9416697600872408</c:v>
                </c:pt>
                <c:pt idx="33">
                  <c:v>1.9288480561613957</c:v>
                </c:pt>
                <c:pt idx="34">
                  <c:v>1.9160263522355505</c:v>
                </c:pt>
                <c:pt idx="35">
                  <c:v>1.9032046483097056</c:v>
                </c:pt>
                <c:pt idx="36">
                  <c:v>1.8903829443838605</c:v>
                </c:pt>
                <c:pt idx="37">
                  <c:v>1.8775612404580153</c:v>
                </c:pt>
                <c:pt idx="38">
                  <c:v>1.8647395365321702</c:v>
                </c:pt>
                <c:pt idx="39">
                  <c:v>1.851917832606325</c:v>
                </c:pt>
                <c:pt idx="40">
                  <c:v>1.8390961286804799</c:v>
                </c:pt>
                <c:pt idx="41">
                  <c:v>1.8262744247546348</c:v>
                </c:pt>
                <c:pt idx="42">
                  <c:v>1.8134527208287898</c:v>
                </c:pt>
                <c:pt idx="43">
                  <c:v>1.8006310169029447</c:v>
                </c:pt>
                <c:pt idx="44">
                  <c:v>1.7878093129770993</c:v>
                </c:pt>
                <c:pt idx="45">
                  <c:v>1.7749876090512542</c:v>
                </c:pt>
                <c:pt idx="46">
                  <c:v>1.762165905125409</c:v>
                </c:pt>
                <c:pt idx="47">
                  <c:v>1.7493442011995639</c:v>
                </c:pt>
                <c:pt idx="48">
                  <c:v>1.7365224972737188</c:v>
                </c:pt>
                <c:pt idx="49">
                  <c:v>1.7237007933478736</c:v>
                </c:pt>
                <c:pt idx="50">
                  <c:v>1.7108790894220283</c:v>
                </c:pt>
                <c:pt idx="51">
                  <c:v>1.6980573854961831</c:v>
                </c:pt>
                <c:pt idx="52">
                  <c:v>1.685235681570338</c:v>
                </c:pt>
                <c:pt idx="53">
                  <c:v>1.6724139776444931</c:v>
                </c:pt>
                <c:pt idx="54">
                  <c:v>1.6595922737186477</c:v>
                </c:pt>
                <c:pt idx="55">
                  <c:v>1.6467705697928026</c:v>
                </c:pt>
                <c:pt idx="56">
                  <c:v>1.6339488658669574</c:v>
                </c:pt>
                <c:pt idx="57">
                  <c:v>1.6211271619411123</c:v>
                </c:pt>
                <c:pt idx="58">
                  <c:v>1.6083054580152671</c:v>
                </c:pt>
                <c:pt idx="59">
                  <c:v>1.5954837540894222</c:v>
                </c:pt>
                <c:pt idx="60">
                  <c:v>1.5826620501635769</c:v>
                </c:pt>
                <c:pt idx="61">
                  <c:v>1.5698403462377317</c:v>
                </c:pt>
                <c:pt idx="62">
                  <c:v>1.5570186423118866</c:v>
                </c:pt>
                <c:pt idx="63">
                  <c:v>1.5441969383860414</c:v>
                </c:pt>
                <c:pt idx="64">
                  <c:v>1.5313752344601963</c:v>
                </c:pt>
                <c:pt idx="65">
                  <c:v>1.5185535305343512</c:v>
                </c:pt>
                <c:pt idx="66">
                  <c:v>1.505731826608506</c:v>
                </c:pt>
                <c:pt idx="67">
                  <c:v>1.4929101226826609</c:v>
                </c:pt>
                <c:pt idx="68">
                  <c:v>1.4800884187568157</c:v>
                </c:pt>
                <c:pt idx="69">
                  <c:v>1.4672667148309708</c:v>
                </c:pt>
                <c:pt idx="70">
                  <c:v>1.4544450109051255</c:v>
                </c:pt>
                <c:pt idx="71">
                  <c:v>1.4416233069792805</c:v>
                </c:pt>
                <c:pt idx="72">
                  <c:v>1.4288016030534352</c:v>
                </c:pt>
                <c:pt idx="73">
                  <c:v>1.41597989912759</c:v>
                </c:pt>
                <c:pt idx="74">
                  <c:v>1.4031581952017449</c:v>
                </c:pt>
                <c:pt idx="75">
                  <c:v>1.3903364912758998</c:v>
                </c:pt>
                <c:pt idx="76">
                  <c:v>1.3775147873500546</c:v>
                </c:pt>
                <c:pt idx="77">
                  <c:v>1.3646930834242093</c:v>
                </c:pt>
                <c:pt idx="78">
                  <c:v>1.3518713794983643</c:v>
                </c:pt>
                <c:pt idx="79">
                  <c:v>1.339049675572519</c:v>
                </c:pt>
                <c:pt idx="80">
                  <c:v>1.3262279716466741</c:v>
                </c:pt>
                <c:pt idx="81">
                  <c:v>1.3134062677208287</c:v>
                </c:pt>
                <c:pt idx="82">
                  <c:v>1.3005845637949838</c:v>
                </c:pt>
                <c:pt idx="83">
                  <c:v>1.2877628598691386</c:v>
                </c:pt>
                <c:pt idx="84">
                  <c:v>1.2749411559432935</c:v>
                </c:pt>
                <c:pt idx="85">
                  <c:v>1.2621194520174481</c:v>
                </c:pt>
                <c:pt idx="86">
                  <c:v>1.2492977480916032</c:v>
                </c:pt>
                <c:pt idx="87">
                  <c:v>1.2364760441657578</c:v>
                </c:pt>
                <c:pt idx="88">
                  <c:v>1.2236543402399127</c:v>
                </c:pt>
                <c:pt idx="89">
                  <c:v>1.2108326363140676</c:v>
                </c:pt>
                <c:pt idx="90">
                  <c:v>1.1980109323882224</c:v>
                </c:pt>
                <c:pt idx="91">
                  <c:v>1.1851892284623773</c:v>
                </c:pt>
                <c:pt idx="92">
                  <c:v>1.1723675245365321</c:v>
                </c:pt>
                <c:pt idx="93">
                  <c:v>1.159545820610687</c:v>
                </c:pt>
                <c:pt idx="94">
                  <c:v>1.1467241166848421</c:v>
                </c:pt>
                <c:pt idx="95">
                  <c:v>1.1339024127589967</c:v>
                </c:pt>
                <c:pt idx="96">
                  <c:v>1.1210807088331516</c:v>
                </c:pt>
                <c:pt idx="97">
                  <c:v>1.1082590049073064</c:v>
                </c:pt>
                <c:pt idx="98">
                  <c:v>1.0954373009814615</c:v>
                </c:pt>
                <c:pt idx="99">
                  <c:v>1.0826155970556162</c:v>
                </c:pt>
                <c:pt idx="100">
                  <c:v>1.069793893129771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43776"/>
        <c:axId val="138045312"/>
      </c:scatterChart>
      <c:valAx>
        <c:axId val="13804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045312"/>
        <c:crosses val="autoZero"/>
        <c:crossBetween val="midCat"/>
      </c:valAx>
      <c:valAx>
        <c:axId val="13804531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38043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'III-V ternary - 300K'!$FB$4</c:f>
              <c:strCache>
                <c:ptCount val="1"/>
                <c:pt idx="0">
                  <c:v>EG (Γ)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'III-V ternary - 300K'!$EY$5:$EY$105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'III-V ternary - 300K'!$FG$5:$FG$105</c:f>
              <c:numCache>
                <c:formatCode>0.000</c:formatCode>
                <c:ptCount val="101"/>
                <c:pt idx="0">
                  <c:v>6.1581101021566402</c:v>
                </c:pt>
                <c:pt idx="1">
                  <c:v>6.123975018834189</c:v>
                </c:pt>
                <c:pt idx="2">
                  <c:v>6.089979935511737</c:v>
                </c:pt>
                <c:pt idx="3">
                  <c:v>6.0561248521892859</c:v>
                </c:pt>
                <c:pt idx="4">
                  <c:v>6.0224097688668339</c:v>
                </c:pt>
                <c:pt idx="5">
                  <c:v>5.9888346855443837</c:v>
                </c:pt>
                <c:pt idx="6">
                  <c:v>5.9553996022219318</c:v>
                </c:pt>
                <c:pt idx="7">
                  <c:v>5.9221045188994808</c:v>
                </c:pt>
                <c:pt idx="8">
                  <c:v>5.8889494355770298</c:v>
                </c:pt>
                <c:pt idx="9">
                  <c:v>5.8559343522545779</c:v>
                </c:pt>
                <c:pt idx="10">
                  <c:v>5.823059268932127</c:v>
                </c:pt>
                <c:pt idx="11">
                  <c:v>5.7903241856096752</c:v>
                </c:pt>
                <c:pt idx="12">
                  <c:v>5.7577291022872235</c:v>
                </c:pt>
                <c:pt idx="13">
                  <c:v>5.7252740189647717</c:v>
                </c:pt>
                <c:pt idx="14">
                  <c:v>5.6929589356423209</c:v>
                </c:pt>
                <c:pt idx="15">
                  <c:v>5.6607838523198692</c:v>
                </c:pt>
                <c:pt idx="16">
                  <c:v>5.6287487689974185</c:v>
                </c:pt>
                <c:pt idx="17">
                  <c:v>5.5968536856749669</c:v>
                </c:pt>
                <c:pt idx="18">
                  <c:v>5.5650986023525153</c:v>
                </c:pt>
                <c:pt idx="19">
                  <c:v>5.5334835190300646</c:v>
                </c:pt>
                <c:pt idx="20">
                  <c:v>5.502008435707614</c:v>
                </c:pt>
                <c:pt idx="21">
                  <c:v>5.4706733523851616</c:v>
                </c:pt>
                <c:pt idx="22">
                  <c:v>5.439478269062711</c:v>
                </c:pt>
                <c:pt idx="23">
                  <c:v>5.4084231857402596</c:v>
                </c:pt>
                <c:pt idx="24">
                  <c:v>5.3775081024178082</c:v>
                </c:pt>
                <c:pt idx="25">
                  <c:v>5.3467330190953568</c:v>
                </c:pt>
                <c:pt idx="26">
                  <c:v>5.3160979357729046</c:v>
                </c:pt>
                <c:pt idx="27">
                  <c:v>5.2856028524504532</c:v>
                </c:pt>
                <c:pt idx="28">
                  <c:v>5.2552477691280028</c:v>
                </c:pt>
                <c:pt idx="29">
                  <c:v>5.2250326858055507</c:v>
                </c:pt>
                <c:pt idx="30">
                  <c:v>5.1949576024830986</c:v>
                </c:pt>
                <c:pt idx="31">
                  <c:v>5.1650225191606474</c:v>
                </c:pt>
                <c:pt idx="32">
                  <c:v>5.1352274358381971</c:v>
                </c:pt>
                <c:pt idx="33">
                  <c:v>5.105572352515745</c:v>
                </c:pt>
                <c:pt idx="34">
                  <c:v>5.0760572691932939</c:v>
                </c:pt>
                <c:pt idx="35">
                  <c:v>5.0466821858708428</c:v>
                </c:pt>
                <c:pt idx="36">
                  <c:v>5.0174471025483918</c:v>
                </c:pt>
                <c:pt idx="37">
                  <c:v>4.9883520192259398</c:v>
                </c:pt>
                <c:pt idx="38">
                  <c:v>4.959396935903488</c:v>
                </c:pt>
                <c:pt idx="39">
                  <c:v>4.930581852581037</c:v>
                </c:pt>
                <c:pt idx="40">
                  <c:v>4.9019067692585852</c:v>
                </c:pt>
                <c:pt idx="41">
                  <c:v>4.8733716859361342</c:v>
                </c:pt>
                <c:pt idx="42">
                  <c:v>4.8449766026136833</c:v>
                </c:pt>
                <c:pt idx="43">
                  <c:v>4.8167215192912316</c:v>
                </c:pt>
                <c:pt idx="44">
                  <c:v>4.7886064359687808</c:v>
                </c:pt>
                <c:pt idx="45">
                  <c:v>4.7606313526463291</c:v>
                </c:pt>
                <c:pt idx="46">
                  <c:v>4.7327962693238783</c:v>
                </c:pt>
                <c:pt idx="47">
                  <c:v>4.7051011860014267</c:v>
                </c:pt>
                <c:pt idx="48">
                  <c:v>4.6775461026789751</c:v>
                </c:pt>
                <c:pt idx="49">
                  <c:v>4.6501310193565235</c:v>
                </c:pt>
                <c:pt idx="50">
                  <c:v>4.622855936034072</c:v>
                </c:pt>
                <c:pt idx="51">
                  <c:v>4.5957208527116205</c:v>
                </c:pt>
                <c:pt idx="52">
                  <c:v>4.568725769389169</c:v>
                </c:pt>
                <c:pt idx="53">
                  <c:v>4.5418706860667184</c:v>
                </c:pt>
                <c:pt idx="54">
                  <c:v>4.515155602744267</c:v>
                </c:pt>
                <c:pt idx="55">
                  <c:v>4.4885805194218147</c:v>
                </c:pt>
                <c:pt idx="56">
                  <c:v>4.4621454360993633</c:v>
                </c:pt>
                <c:pt idx="57">
                  <c:v>4.4358503527769129</c:v>
                </c:pt>
                <c:pt idx="58">
                  <c:v>4.4096952694544616</c:v>
                </c:pt>
                <c:pt idx="59">
                  <c:v>4.3836801861320094</c:v>
                </c:pt>
                <c:pt idx="60">
                  <c:v>4.3578051028095581</c:v>
                </c:pt>
                <c:pt idx="61">
                  <c:v>4.3320700194871069</c:v>
                </c:pt>
                <c:pt idx="62">
                  <c:v>4.3064749361646548</c:v>
                </c:pt>
                <c:pt idx="63">
                  <c:v>4.2810198528422045</c:v>
                </c:pt>
                <c:pt idx="64">
                  <c:v>4.2557047695197543</c:v>
                </c:pt>
                <c:pt idx="65">
                  <c:v>4.2305296861973023</c:v>
                </c:pt>
                <c:pt idx="66">
                  <c:v>4.2054946028748512</c:v>
                </c:pt>
                <c:pt idx="67">
                  <c:v>4.1805995195523993</c:v>
                </c:pt>
                <c:pt idx="68">
                  <c:v>4.1558444362299483</c:v>
                </c:pt>
                <c:pt idx="69">
                  <c:v>4.1312293529074964</c:v>
                </c:pt>
                <c:pt idx="70">
                  <c:v>4.1067542695850445</c:v>
                </c:pt>
                <c:pt idx="71">
                  <c:v>4.0824191862625945</c:v>
                </c:pt>
                <c:pt idx="72">
                  <c:v>4.0582241029401427</c:v>
                </c:pt>
                <c:pt idx="73">
                  <c:v>4.0341690196176909</c:v>
                </c:pt>
                <c:pt idx="74">
                  <c:v>4.0102539362952392</c:v>
                </c:pt>
                <c:pt idx="75">
                  <c:v>3.9864788529727879</c:v>
                </c:pt>
                <c:pt idx="76">
                  <c:v>3.9628437696503367</c:v>
                </c:pt>
                <c:pt idx="77">
                  <c:v>3.9393486863278859</c:v>
                </c:pt>
                <c:pt idx="78">
                  <c:v>3.9159936030054343</c:v>
                </c:pt>
                <c:pt idx="79">
                  <c:v>3.8927785196829827</c:v>
                </c:pt>
                <c:pt idx="80">
                  <c:v>3.8697034363605312</c:v>
                </c:pt>
                <c:pt idx="81">
                  <c:v>3.8467683530380801</c:v>
                </c:pt>
                <c:pt idx="82">
                  <c:v>3.823973269715629</c:v>
                </c:pt>
                <c:pt idx="83">
                  <c:v>3.8013181863931775</c:v>
                </c:pt>
                <c:pt idx="84">
                  <c:v>3.7788031030707261</c:v>
                </c:pt>
                <c:pt idx="85">
                  <c:v>3.7564280197482747</c:v>
                </c:pt>
                <c:pt idx="86">
                  <c:v>3.7341929364258228</c:v>
                </c:pt>
                <c:pt idx="87">
                  <c:v>3.7120978531033719</c:v>
                </c:pt>
                <c:pt idx="88">
                  <c:v>3.6901427697809206</c:v>
                </c:pt>
                <c:pt idx="89">
                  <c:v>3.6683276864584693</c:v>
                </c:pt>
                <c:pt idx="90">
                  <c:v>3.6466526031360176</c:v>
                </c:pt>
                <c:pt idx="91">
                  <c:v>3.6251175198135663</c:v>
                </c:pt>
                <c:pt idx="92">
                  <c:v>3.6037224364911151</c:v>
                </c:pt>
                <c:pt idx="93">
                  <c:v>3.5824673531686635</c:v>
                </c:pt>
                <c:pt idx="94">
                  <c:v>3.5613522698462123</c:v>
                </c:pt>
                <c:pt idx="95">
                  <c:v>3.5403771865237608</c:v>
                </c:pt>
                <c:pt idx="96">
                  <c:v>3.5195421032013097</c:v>
                </c:pt>
                <c:pt idx="97">
                  <c:v>3.4988470198788582</c:v>
                </c:pt>
                <c:pt idx="98">
                  <c:v>3.4782919365564071</c:v>
                </c:pt>
                <c:pt idx="99">
                  <c:v>3.4578768532339557</c:v>
                </c:pt>
                <c:pt idx="100">
                  <c:v>3.4376017699115042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76896"/>
        <c:axId val="139378688"/>
      </c:scatterChart>
      <c:valAx>
        <c:axId val="139376896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39378688"/>
        <c:crosses val="autoZero"/>
        <c:crossBetween val="midCat"/>
      </c:valAx>
      <c:valAx>
        <c:axId val="139378688"/>
        <c:scaling>
          <c:orientation val="minMax"/>
        </c:scaling>
        <c:delete val="0"/>
        <c:axPos val="l"/>
        <c:numFmt formatCode="0.000" sourceLinked="1"/>
        <c:majorTickMark val="out"/>
        <c:minorTickMark val="none"/>
        <c:tickLblPos val="nextTo"/>
        <c:crossAx val="139376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'III-V ternary - 300K'!$FB$4</c:f>
              <c:strCache>
                <c:ptCount val="1"/>
                <c:pt idx="0">
                  <c:v>EG (Γ)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'III-V ternary - 300K'!$EY$5:$EY$105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'III-V ternary - 300K'!$FL$5:$FL$105</c:f>
              <c:numCache>
                <c:formatCode>0.000</c:formatCode>
                <c:ptCount val="101"/>
                <c:pt idx="0">
                  <c:v>6.1581101021566402</c:v>
                </c:pt>
                <c:pt idx="1">
                  <c:v>6.0971603647714376</c:v>
                </c:pt>
                <c:pt idx="2">
                  <c:v>6.001070627386234</c:v>
                </c:pt>
                <c:pt idx="3">
                  <c:v>5.9233008900010313</c:v>
                </c:pt>
                <c:pt idx="4">
                  <c:v>5.8460311526158284</c:v>
                </c:pt>
                <c:pt idx="5">
                  <c:v>5.7692614152306261</c:v>
                </c:pt>
                <c:pt idx="6">
                  <c:v>5.6929916778454235</c:v>
                </c:pt>
                <c:pt idx="7">
                  <c:v>5.6172219404602206</c:v>
                </c:pt>
                <c:pt idx="8">
                  <c:v>5.5419522030750183</c:v>
                </c:pt>
                <c:pt idx="9">
                  <c:v>5.4671824656898158</c:v>
                </c:pt>
                <c:pt idx="10">
                  <c:v>5.392912728304613</c:v>
                </c:pt>
                <c:pt idx="11">
                  <c:v>5.3191429909194099</c:v>
                </c:pt>
                <c:pt idx="12">
                  <c:v>5.2458732535342065</c:v>
                </c:pt>
                <c:pt idx="13">
                  <c:v>5.1731035161490038</c:v>
                </c:pt>
                <c:pt idx="14">
                  <c:v>5.1008337787638007</c:v>
                </c:pt>
                <c:pt idx="15">
                  <c:v>5.0290640413785983</c:v>
                </c:pt>
                <c:pt idx="16">
                  <c:v>4.9577943039933956</c:v>
                </c:pt>
                <c:pt idx="17">
                  <c:v>4.8870245666081926</c:v>
                </c:pt>
                <c:pt idx="18">
                  <c:v>4.8167548292229903</c:v>
                </c:pt>
                <c:pt idx="19">
                  <c:v>4.7469850918377876</c:v>
                </c:pt>
                <c:pt idx="20">
                  <c:v>4.6777153544525847</c:v>
                </c:pt>
                <c:pt idx="21">
                  <c:v>4.6089456170673824</c:v>
                </c:pt>
                <c:pt idx="22">
                  <c:v>4.5406758796821798</c:v>
                </c:pt>
                <c:pt idx="23">
                  <c:v>4.4729061422969769</c:v>
                </c:pt>
                <c:pt idx="24">
                  <c:v>4.4056364049117738</c:v>
                </c:pt>
                <c:pt idx="25">
                  <c:v>4.3388666675265712</c:v>
                </c:pt>
                <c:pt idx="26">
                  <c:v>4.2725969301413684</c:v>
                </c:pt>
                <c:pt idx="27">
                  <c:v>4.2068271927561653</c:v>
                </c:pt>
                <c:pt idx="28">
                  <c:v>4.1415574553709629</c:v>
                </c:pt>
                <c:pt idx="29">
                  <c:v>4.0767877179857601</c:v>
                </c:pt>
                <c:pt idx="30">
                  <c:v>4.0125179806005571</c:v>
                </c:pt>
                <c:pt idx="31">
                  <c:v>3.9487482432153547</c:v>
                </c:pt>
                <c:pt idx="32">
                  <c:v>3.8854785058301515</c:v>
                </c:pt>
                <c:pt idx="33">
                  <c:v>3.8227087684449486</c:v>
                </c:pt>
                <c:pt idx="34">
                  <c:v>3.7604390310597458</c:v>
                </c:pt>
                <c:pt idx="35">
                  <c:v>3.6986692936745436</c:v>
                </c:pt>
                <c:pt idx="36">
                  <c:v>3.6373995562893406</c:v>
                </c:pt>
                <c:pt idx="37">
                  <c:v>3.5766298189041379</c:v>
                </c:pt>
                <c:pt idx="38">
                  <c:v>3.5163600815189349</c:v>
                </c:pt>
                <c:pt idx="39">
                  <c:v>3.456590344133732</c:v>
                </c:pt>
                <c:pt idx="40">
                  <c:v>3.3973206067485293</c:v>
                </c:pt>
                <c:pt idx="41">
                  <c:v>3.3385508693633272</c:v>
                </c:pt>
                <c:pt idx="42">
                  <c:v>3.2802811319781244</c:v>
                </c:pt>
                <c:pt idx="43">
                  <c:v>3.2225113945929214</c:v>
                </c:pt>
                <c:pt idx="44">
                  <c:v>3.1652416572077189</c:v>
                </c:pt>
                <c:pt idx="45">
                  <c:v>3.1084719198225161</c:v>
                </c:pt>
                <c:pt idx="46">
                  <c:v>3.0522021824373131</c:v>
                </c:pt>
                <c:pt idx="47">
                  <c:v>2.9964324450521103</c:v>
                </c:pt>
                <c:pt idx="48">
                  <c:v>2.9411627076669076</c:v>
                </c:pt>
                <c:pt idx="49">
                  <c:v>2.8863929702817046</c:v>
                </c:pt>
                <c:pt idx="50">
                  <c:v>2.8321232328965018</c:v>
                </c:pt>
                <c:pt idx="51">
                  <c:v>2.7783534955112987</c:v>
                </c:pt>
                <c:pt idx="52">
                  <c:v>2.7250837581260958</c:v>
                </c:pt>
                <c:pt idx="53">
                  <c:v>2.6723140207408935</c:v>
                </c:pt>
                <c:pt idx="54">
                  <c:v>2.6200442833556905</c:v>
                </c:pt>
                <c:pt idx="55">
                  <c:v>2.5682745459704877</c:v>
                </c:pt>
                <c:pt idx="56">
                  <c:v>2.517004808585285</c:v>
                </c:pt>
                <c:pt idx="57">
                  <c:v>2.4662350712000825</c:v>
                </c:pt>
                <c:pt idx="58">
                  <c:v>2.4159653338148797</c:v>
                </c:pt>
                <c:pt idx="59">
                  <c:v>2.366195596429677</c:v>
                </c:pt>
                <c:pt idx="60">
                  <c:v>2.3169258590444746</c:v>
                </c:pt>
                <c:pt idx="61">
                  <c:v>2.2681561216592718</c:v>
                </c:pt>
                <c:pt idx="62">
                  <c:v>2.2198863842740688</c:v>
                </c:pt>
                <c:pt idx="63">
                  <c:v>2.172116646888866</c:v>
                </c:pt>
                <c:pt idx="64">
                  <c:v>2.1248469095036633</c:v>
                </c:pt>
                <c:pt idx="65">
                  <c:v>2.0780771721184603</c:v>
                </c:pt>
                <c:pt idx="66">
                  <c:v>2.0318074347332575</c:v>
                </c:pt>
                <c:pt idx="67">
                  <c:v>1.9860376973480545</c:v>
                </c:pt>
                <c:pt idx="68">
                  <c:v>1.940767959962852</c:v>
                </c:pt>
                <c:pt idx="69">
                  <c:v>1.8959982225776495</c:v>
                </c:pt>
                <c:pt idx="70">
                  <c:v>1.8517284851924471</c:v>
                </c:pt>
                <c:pt idx="71">
                  <c:v>1.8079587478072441</c:v>
                </c:pt>
                <c:pt idx="72">
                  <c:v>1.7646890104220412</c:v>
                </c:pt>
                <c:pt idx="73">
                  <c:v>1.7219192730368382</c:v>
                </c:pt>
                <c:pt idx="74">
                  <c:v>1.6796495356516357</c:v>
                </c:pt>
                <c:pt idx="75">
                  <c:v>1.6378797982664328</c:v>
                </c:pt>
                <c:pt idx="76">
                  <c:v>1.5966100608812299</c:v>
                </c:pt>
                <c:pt idx="77">
                  <c:v>1.5558403234960272</c:v>
                </c:pt>
                <c:pt idx="78">
                  <c:v>1.5155705861108242</c:v>
                </c:pt>
                <c:pt idx="79">
                  <c:v>1.4758008487256216</c:v>
                </c:pt>
                <c:pt idx="80">
                  <c:v>1.4365311113404187</c:v>
                </c:pt>
                <c:pt idx="81">
                  <c:v>1.3977613739552162</c:v>
                </c:pt>
                <c:pt idx="82">
                  <c:v>1.3594916365700134</c:v>
                </c:pt>
                <c:pt idx="83">
                  <c:v>1.321721899184811</c:v>
                </c:pt>
                <c:pt idx="84">
                  <c:v>1.2844521617996081</c:v>
                </c:pt>
                <c:pt idx="85">
                  <c:v>1.2476824244144051</c:v>
                </c:pt>
                <c:pt idx="86">
                  <c:v>1.2114126870292021</c:v>
                </c:pt>
                <c:pt idx="87">
                  <c:v>1.1756429496439997</c:v>
                </c:pt>
                <c:pt idx="88">
                  <c:v>1.1403732122587968</c:v>
                </c:pt>
                <c:pt idx="89">
                  <c:v>1.1056034748735939</c:v>
                </c:pt>
                <c:pt idx="90">
                  <c:v>1.0713337374883911</c:v>
                </c:pt>
                <c:pt idx="91">
                  <c:v>1.0375640001031885</c:v>
                </c:pt>
                <c:pt idx="92">
                  <c:v>1.0042942627179856</c:v>
                </c:pt>
                <c:pt idx="93">
                  <c:v>0.97152452533278266</c:v>
                </c:pt>
                <c:pt idx="94">
                  <c:v>0.93925478794758044</c:v>
                </c:pt>
                <c:pt idx="95">
                  <c:v>0.90748505056237749</c:v>
                </c:pt>
                <c:pt idx="96">
                  <c:v>0.87621531317717483</c:v>
                </c:pt>
                <c:pt idx="97">
                  <c:v>0.84544557579197188</c:v>
                </c:pt>
                <c:pt idx="98">
                  <c:v>0.81517583840676922</c:v>
                </c:pt>
                <c:pt idx="99">
                  <c:v>0.78540610102156638</c:v>
                </c:pt>
                <c:pt idx="100">
                  <c:v>0.75613636363636361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86240"/>
        <c:axId val="139674752"/>
      </c:scatterChart>
      <c:valAx>
        <c:axId val="139386240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39674752"/>
        <c:crosses val="autoZero"/>
        <c:crossBetween val="midCat"/>
      </c:valAx>
      <c:valAx>
        <c:axId val="139674752"/>
        <c:scaling>
          <c:orientation val="minMax"/>
        </c:scaling>
        <c:delete val="0"/>
        <c:axPos val="l"/>
        <c:numFmt formatCode="0.000" sourceLinked="1"/>
        <c:majorTickMark val="out"/>
        <c:minorTickMark val="none"/>
        <c:tickLblPos val="nextTo"/>
        <c:crossAx val="139386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'III-V ternary - 300K'!$P$4</c:f>
              <c:strCache>
                <c:ptCount val="1"/>
                <c:pt idx="0">
                  <c:v>EG (Γ)</c:v>
                </c:pt>
              </c:strCache>
            </c:strRef>
          </c:tx>
          <c:marker>
            <c:symbol val="none"/>
          </c:marker>
          <c:xVal>
            <c:numRef>
              <c:f>'III-V ternary - 300K'!$K$5:$K$105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'III-V ternary - 300K'!$P$5:$P$105</c:f>
              <c:numCache>
                <c:formatCode>0.000</c:formatCode>
                <c:ptCount val="101"/>
                <c:pt idx="0">
                  <c:v>1.4224821428571428</c:v>
                </c:pt>
                <c:pt idx="1">
                  <c:v>1.4070729603598691</c:v>
                </c:pt>
                <c:pt idx="2">
                  <c:v>1.3917591778625955</c:v>
                </c:pt>
                <c:pt idx="3">
                  <c:v>1.3765407953653215</c:v>
                </c:pt>
                <c:pt idx="4">
                  <c:v>1.3614178128680479</c:v>
                </c:pt>
                <c:pt idx="5">
                  <c:v>1.3463902303707742</c:v>
                </c:pt>
                <c:pt idx="6">
                  <c:v>1.3314580478735005</c:v>
                </c:pt>
                <c:pt idx="7">
                  <c:v>1.3166212653762268</c:v>
                </c:pt>
                <c:pt idx="8">
                  <c:v>1.3018798828789531</c:v>
                </c:pt>
                <c:pt idx="9">
                  <c:v>1.2872339003816793</c:v>
                </c:pt>
                <c:pt idx="10">
                  <c:v>1.2726833178844057</c:v>
                </c:pt>
                <c:pt idx="11">
                  <c:v>1.2582281353871319</c:v>
                </c:pt>
                <c:pt idx="12">
                  <c:v>1.243868352889858</c:v>
                </c:pt>
                <c:pt idx="13">
                  <c:v>1.2296039703925843</c:v>
                </c:pt>
                <c:pt idx="14">
                  <c:v>1.2154349878953106</c:v>
                </c:pt>
                <c:pt idx="15">
                  <c:v>1.201361405398037</c:v>
                </c:pt>
                <c:pt idx="16">
                  <c:v>1.1873832229007633</c:v>
                </c:pt>
                <c:pt idx="17">
                  <c:v>1.1735004404034897</c:v>
                </c:pt>
                <c:pt idx="18">
                  <c:v>1.159713057906216</c:v>
                </c:pt>
                <c:pt idx="19">
                  <c:v>1.1460210754089424</c:v>
                </c:pt>
                <c:pt idx="20">
                  <c:v>1.1324244929116687</c:v>
                </c:pt>
                <c:pt idx="21">
                  <c:v>1.1189233104143947</c:v>
                </c:pt>
                <c:pt idx="22">
                  <c:v>1.105517527917121</c:v>
                </c:pt>
                <c:pt idx="23">
                  <c:v>1.0922071454198472</c:v>
                </c:pt>
                <c:pt idx="24">
                  <c:v>1.0789921629225736</c:v>
                </c:pt>
                <c:pt idx="25">
                  <c:v>1.0658725804252998</c:v>
                </c:pt>
                <c:pt idx="26">
                  <c:v>1.0528483979280261</c:v>
                </c:pt>
                <c:pt idx="27">
                  <c:v>1.0399196154307522</c:v>
                </c:pt>
                <c:pt idx="28">
                  <c:v>1.0270862329334787</c:v>
                </c:pt>
                <c:pt idx="29">
                  <c:v>1.0143482504362049</c:v>
                </c:pt>
                <c:pt idx="30">
                  <c:v>1.0017056679389311</c:v>
                </c:pt>
                <c:pt idx="31">
                  <c:v>0.9891584854416573</c:v>
                </c:pt>
                <c:pt idx="32">
                  <c:v>0.97670670294438366</c:v>
                </c:pt>
                <c:pt idx="33">
                  <c:v>0.96435032044711</c:v>
                </c:pt>
                <c:pt idx="34">
                  <c:v>0.9520893379498363</c:v>
                </c:pt>
                <c:pt idx="35">
                  <c:v>0.93992375545256257</c:v>
                </c:pt>
                <c:pt idx="36">
                  <c:v>0.92785357295528892</c:v>
                </c:pt>
                <c:pt idx="37">
                  <c:v>0.91587879045801524</c:v>
                </c:pt>
                <c:pt idx="38">
                  <c:v>0.90399940796074163</c:v>
                </c:pt>
                <c:pt idx="39">
                  <c:v>0.89221542546346788</c:v>
                </c:pt>
                <c:pt idx="40">
                  <c:v>0.88052684296619399</c:v>
                </c:pt>
                <c:pt idx="41">
                  <c:v>0.86893366046892029</c:v>
                </c:pt>
                <c:pt idx="42">
                  <c:v>0.85743587797164666</c:v>
                </c:pt>
                <c:pt idx="43">
                  <c:v>0.84603349547437301</c:v>
                </c:pt>
                <c:pt idx="44">
                  <c:v>0.83472651297709921</c:v>
                </c:pt>
                <c:pt idx="45">
                  <c:v>0.82351493047982549</c:v>
                </c:pt>
                <c:pt idx="46">
                  <c:v>0.81239874798255174</c:v>
                </c:pt>
                <c:pt idx="47">
                  <c:v>0.80137796548527807</c:v>
                </c:pt>
                <c:pt idx="48">
                  <c:v>0.79045258298800436</c:v>
                </c:pt>
                <c:pt idx="49">
                  <c:v>0.77962260049073051</c:v>
                </c:pt>
                <c:pt idx="50">
                  <c:v>0.76888801799345685</c:v>
                </c:pt>
                <c:pt idx="51">
                  <c:v>0.75824883549618316</c:v>
                </c:pt>
                <c:pt idx="52">
                  <c:v>0.74770505299890933</c:v>
                </c:pt>
                <c:pt idx="53">
                  <c:v>0.73725667050163568</c:v>
                </c:pt>
                <c:pt idx="54">
                  <c:v>0.726903688004362</c:v>
                </c:pt>
                <c:pt idx="55">
                  <c:v>0.71664610550708818</c:v>
                </c:pt>
                <c:pt idx="56">
                  <c:v>0.70648392300981455</c:v>
                </c:pt>
                <c:pt idx="57">
                  <c:v>0.69641714051254089</c:v>
                </c:pt>
                <c:pt idx="58">
                  <c:v>0.68644575801526708</c:v>
                </c:pt>
                <c:pt idx="59">
                  <c:v>0.67656977551799335</c:v>
                </c:pt>
                <c:pt idx="60">
                  <c:v>0.66678919302071971</c:v>
                </c:pt>
                <c:pt idx="61">
                  <c:v>0.65710401052344591</c:v>
                </c:pt>
                <c:pt idx="62">
                  <c:v>0.64751422802617231</c:v>
                </c:pt>
                <c:pt idx="63">
                  <c:v>0.63801984552889857</c:v>
                </c:pt>
                <c:pt idx="64">
                  <c:v>0.62862086303162479</c:v>
                </c:pt>
                <c:pt idx="65">
                  <c:v>0.61931728053435098</c:v>
                </c:pt>
                <c:pt idx="66">
                  <c:v>0.61010909803707736</c:v>
                </c:pt>
                <c:pt idx="67">
                  <c:v>0.6009963155398037</c:v>
                </c:pt>
                <c:pt idx="68">
                  <c:v>0.59197893304252991</c:v>
                </c:pt>
                <c:pt idx="69">
                  <c:v>0.58305695054525619</c:v>
                </c:pt>
                <c:pt idx="70">
                  <c:v>0.57423036804798255</c:v>
                </c:pt>
                <c:pt idx="71">
                  <c:v>0.56549918555070877</c:v>
                </c:pt>
                <c:pt idx="72">
                  <c:v>0.55686340305343507</c:v>
                </c:pt>
                <c:pt idx="73">
                  <c:v>0.54832302055616144</c:v>
                </c:pt>
                <c:pt idx="74">
                  <c:v>0.53987803805888768</c:v>
                </c:pt>
                <c:pt idx="75">
                  <c:v>0.53152845556161377</c:v>
                </c:pt>
                <c:pt idx="76">
                  <c:v>0.52327427306434016</c:v>
                </c:pt>
                <c:pt idx="77">
                  <c:v>0.51511549056706651</c:v>
                </c:pt>
                <c:pt idx="78">
                  <c:v>0.50705210806979284</c:v>
                </c:pt>
                <c:pt idx="79">
                  <c:v>0.49908412557251902</c:v>
                </c:pt>
                <c:pt idx="80">
                  <c:v>0.49121154307524523</c:v>
                </c:pt>
                <c:pt idx="81">
                  <c:v>0.48343436057797157</c:v>
                </c:pt>
                <c:pt idx="82">
                  <c:v>0.47575257808069787</c:v>
                </c:pt>
                <c:pt idx="83">
                  <c:v>0.46816619558342421</c:v>
                </c:pt>
                <c:pt idx="84">
                  <c:v>0.4606752130861505</c:v>
                </c:pt>
                <c:pt idx="85">
                  <c:v>0.45327963058887677</c:v>
                </c:pt>
                <c:pt idx="86">
                  <c:v>0.44597944809160306</c:v>
                </c:pt>
                <c:pt idx="87">
                  <c:v>0.43877466559432926</c:v>
                </c:pt>
                <c:pt idx="88">
                  <c:v>0.43166528309705554</c:v>
                </c:pt>
                <c:pt idx="89">
                  <c:v>0.42465130059978184</c:v>
                </c:pt>
                <c:pt idx="90">
                  <c:v>0.41773271810250817</c:v>
                </c:pt>
                <c:pt idx="91">
                  <c:v>0.41090953560523441</c:v>
                </c:pt>
                <c:pt idx="92">
                  <c:v>0.40418175310796062</c:v>
                </c:pt>
                <c:pt idx="93">
                  <c:v>0.3975493706106869</c:v>
                </c:pt>
                <c:pt idx="94">
                  <c:v>0.39101238811341332</c:v>
                </c:pt>
                <c:pt idx="95">
                  <c:v>0.3845708056161396</c:v>
                </c:pt>
                <c:pt idx="96">
                  <c:v>0.37822462311886584</c:v>
                </c:pt>
                <c:pt idx="97">
                  <c:v>0.37197384062159211</c:v>
                </c:pt>
                <c:pt idx="98">
                  <c:v>0.3658184581243184</c:v>
                </c:pt>
                <c:pt idx="99">
                  <c:v>0.35975847562704466</c:v>
                </c:pt>
                <c:pt idx="100">
                  <c:v>0.35379389312977094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'III-V ternary - 300K'!$Q$4</c:f>
              <c:strCache>
                <c:ptCount val="1"/>
                <c:pt idx="0">
                  <c:v>EG (X)</c:v>
                </c:pt>
              </c:strCache>
            </c:strRef>
          </c:tx>
          <c:marker>
            <c:symbol val="none"/>
          </c:marker>
          <c:xVal>
            <c:numRef>
              <c:f>'III-V ternary - 300K'!$K$5:$K$105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'III-V ternary - 300K'!$Q$5:$Q$105</c:f>
              <c:numCache>
                <c:formatCode>0.000</c:formatCode>
                <c:ptCount val="101"/>
                <c:pt idx="0">
                  <c:v>1.898857142857143</c:v>
                </c:pt>
                <c:pt idx="1">
                  <c:v>1.8797065103598694</c:v>
                </c:pt>
                <c:pt idx="2">
                  <c:v>1.8608358778625955</c:v>
                </c:pt>
                <c:pt idx="3">
                  <c:v>1.842245245365322</c:v>
                </c:pt>
                <c:pt idx="4">
                  <c:v>1.823934612868048</c:v>
                </c:pt>
                <c:pt idx="5">
                  <c:v>1.8059039803707744</c:v>
                </c:pt>
                <c:pt idx="6">
                  <c:v>1.7881533478735008</c:v>
                </c:pt>
                <c:pt idx="7">
                  <c:v>1.7706827153762268</c:v>
                </c:pt>
                <c:pt idx="8">
                  <c:v>1.7534920828789533</c:v>
                </c:pt>
                <c:pt idx="9">
                  <c:v>1.7365814503816797</c:v>
                </c:pt>
                <c:pt idx="10">
                  <c:v>1.7199508178844058</c:v>
                </c:pt>
                <c:pt idx="11">
                  <c:v>1.7036001853871321</c:v>
                </c:pt>
                <c:pt idx="12">
                  <c:v>1.6875295528898584</c:v>
                </c:pt>
                <c:pt idx="13">
                  <c:v>1.6717389203925848</c:v>
                </c:pt>
                <c:pt idx="14">
                  <c:v>1.656228287895311</c:v>
                </c:pt>
                <c:pt idx="15">
                  <c:v>1.6409976553980372</c:v>
                </c:pt>
                <c:pt idx="16">
                  <c:v>1.6260470229007635</c:v>
                </c:pt>
                <c:pt idx="17">
                  <c:v>1.6113763904034897</c:v>
                </c:pt>
                <c:pt idx="18">
                  <c:v>1.5969857579062161</c:v>
                </c:pt>
                <c:pt idx="19">
                  <c:v>1.5828751254089426</c:v>
                </c:pt>
                <c:pt idx="20">
                  <c:v>1.5690444929116689</c:v>
                </c:pt>
                <c:pt idx="21">
                  <c:v>1.5554938604143951</c:v>
                </c:pt>
                <c:pt idx="22">
                  <c:v>1.5422232279171213</c:v>
                </c:pt>
                <c:pt idx="23">
                  <c:v>1.5292325954198474</c:v>
                </c:pt>
                <c:pt idx="24">
                  <c:v>1.5165219629225737</c:v>
                </c:pt>
                <c:pt idx="25">
                  <c:v>1.5040913304253001</c:v>
                </c:pt>
                <c:pt idx="26">
                  <c:v>1.4919406979280263</c:v>
                </c:pt>
                <c:pt idx="27">
                  <c:v>1.4800700654307528</c:v>
                </c:pt>
                <c:pt idx="28">
                  <c:v>1.4684794329334787</c:v>
                </c:pt>
                <c:pt idx="29">
                  <c:v>1.4571688004362051</c:v>
                </c:pt>
                <c:pt idx="30">
                  <c:v>1.4461381679389311</c:v>
                </c:pt>
                <c:pt idx="31">
                  <c:v>1.4353875354416576</c:v>
                </c:pt>
                <c:pt idx="32">
                  <c:v>1.424916902944384</c:v>
                </c:pt>
                <c:pt idx="33">
                  <c:v>1.4147262704471102</c:v>
                </c:pt>
                <c:pt idx="34">
                  <c:v>1.4048156379498364</c:v>
                </c:pt>
                <c:pt idx="35">
                  <c:v>1.3951850054525627</c:v>
                </c:pt>
                <c:pt idx="36">
                  <c:v>1.3858343729552891</c:v>
                </c:pt>
                <c:pt idx="37">
                  <c:v>1.3767637404580153</c:v>
                </c:pt>
                <c:pt idx="38">
                  <c:v>1.3679731079607418</c:v>
                </c:pt>
                <c:pt idx="39">
                  <c:v>1.3594624754634681</c:v>
                </c:pt>
                <c:pt idx="40">
                  <c:v>1.3512318429661945</c:v>
                </c:pt>
                <c:pt idx="41">
                  <c:v>1.3432812104689207</c:v>
                </c:pt>
                <c:pt idx="42">
                  <c:v>1.335610577971647</c:v>
                </c:pt>
                <c:pt idx="43">
                  <c:v>1.3282199454743733</c:v>
                </c:pt>
                <c:pt idx="44">
                  <c:v>1.3211093129770992</c:v>
                </c:pt>
                <c:pt idx="45">
                  <c:v>1.3142786804798257</c:v>
                </c:pt>
                <c:pt idx="46">
                  <c:v>1.3077280479825522</c:v>
                </c:pt>
                <c:pt idx="47">
                  <c:v>1.3014574154852783</c:v>
                </c:pt>
                <c:pt idx="48">
                  <c:v>1.2954667829880044</c:v>
                </c:pt>
                <c:pt idx="49">
                  <c:v>1.2897561504907307</c:v>
                </c:pt>
                <c:pt idx="50">
                  <c:v>1.284325517993457</c:v>
                </c:pt>
                <c:pt idx="51">
                  <c:v>1.2791748854961833</c:v>
                </c:pt>
                <c:pt idx="52">
                  <c:v>1.2743042529989097</c:v>
                </c:pt>
                <c:pt idx="53">
                  <c:v>1.2697136205016362</c:v>
                </c:pt>
                <c:pt idx="54">
                  <c:v>1.2654029880043622</c:v>
                </c:pt>
                <c:pt idx="55">
                  <c:v>1.2613723555070884</c:v>
                </c:pt>
                <c:pt idx="56">
                  <c:v>1.2576217230098148</c:v>
                </c:pt>
                <c:pt idx="57">
                  <c:v>1.254151090512541</c:v>
                </c:pt>
                <c:pt idx="58">
                  <c:v>1.2509604580152671</c:v>
                </c:pt>
                <c:pt idx="59">
                  <c:v>1.2480498255179935</c:v>
                </c:pt>
                <c:pt idx="60">
                  <c:v>1.2454191930207199</c:v>
                </c:pt>
                <c:pt idx="61">
                  <c:v>1.2430685605234462</c:v>
                </c:pt>
                <c:pt idx="62">
                  <c:v>1.2409979280261725</c:v>
                </c:pt>
                <c:pt idx="63">
                  <c:v>1.2392072955288986</c:v>
                </c:pt>
                <c:pt idx="64">
                  <c:v>1.2376966630316251</c:v>
                </c:pt>
                <c:pt idx="65">
                  <c:v>1.2364660305343513</c:v>
                </c:pt>
                <c:pt idx="66">
                  <c:v>1.2355153980370777</c:v>
                </c:pt>
                <c:pt idx="67">
                  <c:v>1.234844765539804</c:v>
                </c:pt>
                <c:pt idx="68">
                  <c:v>1.23445413304253</c:v>
                </c:pt>
                <c:pt idx="69">
                  <c:v>1.2343435005452563</c:v>
                </c:pt>
                <c:pt idx="70">
                  <c:v>1.2345128680479827</c:v>
                </c:pt>
                <c:pt idx="71">
                  <c:v>1.2349622355507088</c:v>
                </c:pt>
                <c:pt idx="72">
                  <c:v>1.2356916030534351</c:v>
                </c:pt>
                <c:pt idx="73">
                  <c:v>1.2367009705561616</c:v>
                </c:pt>
                <c:pt idx="74">
                  <c:v>1.2379903380588877</c:v>
                </c:pt>
                <c:pt idx="75">
                  <c:v>1.2395597055616141</c:v>
                </c:pt>
                <c:pt idx="76">
                  <c:v>1.2414090730643403</c:v>
                </c:pt>
                <c:pt idx="77">
                  <c:v>1.2435384405670666</c:v>
                </c:pt>
                <c:pt idx="78">
                  <c:v>1.2459478080697928</c:v>
                </c:pt>
                <c:pt idx="79">
                  <c:v>1.2486371755725192</c:v>
                </c:pt>
                <c:pt idx="80">
                  <c:v>1.2516065430752457</c:v>
                </c:pt>
                <c:pt idx="81">
                  <c:v>1.2548559105779717</c:v>
                </c:pt>
                <c:pt idx="82">
                  <c:v>1.2583852780806977</c:v>
                </c:pt>
                <c:pt idx="83">
                  <c:v>1.2621946455834243</c:v>
                </c:pt>
                <c:pt idx="84">
                  <c:v>1.2662840130861506</c:v>
                </c:pt>
                <c:pt idx="85">
                  <c:v>1.2706533805888767</c:v>
                </c:pt>
                <c:pt idx="86">
                  <c:v>1.275302748091603</c:v>
                </c:pt>
                <c:pt idx="87">
                  <c:v>1.2802321155943295</c:v>
                </c:pt>
                <c:pt idx="88">
                  <c:v>1.2854414830970557</c:v>
                </c:pt>
                <c:pt idx="89">
                  <c:v>1.2909308505997821</c:v>
                </c:pt>
                <c:pt idx="90">
                  <c:v>1.2967002181025082</c:v>
                </c:pt>
                <c:pt idx="91">
                  <c:v>1.3027495856052347</c:v>
                </c:pt>
                <c:pt idx="92">
                  <c:v>1.3090789531079607</c:v>
                </c:pt>
                <c:pt idx="93">
                  <c:v>1.3156883206106871</c:v>
                </c:pt>
                <c:pt idx="94">
                  <c:v>1.3225776881134135</c:v>
                </c:pt>
                <c:pt idx="95">
                  <c:v>1.3297470556161397</c:v>
                </c:pt>
                <c:pt idx="96">
                  <c:v>1.337196423118866</c:v>
                </c:pt>
                <c:pt idx="97">
                  <c:v>1.3449257906215921</c:v>
                </c:pt>
                <c:pt idx="98">
                  <c:v>1.3529351581243185</c:v>
                </c:pt>
                <c:pt idx="99">
                  <c:v>1.3612245256270448</c:v>
                </c:pt>
                <c:pt idx="100">
                  <c:v>1.3697938931297711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'III-V ternary - 300K'!$R$4</c:f>
              <c:strCache>
                <c:ptCount val="1"/>
                <c:pt idx="0">
                  <c:v>EG (L)</c:v>
                </c:pt>
              </c:strCache>
            </c:strRef>
          </c:tx>
          <c:marker>
            <c:symbol val="none"/>
          </c:marker>
          <c:xVal>
            <c:numRef>
              <c:f>'III-V ternary - 300K'!$K$5:$K$105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'III-V ternary - 300K'!$R$5:$R$105</c:f>
              <c:numCache>
                <c:formatCode>0.000</c:formatCode>
                <c:ptCount val="101"/>
                <c:pt idx="0">
                  <c:v>1.7069642857142857</c:v>
                </c:pt>
                <c:pt idx="1">
                  <c:v>1.6973255817884407</c:v>
                </c:pt>
                <c:pt idx="2">
                  <c:v>1.6877528778625954</c:v>
                </c:pt>
                <c:pt idx="3">
                  <c:v>1.6782461739367502</c:v>
                </c:pt>
                <c:pt idx="4">
                  <c:v>1.6688054700109052</c:v>
                </c:pt>
                <c:pt idx="5">
                  <c:v>1.6594307660850598</c:v>
                </c:pt>
                <c:pt idx="6">
                  <c:v>1.6501220621592145</c:v>
                </c:pt>
                <c:pt idx="7">
                  <c:v>1.6408793582333696</c:v>
                </c:pt>
                <c:pt idx="8">
                  <c:v>1.6317026543075246</c:v>
                </c:pt>
                <c:pt idx="9">
                  <c:v>1.6225919503816795</c:v>
                </c:pt>
                <c:pt idx="10">
                  <c:v>1.6135472464558342</c:v>
                </c:pt>
                <c:pt idx="11">
                  <c:v>1.6045685425299892</c:v>
                </c:pt>
                <c:pt idx="12">
                  <c:v>1.595655838604144</c:v>
                </c:pt>
                <c:pt idx="13">
                  <c:v>1.5868091346782989</c:v>
                </c:pt>
                <c:pt idx="14">
                  <c:v>1.5780284307524537</c:v>
                </c:pt>
                <c:pt idx="15">
                  <c:v>1.5693137268266084</c:v>
                </c:pt>
                <c:pt idx="16">
                  <c:v>1.5606650229007633</c:v>
                </c:pt>
                <c:pt idx="17">
                  <c:v>1.5520823189749182</c:v>
                </c:pt>
                <c:pt idx="18">
                  <c:v>1.5435656150490731</c:v>
                </c:pt>
                <c:pt idx="19">
                  <c:v>1.5351149111232281</c:v>
                </c:pt>
                <c:pt idx="20">
                  <c:v>1.5267302071973829</c:v>
                </c:pt>
                <c:pt idx="21">
                  <c:v>1.5184115032715375</c:v>
                </c:pt>
                <c:pt idx="22">
                  <c:v>1.5101587993456926</c:v>
                </c:pt>
                <c:pt idx="23">
                  <c:v>1.5019720954198474</c:v>
                </c:pt>
                <c:pt idx="24">
                  <c:v>1.4938513914940021</c:v>
                </c:pt>
                <c:pt idx="25">
                  <c:v>1.4857966875681572</c:v>
                </c:pt>
                <c:pt idx="26">
                  <c:v>1.4778079836423117</c:v>
                </c:pt>
                <c:pt idx="27">
                  <c:v>1.4698852797164668</c:v>
                </c:pt>
                <c:pt idx="28">
                  <c:v>1.4620285757906215</c:v>
                </c:pt>
                <c:pt idx="29">
                  <c:v>1.4542378718647764</c:v>
                </c:pt>
                <c:pt idx="30">
                  <c:v>1.4465131679389314</c:v>
                </c:pt>
                <c:pt idx="31">
                  <c:v>1.438854464013086</c:v>
                </c:pt>
                <c:pt idx="32">
                  <c:v>1.4312617600872408</c:v>
                </c:pt>
                <c:pt idx="33">
                  <c:v>1.4237350561613957</c:v>
                </c:pt>
                <c:pt idx="34">
                  <c:v>1.4162743522355505</c:v>
                </c:pt>
                <c:pt idx="35">
                  <c:v>1.4088796483097055</c:v>
                </c:pt>
                <c:pt idx="36">
                  <c:v>1.4015509443838603</c:v>
                </c:pt>
                <c:pt idx="37">
                  <c:v>1.394288240458015</c:v>
                </c:pt>
                <c:pt idx="38">
                  <c:v>1.3870915365321701</c:v>
                </c:pt>
                <c:pt idx="39">
                  <c:v>1.3799608326063248</c:v>
                </c:pt>
                <c:pt idx="40">
                  <c:v>1.3728961286804799</c:v>
                </c:pt>
                <c:pt idx="41">
                  <c:v>1.3658974247546347</c:v>
                </c:pt>
                <c:pt idx="42">
                  <c:v>1.3589647208287896</c:v>
                </c:pt>
                <c:pt idx="43">
                  <c:v>1.3520980169029444</c:v>
                </c:pt>
                <c:pt idx="44">
                  <c:v>1.3452973129770993</c:v>
                </c:pt>
                <c:pt idx="45">
                  <c:v>1.3385626090512541</c:v>
                </c:pt>
                <c:pt idx="46">
                  <c:v>1.3318939051254091</c:v>
                </c:pt>
                <c:pt idx="47">
                  <c:v>1.3252912011995639</c:v>
                </c:pt>
                <c:pt idx="48">
                  <c:v>1.3187544972737186</c:v>
                </c:pt>
                <c:pt idx="49">
                  <c:v>1.3122837933478735</c:v>
                </c:pt>
                <c:pt idx="50">
                  <c:v>1.3058790894220285</c:v>
                </c:pt>
                <c:pt idx="51">
                  <c:v>1.2995403854961831</c:v>
                </c:pt>
                <c:pt idx="52">
                  <c:v>1.2932676815703381</c:v>
                </c:pt>
                <c:pt idx="53">
                  <c:v>1.2870609776444928</c:v>
                </c:pt>
                <c:pt idx="54">
                  <c:v>1.2809202737186478</c:v>
                </c:pt>
                <c:pt idx="55">
                  <c:v>1.2748455697928025</c:v>
                </c:pt>
                <c:pt idx="56">
                  <c:v>1.2688368658669575</c:v>
                </c:pt>
                <c:pt idx="57">
                  <c:v>1.2628941619411123</c:v>
                </c:pt>
                <c:pt idx="58">
                  <c:v>1.2570174580152673</c:v>
                </c:pt>
                <c:pt idx="59">
                  <c:v>1.2512067540894221</c:v>
                </c:pt>
                <c:pt idx="60">
                  <c:v>1.2454620501635769</c:v>
                </c:pt>
                <c:pt idx="61">
                  <c:v>1.2397833462377317</c:v>
                </c:pt>
                <c:pt idx="62">
                  <c:v>1.2341706423118868</c:v>
                </c:pt>
                <c:pt idx="63">
                  <c:v>1.2286239383860413</c:v>
                </c:pt>
                <c:pt idx="64">
                  <c:v>1.223143234460196</c:v>
                </c:pt>
                <c:pt idx="65">
                  <c:v>1.2177285305343513</c:v>
                </c:pt>
                <c:pt idx="66">
                  <c:v>1.212379826608506</c:v>
                </c:pt>
                <c:pt idx="67">
                  <c:v>1.207097122682661</c:v>
                </c:pt>
                <c:pt idx="68">
                  <c:v>1.2018804187568157</c:v>
                </c:pt>
                <c:pt idx="69">
                  <c:v>1.1967297148309706</c:v>
                </c:pt>
                <c:pt idx="70">
                  <c:v>1.1916450109051255</c:v>
                </c:pt>
                <c:pt idx="71">
                  <c:v>1.1866263069792804</c:v>
                </c:pt>
                <c:pt idx="72">
                  <c:v>1.1816736030534352</c:v>
                </c:pt>
                <c:pt idx="73">
                  <c:v>1.17678689912759</c:v>
                </c:pt>
                <c:pt idx="74">
                  <c:v>1.1719661952017448</c:v>
                </c:pt>
                <c:pt idx="75">
                  <c:v>1.1672114912758997</c:v>
                </c:pt>
                <c:pt idx="76">
                  <c:v>1.1625227873500545</c:v>
                </c:pt>
                <c:pt idx="77">
                  <c:v>1.1579000834242092</c:v>
                </c:pt>
                <c:pt idx="78">
                  <c:v>1.1533433794983643</c:v>
                </c:pt>
                <c:pt idx="79">
                  <c:v>1.148852675572519</c:v>
                </c:pt>
                <c:pt idx="80">
                  <c:v>1.1444279716466741</c:v>
                </c:pt>
                <c:pt idx="81">
                  <c:v>1.1400692677208288</c:v>
                </c:pt>
                <c:pt idx="82">
                  <c:v>1.1357765637949837</c:v>
                </c:pt>
                <c:pt idx="83">
                  <c:v>1.1315498598691387</c:v>
                </c:pt>
                <c:pt idx="84">
                  <c:v>1.1273891559432934</c:v>
                </c:pt>
                <c:pt idx="85">
                  <c:v>1.1232944520174482</c:v>
                </c:pt>
                <c:pt idx="86">
                  <c:v>1.1192657480916031</c:v>
                </c:pt>
                <c:pt idx="87">
                  <c:v>1.1153030441657579</c:v>
                </c:pt>
                <c:pt idx="88">
                  <c:v>1.1114063402399128</c:v>
                </c:pt>
                <c:pt idx="89">
                  <c:v>1.1075756363140676</c:v>
                </c:pt>
                <c:pt idx="90">
                  <c:v>1.1038109323882224</c:v>
                </c:pt>
                <c:pt idx="91">
                  <c:v>1.1001122284623774</c:v>
                </c:pt>
                <c:pt idx="92">
                  <c:v>1.096479524536532</c:v>
                </c:pt>
                <c:pt idx="93">
                  <c:v>1.0929128206106871</c:v>
                </c:pt>
                <c:pt idx="94">
                  <c:v>1.0894121166848421</c:v>
                </c:pt>
                <c:pt idx="95">
                  <c:v>1.0859774127589965</c:v>
                </c:pt>
                <c:pt idx="96">
                  <c:v>1.0826087088331515</c:v>
                </c:pt>
                <c:pt idx="97">
                  <c:v>1.0793060049073064</c:v>
                </c:pt>
                <c:pt idx="98">
                  <c:v>1.0760693009814615</c:v>
                </c:pt>
                <c:pt idx="99">
                  <c:v>1.0728985970556162</c:v>
                </c:pt>
                <c:pt idx="100">
                  <c:v>1.069793893129771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081408"/>
        <c:axId val="138082944"/>
      </c:scatterChart>
      <c:valAx>
        <c:axId val="13808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082944"/>
        <c:crosses val="autoZero"/>
        <c:crossBetween val="midCat"/>
      </c:valAx>
      <c:valAx>
        <c:axId val="13808294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38081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'III-V ternary - 300K'!$G$4</c:f>
              <c:strCache>
                <c:ptCount val="1"/>
                <c:pt idx="0">
                  <c:v>EG (Γ)</c:v>
                </c:pt>
              </c:strCache>
            </c:strRef>
          </c:tx>
          <c:marker>
            <c:symbol val="none"/>
          </c:marker>
          <c:xVal>
            <c:numRef>
              <c:f>'III-V ternary - 300K'!$B$5:$B$105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'III-V ternary - 300K'!$G$5:$G$105</c:f>
              <c:numCache>
                <c:formatCode>0.000</c:formatCode>
                <c:ptCount val="101"/>
                <c:pt idx="0">
                  <c:v>1.4224821428571428</c:v>
                </c:pt>
                <c:pt idx="1">
                  <c:v>1.4394152928743544</c:v>
                </c:pt>
                <c:pt idx="2">
                  <c:v>1.4560689028915663</c:v>
                </c:pt>
                <c:pt idx="3">
                  <c:v>1.4724508329087778</c:v>
                </c:pt>
                <c:pt idx="4">
                  <c:v>1.4885689429259896</c:v>
                </c:pt>
                <c:pt idx="5">
                  <c:v>1.5044310929432012</c:v>
                </c:pt>
                <c:pt idx="6">
                  <c:v>1.5200451429604129</c:v>
                </c:pt>
                <c:pt idx="7">
                  <c:v>1.5354189529776248</c:v>
                </c:pt>
                <c:pt idx="8">
                  <c:v>1.5505603829948365</c:v>
                </c:pt>
                <c:pt idx="9">
                  <c:v>1.5654772930120482</c:v>
                </c:pt>
                <c:pt idx="10">
                  <c:v>1.5801775430292599</c:v>
                </c:pt>
                <c:pt idx="11">
                  <c:v>1.5946689930464717</c:v>
                </c:pt>
                <c:pt idx="12">
                  <c:v>1.6089595030636832</c:v>
                </c:pt>
                <c:pt idx="13">
                  <c:v>1.6230569330808948</c:v>
                </c:pt>
                <c:pt idx="14">
                  <c:v>1.6369691430981066</c:v>
                </c:pt>
                <c:pt idx="15">
                  <c:v>1.6507039931153182</c:v>
                </c:pt>
                <c:pt idx="16">
                  <c:v>1.6642693431325302</c:v>
                </c:pt>
                <c:pt idx="17">
                  <c:v>1.6776730531497419</c:v>
                </c:pt>
                <c:pt idx="18">
                  <c:v>1.6909229831669534</c:v>
                </c:pt>
                <c:pt idx="19">
                  <c:v>1.7040269931841654</c:v>
                </c:pt>
                <c:pt idx="20">
                  <c:v>1.7169929432013771</c:v>
                </c:pt>
                <c:pt idx="21">
                  <c:v>1.7298286932185887</c:v>
                </c:pt>
                <c:pt idx="22">
                  <c:v>1.7425421032358006</c:v>
                </c:pt>
                <c:pt idx="23">
                  <c:v>1.7551410332530122</c:v>
                </c:pt>
                <c:pt idx="24">
                  <c:v>1.7676333432702238</c:v>
                </c:pt>
                <c:pt idx="25">
                  <c:v>1.7800268932874355</c:v>
                </c:pt>
                <c:pt idx="26">
                  <c:v>1.7923295433046473</c:v>
                </c:pt>
                <c:pt idx="27">
                  <c:v>1.8045491533218589</c:v>
                </c:pt>
                <c:pt idx="28">
                  <c:v>1.8166935833390705</c:v>
                </c:pt>
                <c:pt idx="29">
                  <c:v>1.8287706933562824</c:v>
                </c:pt>
                <c:pt idx="30">
                  <c:v>1.840788343373494</c:v>
                </c:pt>
                <c:pt idx="31">
                  <c:v>1.8527543933907056</c:v>
                </c:pt>
                <c:pt idx="32">
                  <c:v>1.8646767034079172</c:v>
                </c:pt>
                <c:pt idx="33">
                  <c:v>1.8765631334251289</c:v>
                </c:pt>
                <c:pt idx="34">
                  <c:v>1.8884215434423406</c:v>
                </c:pt>
                <c:pt idx="35">
                  <c:v>1.9002597934595524</c:v>
                </c:pt>
                <c:pt idx="36">
                  <c:v>1.912085743476764</c:v>
                </c:pt>
                <c:pt idx="37">
                  <c:v>1.9239072534939758</c:v>
                </c:pt>
                <c:pt idx="38">
                  <c:v>1.9357321835111874</c:v>
                </c:pt>
                <c:pt idx="39">
                  <c:v>1.9475683935283996</c:v>
                </c:pt>
                <c:pt idx="40">
                  <c:v>1.9594237435456112</c:v>
                </c:pt>
                <c:pt idx="41">
                  <c:v>1.9713060935628228</c:v>
                </c:pt>
                <c:pt idx="42">
                  <c:v>1.9832233035800346</c:v>
                </c:pt>
                <c:pt idx="43">
                  <c:v>1.9951832335972464</c:v>
                </c:pt>
                <c:pt idx="44">
                  <c:v>2.007193743614458</c:v>
                </c:pt>
                <c:pt idx="45">
                  <c:v>2.0192626936316698</c:v>
                </c:pt>
                <c:pt idx="46">
                  <c:v>2.0313979436488814</c:v>
                </c:pt>
                <c:pt idx="47">
                  <c:v>2.043607353666093</c:v>
                </c:pt>
                <c:pt idx="48">
                  <c:v>2.0558987836833049</c:v>
                </c:pt>
                <c:pt idx="49">
                  <c:v>2.0682800937005164</c:v>
                </c:pt>
                <c:pt idx="50">
                  <c:v>2.080759143717728</c:v>
                </c:pt>
                <c:pt idx="51">
                  <c:v>2.09334379373494</c:v>
                </c:pt>
                <c:pt idx="52">
                  <c:v>2.1060419037521521</c:v>
                </c:pt>
                <c:pt idx="53">
                  <c:v>2.1188613337693636</c:v>
                </c:pt>
                <c:pt idx="54">
                  <c:v>2.1318099437865752</c:v>
                </c:pt>
                <c:pt idx="55">
                  <c:v>2.144895593803787</c:v>
                </c:pt>
                <c:pt idx="56">
                  <c:v>2.1581261438209984</c:v>
                </c:pt>
                <c:pt idx="57">
                  <c:v>2.1715094538382105</c:v>
                </c:pt>
                <c:pt idx="58">
                  <c:v>2.1850533838554216</c:v>
                </c:pt>
                <c:pt idx="59">
                  <c:v>2.1987657938726337</c:v>
                </c:pt>
                <c:pt idx="60">
                  <c:v>2.2126545438898453</c:v>
                </c:pt>
                <c:pt idx="61">
                  <c:v>2.2267274939070569</c:v>
                </c:pt>
                <c:pt idx="62">
                  <c:v>2.2409925039242689</c:v>
                </c:pt>
                <c:pt idx="63">
                  <c:v>2.2554574339414803</c:v>
                </c:pt>
                <c:pt idx="64">
                  <c:v>2.2701301439586921</c:v>
                </c:pt>
                <c:pt idx="65">
                  <c:v>2.2850184939759037</c:v>
                </c:pt>
                <c:pt idx="66">
                  <c:v>2.3001303439931156</c:v>
                </c:pt>
                <c:pt idx="67">
                  <c:v>2.3154735540103273</c:v>
                </c:pt>
                <c:pt idx="68">
                  <c:v>2.3310559840275387</c:v>
                </c:pt>
                <c:pt idx="69">
                  <c:v>2.3468854940447503</c:v>
                </c:pt>
                <c:pt idx="70">
                  <c:v>2.362969944061962</c:v>
                </c:pt>
                <c:pt idx="71">
                  <c:v>2.379317194079174</c:v>
                </c:pt>
                <c:pt idx="72">
                  <c:v>2.3959351040963854</c:v>
                </c:pt>
                <c:pt idx="73">
                  <c:v>2.4128315341135975</c:v>
                </c:pt>
                <c:pt idx="74">
                  <c:v>2.4300143441308095</c:v>
                </c:pt>
                <c:pt idx="75">
                  <c:v>2.4474913941480212</c:v>
                </c:pt>
                <c:pt idx="76">
                  <c:v>2.4652705441652323</c:v>
                </c:pt>
                <c:pt idx="77">
                  <c:v>2.4833596541824439</c:v>
                </c:pt>
                <c:pt idx="78">
                  <c:v>2.5017665841996561</c:v>
                </c:pt>
                <c:pt idx="79">
                  <c:v>2.520499194216868</c:v>
                </c:pt>
                <c:pt idx="80">
                  <c:v>2.5395653442340795</c:v>
                </c:pt>
                <c:pt idx="81">
                  <c:v>2.558972894251291</c:v>
                </c:pt>
                <c:pt idx="82">
                  <c:v>2.5787297042685027</c:v>
                </c:pt>
                <c:pt idx="83">
                  <c:v>2.5988436342857146</c:v>
                </c:pt>
                <c:pt idx="84">
                  <c:v>2.6193225443029262</c:v>
                </c:pt>
                <c:pt idx="85">
                  <c:v>2.6401742943201381</c:v>
                </c:pt>
                <c:pt idx="86">
                  <c:v>2.6614067443373495</c:v>
                </c:pt>
                <c:pt idx="87">
                  <c:v>2.6830277543545611</c:v>
                </c:pt>
                <c:pt idx="88">
                  <c:v>2.7050451843717735</c:v>
                </c:pt>
                <c:pt idx="89">
                  <c:v>2.7274668943889853</c:v>
                </c:pt>
                <c:pt idx="90">
                  <c:v>2.7503007444061969</c:v>
                </c:pt>
                <c:pt idx="91">
                  <c:v>2.7735545944234086</c:v>
                </c:pt>
                <c:pt idx="92">
                  <c:v>2.7972363044406197</c:v>
                </c:pt>
                <c:pt idx="93">
                  <c:v>2.8213537344578312</c:v>
                </c:pt>
                <c:pt idx="94">
                  <c:v>2.8459147444750434</c:v>
                </c:pt>
                <c:pt idx="95">
                  <c:v>2.8709271944922548</c:v>
                </c:pt>
                <c:pt idx="96">
                  <c:v>2.8963989445094662</c:v>
                </c:pt>
                <c:pt idx="97">
                  <c:v>2.922337854526678</c:v>
                </c:pt>
                <c:pt idx="98">
                  <c:v>2.94875178454389</c:v>
                </c:pt>
                <c:pt idx="99">
                  <c:v>2.9756485945611018</c:v>
                </c:pt>
                <c:pt idx="100">
                  <c:v>3.0030361445783136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'III-V ternary - 300K'!$H$4</c:f>
              <c:strCache>
                <c:ptCount val="1"/>
                <c:pt idx="0">
                  <c:v>EG (X)</c:v>
                </c:pt>
              </c:strCache>
            </c:strRef>
          </c:tx>
          <c:marker>
            <c:symbol val="none"/>
          </c:marker>
          <c:xVal>
            <c:numRef>
              <c:f>'III-V ternary - 300K'!$B$5:$B$105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'III-V ternary - 300K'!$H$5:$H$105</c:f>
              <c:numCache>
                <c:formatCode>0.000</c:formatCode>
                <c:ptCount val="101"/>
                <c:pt idx="0">
                  <c:v>1.898857142857143</c:v>
                </c:pt>
                <c:pt idx="1">
                  <c:v>1.9009650352839935</c:v>
                </c:pt>
                <c:pt idx="2">
                  <c:v>1.9030839277108436</c:v>
                </c:pt>
                <c:pt idx="3">
                  <c:v>1.905213820137694</c:v>
                </c:pt>
                <c:pt idx="4">
                  <c:v>1.907354712564544</c:v>
                </c:pt>
                <c:pt idx="5">
                  <c:v>1.9095066049913945</c:v>
                </c:pt>
                <c:pt idx="6">
                  <c:v>1.9116694974182447</c:v>
                </c:pt>
                <c:pt idx="7">
                  <c:v>1.9138433898450948</c:v>
                </c:pt>
                <c:pt idx="8">
                  <c:v>1.9160282822719452</c:v>
                </c:pt>
                <c:pt idx="9">
                  <c:v>1.9182241746987954</c:v>
                </c:pt>
                <c:pt idx="10">
                  <c:v>1.9204310671256457</c:v>
                </c:pt>
                <c:pt idx="11">
                  <c:v>1.9226489595524958</c:v>
                </c:pt>
                <c:pt idx="12">
                  <c:v>1.9248778519793461</c:v>
                </c:pt>
                <c:pt idx="13">
                  <c:v>1.9271177444061967</c:v>
                </c:pt>
                <c:pt idx="14">
                  <c:v>1.9293686368330467</c:v>
                </c:pt>
                <c:pt idx="15">
                  <c:v>1.931630529259897</c:v>
                </c:pt>
                <c:pt idx="16">
                  <c:v>1.933903421686747</c:v>
                </c:pt>
                <c:pt idx="17">
                  <c:v>1.9361873141135975</c:v>
                </c:pt>
                <c:pt idx="18">
                  <c:v>1.9384822065404477</c:v>
                </c:pt>
                <c:pt idx="19">
                  <c:v>1.9407880989672979</c:v>
                </c:pt>
                <c:pt idx="20">
                  <c:v>1.9431049913941485</c:v>
                </c:pt>
                <c:pt idx="21">
                  <c:v>1.9454328838209984</c:v>
                </c:pt>
                <c:pt idx="22">
                  <c:v>1.9477717762478488</c:v>
                </c:pt>
                <c:pt idx="23">
                  <c:v>1.9501216686746989</c:v>
                </c:pt>
                <c:pt idx="24">
                  <c:v>1.9524825611015493</c:v>
                </c:pt>
                <c:pt idx="25">
                  <c:v>1.9548544535283998</c:v>
                </c:pt>
                <c:pt idx="26">
                  <c:v>1.9572373459552497</c:v>
                </c:pt>
                <c:pt idx="27">
                  <c:v>1.9596312383821002</c:v>
                </c:pt>
                <c:pt idx="28">
                  <c:v>1.9620361308089502</c:v>
                </c:pt>
                <c:pt idx="29">
                  <c:v>1.9644520232358007</c:v>
                </c:pt>
                <c:pt idx="30">
                  <c:v>1.9668789156626507</c:v>
                </c:pt>
                <c:pt idx="31">
                  <c:v>1.9693168080895012</c:v>
                </c:pt>
                <c:pt idx="32">
                  <c:v>1.9717657005163514</c:v>
                </c:pt>
                <c:pt idx="33">
                  <c:v>1.9742255929432015</c:v>
                </c:pt>
                <c:pt idx="34">
                  <c:v>1.9766964853700517</c:v>
                </c:pt>
                <c:pt idx="35">
                  <c:v>1.9791783777969021</c:v>
                </c:pt>
                <c:pt idx="36">
                  <c:v>1.9816712702237524</c:v>
                </c:pt>
                <c:pt idx="37">
                  <c:v>1.9841751626506026</c:v>
                </c:pt>
                <c:pt idx="38">
                  <c:v>1.9866900550774529</c:v>
                </c:pt>
                <c:pt idx="39">
                  <c:v>1.9892159475043034</c:v>
                </c:pt>
                <c:pt idx="40">
                  <c:v>1.9917528399311533</c:v>
                </c:pt>
                <c:pt idx="41">
                  <c:v>1.9943007323580038</c:v>
                </c:pt>
                <c:pt idx="42">
                  <c:v>1.9968596247848542</c:v>
                </c:pt>
                <c:pt idx="43">
                  <c:v>1.9994295172117043</c:v>
                </c:pt>
                <c:pt idx="44">
                  <c:v>2.0020104096385545</c:v>
                </c:pt>
                <c:pt idx="45">
                  <c:v>2.0046023020654049</c:v>
                </c:pt>
                <c:pt idx="46">
                  <c:v>2.0072051944922551</c:v>
                </c:pt>
                <c:pt idx="47">
                  <c:v>2.009819086919105</c:v>
                </c:pt>
                <c:pt idx="48">
                  <c:v>2.0124439793459556</c:v>
                </c:pt>
                <c:pt idx="49">
                  <c:v>2.0150798717728056</c:v>
                </c:pt>
                <c:pt idx="50">
                  <c:v>2.0177267641996561</c:v>
                </c:pt>
                <c:pt idx="51">
                  <c:v>2.0203846566265065</c:v>
                </c:pt>
                <c:pt idx="52">
                  <c:v>2.0230535490533565</c:v>
                </c:pt>
                <c:pt idx="53">
                  <c:v>2.0257334414802068</c:v>
                </c:pt>
                <c:pt idx="54">
                  <c:v>2.0284243339070569</c:v>
                </c:pt>
                <c:pt idx="55">
                  <c:v>2.0311262263339076</c:v>
                </c:pt>
                <c:pt idx="56">
                  <c:v>2.0338391187607581</c:v>
                </c:pt>
                <c:pt idx="57">
                  <c:v>2.0365630111876079</c:v>
                </c:pt>
                <c:pt idx="58">
                  <c:v>2.0392979036144583</c:v>
                </c:pt>
                <c:pt idx="59">
                  <c:v>2.0420437960413085</c:v>
                </c:pt>
                <c:pt idx="60">
                  <c:v>2.0448006884681589</c:v>
                </c:pt>
                <c:pt idx="61">
                  <c:v>2.0475685808950086</c:v>
                </c:pt>
                <c:pt idx="62">
                  <c:v>2.0503474733218594</c:v>
                </c:pt>
                <c:pt idx="63">
                  <c:v>2.0531373657487095</c:v>
                </c:pt>
                <c:pt idx="64">
                  <c:v>2.0559382581755599</c:v>
                </c:pt>
                <c:pt idx="65">
                  <c:v>2.05875015060241</c:v>
                </c:pt>
                <c:pt idx="66">
                  <c:v>2.0615730430292603</c:v>
                </c:pt>
                <c:pt idx="67">
                  <c:v>2.0644069354561108</c:v>
                </c:pt>
                <c:pt idx="68">
                  <c:v>2.0672518278829606</c:v>
                </c:pt>
                <c:pt idx="69">
                  <c:v>2.0701077203098111</c:v>
                </c:pt>
                <c:pt idx="70">
                  <c:v>2.0729746127366613</c:v>
                </c:pt>
                <c:pt idx="71">
                  <c:v>2.0758525051635113</c:v>
                </c:pt>
                <c:pt idx="72">
                  <c:v>2.0787413975903619</c:v>
                </c:pt>
                <c:pt idx="73">
                  <c:v>2.0816412900172119</c:v>
                </c:pt>
                <c:pt idx="74">
                  <c:v>2.0845521824440625</c:v>
                </c:pt>
                <c:pt idx="75">
                  <c:v>2.0874740748709124</c:v>
                </c:pt>
                <c:pt idx="76">
                  <c:v>2.090406967297763</c:v>
                </c:pt>
                <c:pt idx="77">
                  <c:v>2.0933508597246133</c:v>
                </c:pt>
                <c:pt idx="78">
                  <c:v>2.0963057521514634</c:v>
                </c:pt>
                <c:pt idx="79">
                  <c:v>2.0992716445783137</c:v>
                </c:pt>
                <c:pt idx="80">
                  <c:v>2.1022485370051638</c:v>
                </c:pt>
                <c:pt idx="81">
                  <c:v>2.1052364294320141</c:v>
                </c:pt>
                <c:pt idx="82">
                  <c:v>2.1082353218588645</c:v>
                </c:pt>
                <c:pt idx="83">
                  <c:v>2.1112452142857148</c:v>
                </c:pt>
                <c:pt idx="84">
                  <c:v>2.1142661067125652</c:v>
                </c:pt>
                <c:pt idx="85">
                  <c:v>2.117297999139415</c:v>
                </c:pt>
                <c:pt idx="86">
                  <c:v>2.1203408915662654</c:v>
                </c:pt>
                <c:pt idx="87">
                  <c:v>2.1233947839931155</c:v>
                </c:pt>
                <c:pt idx="88">
                  <c:v>2.1264596764199659</c:v>
                </c:pt>
                <c:pt idx="89">
                  <c:v>2.1295355688468165</c:v>
                </c:pt>
                <c:pt idx="90">
                  <c:v>2.1326224612736664</c:v>
                </c:pt>
                <c:pt idx="91">
                  <c:v>2.1357203537005169</c:v>
                </c:pt>
                <c:pt idx="92">
                  <c:v>2.1388292461273668</c:v>
                </c:pt>
                <c:pt idx="93">
                  <c:v>2.1419491385542173</c:v>
                </c:pt>
                <c:pt idx="94">
                  <c:v>2.1450800309810671</c:v>
                </c:pt>
                <c:pt idx="95">
                  <c:v>2.1482219234079176</c:v>
                </c:pt>
                <c:pt idx="96">
                  <c:v>2.1513748158347683</c:v>
                </c:pt>
                <c:pt idx="97">
                  <c:v>2.1545387082616188</c:v>
                </c:pt>
                <c:pt idx="98">
                  <c:v>2.1577136006884681</c:v>
                </c:pt>
                <c:pt idx="99">
                  <c:v>2.1608994931153185</c:v>
                </c:pt>
                <c:pt idx="100">
                  <c:v>2.1640963855421691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'III-V ternary - 300K'!$I$4</c:f>
              <c:strCache>
                <c:ptCount val="1"/>
                <c:pt idx="0">
                  <c:v>EG (L)</c:v>
                </c:pt>
              </c:strCache>
            </c:strRef>
          </c:tx>
          <c:marker>
            <c:symbol val="none"/>
          </c:marker>
          <c:xVal>
            <c:numRef>
              <c:f>'III-V ternary - 300K'!$B$5:$B$105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'III-V ternary - 300K'!$I$5:$I$105</c:f>
              <c:numCache>
                <c:formatCode>0.000</c:formatCode>
                <c:ptCount val="101"/>
                <c:pt idx="0">
                  <c:v>1.7069642857142857</c:v>
                </c:pt>
                <c:pt idx="1">
                  <c:v>1.7134142857142858</c:v>
                </c:pt>
                <c:pt idx="2">
                  <c:v>1.7198642857142856</c:v>
                </c:pt>
                <c:pt idx="3">
                  <c:v>1.7263142857142857</c:v>
                </c:pt>
                <c:pt idx="4">
                  <c:v>1.7327642857142858</c:v>
                </c:pt>
                <c:pt idx="5">
                  <c:v>1.7392142857142858</c:v>
                </c:pt>
                <c:pt idx="6">
                  <c:v>1.7456642857142854</c:v>
                </c:pt>
                <c:pt idx="7">
                  <c:v>1.7521142857142855</c:v>
                </c:pt>
                <c:pt idx="8">
                  <c:v>1.7585642857142858</c:v>
                </c:pt>
                <c:pt idx="9">
                  <c:v>1.7650142857142859</c:v>
                </c:pt>
                <c:pt idx="10">
                  <c:v>1.7714642857142857</c:v>
                </c:pt>
                <c:pt idx="11">
                  <c:v>1.7779142857142858</c:v>
                </c:pt>
                <c:pt idx="12">
                  <c:v>1.7843642857142856</c:v>
                </c:pt>
                <c:pt idx="13">
                  <c:v>1.7908142857142857</c:v>
                </c:pt>
                <c:pt idx="14">
                  <c:v>1.7972642857142858</c:v>
                </c:pt>
                <c:pt idx="15">
                  <c:v>1.8037142857142858</c:v>
                </c:pt>
                <c:pt idx="16">
                  <c:v>1.8101642857142854</c:v>
                </c:pt>
                <c:pt idx="17">
                  <c:v>1.8166142857142855</c:v>
                </c:pt>
                <c:pt idx="18">
                  <c:v>1.8230642857142858</c:v>
                </c:pt>
                <c:pt idx="19">
                  <c:v>1.8295142857142859</c:v>
                </c:pt>
                <c:pt idx="20">
                  <c:v>1.8359642857142857</c:v>
                </c:pt>
                <c:pt idx="21">
                  <c:v>1.8424142857142858</c:v>
                </c:pt>
                <c:pt idx="22">
                  <c:v>1.8488642857142858</c:v>
                </c:pt>
                <c:pt idx="23">
                  <c:v>1.8553142857142859</c:v>
                </c:pt>
                <c:pt idx="24">
                  <c:v>1.8617642857142858</c:v>
                </c:pt>
                <c:pt idx="25">
                  <c:v>1.8682142857142858</c:v>
                </c:pt>
                <c:pt idx="26">
                  <c:v>1.8746642857142857</c:v>
                </c:pt>
                <c:pt idx="27">
                  <c:v>1.8811142857142857</c:v>
                </c:pt>
                <c:pt idx="28">
                  <c:v>1.8875642857142858</c:v>
                </c:pt>
                <c:pt idx="29">
                  <c:v>1.8940142857142854</c:v>
                </c:pt>
                <c:pt idx="30">
                  <c:v>1.9004642857142855</c:v>
                </c:pt>
                <c:pt idx="31">
                  <c:v>1.9069142857142856</c:v>
                </c:pt>
                <c:pt idx="32">
                  <c:v>1.9133642857142856</c:v>
                </c:pt>
                <c:pt idx="33">
                  <c:v>1.9198142857142857</c:v>
                </c:pt>
                <c:pt idx="34">
                  <c:v>1.9262642857142858</c:v>
                </c:pt>
                <c:pt idx="35">
                  <c:v>1.9327142857142856</c:v>
                </c:pt>
                <c:pt idx="36">
                  <c:v>1.9391642857142857</c:v>
                </c:pt>
                <c:pt idx="37">
                  <c:v>1.9456142857142855</c:v>
                </c:pt>
                <c:pt idx="38">
                  <c:v>1.9520642857142856</c:v>
                </c:pt>
                <c:pt idx="39">
                  <c:v>1.9585142857142857</c:v>
                </c:pt>
                <c:pt idx="40">
                  <c:v>1.9649642857142857</c:v>
                </c:pt>
                <c:pt idx="41">
                  <c:v>1.9714142857142858</c:v>
                </c:pt>
                <c:pt idx="42">
                  <c:v>1.9778642857142859</c:v>
                </c:pt>
                <c:pt idx="43">
                  <c:v>1.9843142857142859</c:v>
                </c:pt>
                <c:pt idx="44">
                  <c:v>1.990764285714286</c:v>
                </c:pt>
                <c:pt idx="45">
                  <c:v>1.9972142857142861</c:v>
                </c:pt>
                <c:pt idx="46">
                  <c:v>2.0036642857142857</c:v>
                </c:pt>
                <c:pt idx="47">
                  <c:v>2.0101142857142857</c:v>
                </c:pt>
                <c:pt idx="48">
                  <c:v>2.0165642857142858</c:v>
                </c:pt>
                <c:pt idx="49">
                  <c:v>2.0230142857142859</c:v>
                </c:pt>
                <c:pt idx="50">
                  <c:v>2.0294642857142859</c:v>
                </c:pt>
                <c:pt idx="51">
                  <c:v>2.035914285714286</c:v>
                </c:pt>
                <c:pt idx="52">
                  <c:v>2.0423642857142861</c:v>
                </c:pt>
                <c:pt idx="53">
                  <c:v>2.0488142857142857</c:v>
                </c:pt>
                <c:pt idx="54">
                  <c:v>2.0552642857142858</c:v>
                </c:pt>
                <c:pt idx="55">
                  <c:v>2.0617142857142858</c:v>
                </c:pt>
                <c:pt idx="56">
                  <c:v>2.0681642857142859</c:v>
                </c:pt>
                <c:pt idx="57">
                  <c:v>2.0746142857142855</c:v>
                </c:pt>
                <c:pt idx="58">
                  <c:v>2.0810642857142856</c:v>
                </c:pt>
                <c:pt idx="59">
                  <c:v>2.0875142857142857</c:v>
                </c:pt>
                <c:pt idx="60">
                  <c:v>2.0939642857142857</c:v>
                </c:pt>
                <c:pt idx="61">
                  <c:v>2.1004142857142858</c:v>
                </c:pt>
                <c:pt idx="62">
                  <c:v>2.1068642857142859</c:v>
                </c:pt>
                <c:pt idx="63">
                  <c:v>2.1133142857142855</c:v>
                </c:pt>
                <c:pt idx="64">
                  <c:v>2.1197642857142855</c:v>
                </c:pt>
                <c:pt idx="65">
                  <c:v>2.1262142857142856</c:v>
                </c:pt>
                <c:pt idx="66">
                  <c:v>2.1326642857142857</c:v>
                </c:pt>
                <c:pt idx="67">
                  <c:v>2.1391142857142857</c:v>
                </c:pt>
                <c:pt idx="68">
                  <c:v>2.1455642857142858</c:v>
                </c:pt>
                <c:pt idx="69">
                  <c:v>2.1520142857142854</c:v>
                </c:pt>
                <c:pt idx="70">
                  <c:v>2.1584642857142855</c:v>
                </c:pt>
                <c:pt idx="71">
                  <c:v>2.1649142857142856</c:v>
                </c:pt>
                <c:pt idx="72">
                  <c:v>2.1713642857142856</c:v>
                </c:pt>
                <c:pt idx="73">
                  <c:v>2.1778142857142857</c:v>
                </c:pt>
                <c:pt idx="74">
                  <c:v>2.1842642857142858</c:v>
                </c:pt>
                <c:pt idx="75">
                  <c:v>2.1907142857142858</c:v>
                </c:pt>
                <c:pt idx="76">
                  <c:v>2.1971642857142859</c:v>
                </c:pt>
                <c:pt idx="77">
                  <c:v>2.203614285714286</c:v>
                </c:pt>
                <c:pt idx="78">
                  <c:v>2.2100642857142856</c:v>
                </c:pt>
                <c:pt idx="79">
                  <c:v>2.2165142857142857</c:v>
                </c:pt>
                <c:pt idx="80">
                  <c:v>2.2229642857142857</c:v>
                </c:pt>
                <c:pt idx="81">
                  <c:v>2.2294142857142858</c:v>
                </c:pt>
                <c:pt idx="82">
                  <c:v>2.2358642857142859</c:v>
                </c:pt>
                <c:pt idx="83">
                  <c:v>2.2423142857142855</c:v>
                </c:pt>
                <c:pt idx="84">
                  <c:v>2.2487642857142855</c:v>
                </c:pt>
                <c:pt idx="85">
                  <c:v>2.2552142857142856</c:v>
                </c:pt>
                <c:pt idx="86">
                  <c:v>2.2616642857142857</c:v>
                </c:pt>
                <c:pt idx="87">
                  <c:v>2.2681142857142857</c:v>
                </c:pt>
                <c:pt idx="88">
                  <c:v>2.2745642857142858</c:v>
                </c:pt>
                <c:pt idx="89">
                  <c:v>2.2810142857142859</c:v>
                </c:pt>
                <c:pt idx="90">
                  <c:v>2.2874642857142859</c:v>
                </c:pt>
                <c:pt idx="91">
                  <c:v>2.2939142857142856</c:v>
                </c:pt>
                <c:pt idx="92">
                  <c:v>2.3003642857142856</c:v>
                </c:pt>
                <c:pt idx="93">
                  <c:v>2.3068142857142857</c:v>
                </c:pt>
                <c:pt idx="94">
                  <c:v>2.3132642857142858</c:v>
                </c:pt>
                <c:pt idx="95">
                  <c:v>2.3197142857142854</c:v>
                </c:pt>
                <c:pt idx="96">
                  <c:v>2.3261642857142855</c:v>
                </c:pt>
                <c:pt idx="97">
                  <c:v>2.3326142857142855</c:v>
                </c:pt>
                <c:pt idx="98">
                  <c:v>2.3390642857142856</c:v>
                </c:pt>
                <c:pt idx="99">
                  <c:v>2.3455142857142857</c:v>
                </c:pt>
                <c:pt idx="100">
                  <c:v>2.3519642857142857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02144"/>
        <c:axId val="138503680"/>
      </c:scatterChart>
      <c:valAx>
        <c:axId val="138502144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38503680"/>
        <c:crosses val="autoZero"/>
        <c:crossBetween val="midCat"/>
      </c:valAx>
      <c:valAx>
        <c:axId val="13850368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38502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'III-V ternary - 300K'!$AH$4</c:f>
              <c:strCache>
                <c:ptCount val="1"/>
                <c:pt idx="0">
                  <c:v>EG (Γ)</c:v>
                </c:pt>
              </c:strCache>
            </c:strRef>
          </c:tx>
          <c:marker>
            <c:symbol val="none"/>
          </c:marker>
          <c:xVal>
            <c:numRef>
              <c:f>'III-V ternary - 300K'!$AC$5:$AC$105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'III-V ternary - 300K'!$AH$5:$AH$105</c:f>
              <c:numCache>
                <c:formatCode>0.000</c:formatCode>
                <c:ptCount val="101"/>
                <c:pt idx="0">
                  <c:v>2.7770394767269186</c:v>
                </c:pt>
                <c:pt idx="1">
                  <c:v>2.7563629391025062</c:v>
                </c:pt>
                <c:pt idx="2">
                  <c:v>2.7358164014780946</c:v>
                </c:pt>
                <c:pt idx="3">
                  <c:v>2.7153998638536825</c:v>
                </c:pt>
                <c:pt idx="4">
                  <c:v>2.6951133262292704</c:v>
                </c:pt>
                <c:pt idx="5">
                  <c:v>2.6749567886048582</c:v>
                </c:pt>
                <c:pt idx="6">
                  <c:v>2.654930250980446</c:v>
                </c:pt>
                <c:pt idx="7">
                  <c:v>2.6350337133560342</c:v>
                </c:pt>
                <c:pt idx="8">
                  <c:v>2.6152671757316224</c:v>
                </c:pt>
                <c:pt idx="9">
                  <c:v>2.5956306381072101</c:v>
                </c:pt>
                <c:pt idx="10">
                  <c:v>2.5761241004827986</c:v>
                </c:pt>
                <c:pt idx="11">
                  <c:v>2.5567475628583862</c:v>
                </c:pt>
                <c:pt idx="12">
                  <c:v>2.5375010252339747</c:v>
                </c:pt>
                <c:pt idx="13">
                  <c:v>2.5183844876095622</c:v>
                </c:pt>
                <c:pt idx="14">
                  <c:v>2.4993979499851497</c:v>
                </c:pt>
                <c:pt idx="15">
                  <c:v>2.4805414123607381</c:v>
                </c:pt>
                <c:pt idx="16">
                  <c:v>2.461814874736326</c:v>
                </c:pt>
                <c:pt idx="17">
                  <c:v>2.4432183371119138</c:v>
                </c:pt>
                <c:pt idx="18">
                  <c:v>2.4247517994875021</c:v>
                </c:pt>
                <c:pt idx="19">
                  <c:v>2.4064152618630898</c:v>
                </c:pt>
                <c:pt idx="20">
                  <c:v>2.3882087242386776</c:v>
                </c:pt>
                <c:pt idx="21">
                  <c:v>2.3701321866142657</c:v>
                </c:pt>
                <c:pt idx="22">
                  <c:v>2.3521856489898534</c:v>
                </c:pt>
                <c:pt idx="23">
                  <c:v>2.3343691113654419</c:v>
                </c:pt>
                <c:pt idx="24">
                  <c:v>2.3166825737410295</c:v>
                </c:pt>
                <c:pt idx="25">
                  <c:v>2.299126036116617</c:v>
                </c:pt>
                <c:pt idx="26">
                  <c:v>2.2816994984922054</c:v>
                </c:pt>
                <c:pt idx="27">
                  <c:v>2.2644029608677929</c:v>
                </c:pt>
                <c:pt idx="28">
                  <c:v>2.2472364232433812</c:v>
                </c:pt>
                <c:pt idx="29">
                  <c:v>2.2301998856189691</c:v>
                </c:pt>
                <c:pt idx="30">
                  <c:v>2.2132933479945573</c:v>
                </c:pt>
                <c:pt idx="31">
                  <c:v>2.1965168103701451</c:v>
                </c:pt>
                <c:pt idx="32">
                  <c:v>2.1798702727457329</c:v>
                </c:pt>
                <c:pt idx="33">
                  <c:v>2.163353735121321</c:v>
                </c:pt>
                <c:pt idx="34">
                  <c:v>2.1469671974969091</c:v>
                </c:pt>
                <c:pt idx="35">
                  <c:v>2.1307106598724972</c:v>
                </c:pt>
                <c:pt idx="36">
                  <c:v>2.1145841222480848</c:v>
                </c:pt>
                <c:pt idx="37">
                  <c:v>2.0985875846236732</c:v>
                </c:pt>
                <c:pt idx="38">
                  <c:v>2.0827210469992612</c:v>
                </c:pt>
                <c:pt idx="39">
                  <c:v>2.0669845093748491</c:v>
                </c:pt>
                <c:pt idx="40">
                  <c:v>2.0513779717504366</c:v>
                </c:pt>
                <c:pt idx="41">
                  <c:v>2.0359014341260249</c:v>
                </c:pt>
                <c:pt idx="42">
                  <c:v>2.0205548965016131</c:v>
                </c:pt>
                <c:pt idx="43">
                  <c:v>2.0053383588772009</c:v>
                </c:pt>
                <c:pt idx="44">
                  <c:v>1.9902518212527889</c:v>
                </c:pt>
                <c:pt idx="45">
                  <c:v>1.9752952836283766</c:v>
                </c:pt>
                <c:pt idx="46">
                  <c:v>1.9604687460039649</c:v>
                </c:pt>
                <c:pt idx="47">
                  <c:v>1.9457722083795526</c:v>
                </c:pt>
                <c:pt idx="48">
                  <c:v>1.9312056707551404</c:v>
                </c:pt>
                <c:pt idx="49">
                  <c:v>1.9167691331307284</c:v>
                </c:pt>
                <c:pt idx="50">
                  <c:v>1.9024625955063166</c:v>
                </c:pt>
                <c:pt idx="51">
                  <c:v>1.8882860578819043</c:v>
                </c:pt>
                <c:pt idx="52">
                  <c:v>1.8742395202574926</c:v>
                </c:pt>
                <c:pt idx="53">
                  <c:v>1.8603229826330803</c:v>
                </c:pt>
                <c:pt idx="54">
                  <c:v>1.8465364450086681</c:v>
                </c:pt>
                <c:pt idx="55">
                  <c:v>1.8328799073842563</c:v>
                </c:pt>
                <c:pt idx="56">
                  <c:v>1.8193533697598441</c:v>
                </c:pt>
                <c:pt idx="57">
                  <c:v>1.805956832135432</c:v>
                </c:pt>
                <c:pt idx="58">
                  <c:v>1.7926902945110204</c:v>
                </c:pt>
                <c:pt idx="59">
                  <c:v>1.779553756886608</c:v>
                </c:pt>
                <c:pt idx="60">
                  <c:v>1.766547219262196</c:v>
                </c:pt>
                <c:pt idx="61">
                  <c:v>1.7536706816377838</c:v>
                </c:pt>
                <c:pt idx="62">
                  <c:v>1.7409241440133718</c:v>
                </c:pt>
                <c:pt idx="63">
                  <c:v>1.7283076063889597</c:v>
                </c:pt>
                <c:pt idx="64">
                  <c:v>1.7158210687645479</c:v>
                </c:pt>
                <c:pt idx="65">
                  <c:v>1.7034645311401357</c:v>
                </c:pt>
                <c:pt idx="66">
                  <c:v>1.691237993515724</c:v>
                </c:pt>
                <c:pt idx="67">
                  <c:v>1.6791414558913116</c:v>
                </c:pt>
                <c:pt idx="68">
                  <c:v>1.6671749182668996</c:v>
                </c:pt>
                <c:pt idx="69">
                  <c:v>1.6553383806424875</c:v>
                </c:pt>
                <c:pt idx="70">
                  <c:v>1.6436318430180756</c:v>
                </c:pt>
                <c:pt idx="71">
                  <c:v>1.6320553053936637</c:v>
                </c:pt>
                <c:pt idx="72">
                  <c:v>1.6206087677692516</c:v>
                </c:pt>
                <c:pt idx="73">
                  <c:v>1.6092922301448394</c:v>
                </c:pt>
                <c:pt idx="74">
                  <c:v>1.5981056925204273</c:v>
                </c:pt>
                <c:pt idx="75">
                  <c:v>1.5870491548960155</c:v>
                </c:pt>
                <c:pt idx="76">
                  <c:v>1.5761226172716034</c:v>
                </c:pt>
                <c:pt idx="77">
                  <c:v>1.5653260796471911</c:v>
                </c:pt>
                <c:pt idx="78">
                  <c:v>1.5546595420227793</c:v>
                </c:pt>
                <c:pt idx="79">
                  <c:v>1.5441230043983671</c:v>
                </c:pt>
                <c:pt idx="80">
                  <c:v>1.5337164667739551</c:v>
                </c:pt>
                <c:pt idx="81">
                  <c:v>1.5234399291495431</c:v>
                </c:pt>
                <c:pt idx="82">
                  <c:v>1.513293391525131</c:v>
                </c:pt>
                <c:pt idx="83">
                  <c:v>1.5032768539007191</c:v>
                </c:pt>
                <c:pt idx="84">
                  <c:v>1.4933903162763069</c:v>
                </c:pt>
                <c:pt idx="85">
                  <c:v>1.4836337786518947</c:v>
                </c:pt>
                <c:pt idx="86">
                  <c:v>1.4740072410274829</c:v>
                </c:pt>
                <c:pt idx="87">
                  <c:v>1.4645107034030709</c:v>
                </c:pt>
                <c:pt idx="88">
                  <c:v>1.4551441657786588</c:v>
                </c:pt>
                <c:pt idx="89">
                  <c:v>1.4459076281542469</c:v>
                </c:pt>
                <c:pt idx="90">
                  <c:v>1.4368010905298347</c:v>
                </c:pt>
                <c:pt idx="91">
                  <c:v>1.4278245529054225</c:v>
                </c:pt>
                <c:pt idx="92">
                  <c:v>1.4189780152810105</c:v>
                </c:pt>
                <c:pt idx="93">
                  <c:v>1.4102614776565987</c:v>
                </c:pt>
                <c:pt idx="94">
                  <c:v>1.4016749400321864</c:v>
                </c:pt>
                <c:pt idx="95">
                  <c:v>1.3932184024077745</c:v>
                </c:pt>
                <c:pt idx="96">
                  <c:v>1.3848918647833623</c:v>
                </c:pt>
                <c:pt idx="97">
                  <c:v>1.3766953271589506</c:v>
                </c:pt>
                <c:pt idx="98">
                  <c:v>1.3686287895345384</c:v>
                </c:pt>
                <c:pt idx="99">
                  <c:v>1.3606922519101263</c:v>
                </c:pt>
                <c:pt idx="100">
                  <c:v>1.3528857142857142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'III-V ternary - 300K'!$AI$4</c:f>
              <c:strCache>
                <c:ptCount val="1"/>
                <c:pt idx="0">
                  <c:v>EG (X)</c:v>
                </c:pt>
              </c:strCache>
            </c:strRef>
          </c:tx>
          <c:marker>
            <c:symbol val="none"/>
          </c:marker>
          <c:xVal>
            <c:numRef>
              <c:f>'III-V ternary - 300K'!$AC$5:$AC$105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'III-V ternary - 300K'!$AI$5:$AI$105</c:f>
              <c:numCache>
                <c:formatCode>0.000</c:formatCode>
                <c:ptCount val="101"/>
                <c:pt idx="0">
                  <c:v>2.2727098214285717</c:v>
                </c:pt>
                <c:pt idx="1">
                  <c:v>2.270732723214286</c:v>
                </c:pt>
                <c:pt idx="2">
                  <c:v>2.2687956250000001</c:v>
                </c:pt>
                <c:pt idx="3">
                  <c:v>2.2668985267857145</c:v>
                </c:pt>
                <c:pt idx="4">
                  <c:v>2.2650414285714286</c:v>
                </c:pt>
                <c:pt idx="5">
                  <c:v>2.2632243303571427</c:v>
                </c:pt>
                <c:pt idx="6">
                  <c:v>2.2614472321428569</c:v>
                </c:pt>
                <c:pt idx="7">
                  <c:v>2.2597101339285715</c:v>
                </c:pt>
                <c:pt idx="8">
                  <c:v>2.2580130357142858</c:v>
                </c:pt>
                <c:pt idx="9">
                  <c:v>2.2563559375000004</c:v>
                </c:pt>
                <c:pt idx="10">
                  <c:v>2.2547388392857148</c:v>
                </c:pt>
                <c:pt idx="11">
                  <c:v>2.2531617410714291</c:v>
                </c:pt>
                <c:pt idx="12">
                  <c:v>2.2516246428571431</c:v>
                </c:pt>
                <c:pt idx="13">
                  <c:v>2.2501275446428575</c:v>
                </c:pt>
                <c:pt idx="14">
                  <c:v>2.2486704464285716</c:v>
                </c:pt>
                <c:pt idx="15">
                  <c:v>2.2472533482142856</c:v>
                </c:pt>
                <c:pt idx="16">
                  <c:v>2.2458762500000002</c:v>
                </c:pt>
                <c:pt idx="17">
                  <c:v>2.2445391517857143</c:v>
                </c:pt>
                <c:pt idx="18">
                  <c:v>2.2432420535714286</c:v>
                </c:pt>
                <c:pt idx="19">
                  <c:v>2.2419849553571431</c:v>
                </c:pt>
                <c:pt idx="20">
                  <c:v>2.2407678571428575</c:v>
                </c:pt>
                <c:pt idx="21">
                  <c:v>2.2395907589285713</c:v>
                </c:pt>
                <c:pt idx="22">
                  <c:v>2.2384536607142858</c:v>
                </c:pt>
                <c:pt idx="23">
                  <c:v>2.2373565625000005</c:v>
                </c:pt>
                <c:pt idx="24">
                  <c:v>2.2362994642857141</c:v>
                </c:pt>
                <c:pt idx="25">
                  <c:v>2.2352823660714285</c:v>
                </c:pt>
                <c:pt idx="26">
                  <c:v>2.2343052678571431</c:v>
                </c:pt>
                <c:pt idx="27">
                  <c:v>2.2333681696428576</c:v>
                </c:pt>
                <c:pt idx="28">
                  <c:v>2.2324710714285718</c:v>
                </c:pt>
                <c:pt idx="29">
                  <c:v>2.2316139732142855</c:v>
                </c:pt>
                <c:pt idx="30">
                  <c:v>2.2307968750000002</c:v>
                </c:pt>
                <c:pt idx="31">
                  <c:v>2.2300197767857139</c:v>
                </c:pt>
                <c:pt idx="32">
                  <c:v>2.2292826785714284</c:v>
                </c:pt>
                <c:pt idx="33">
                  <c:v>2.2285855803571426</c:v>
                </c:pt>
                <c:pt idx="34">
                  <c:v>2.2279284821428571</c:v>
                </c:pt>
                <c:pt idx="35">
                  <c:v>2.2273113839285714</c:v>
                </c:pt>
                <c:pt idx="36">
                  <c:v>2.226734285714286</c:v>
                </c:pt>
                <c:pt idx="37">
                  <c:v>2.2261971875000004</c:v>
                </c:pt>
                <c:pt idx="38">
                  <c:v>2.2257000892857142</c:v>
                </c:pt>
                <c:pt idx="39">
                  <c:v>2.2252429910714286</c:v>
                </c:pt>
                <c:pt idx="40">
                  <c:v>2.2248258928571429</c:v>
                </c:pt>
                <c:pt idx="41">
                  <c:v>2.2244487946428575</c:v>
                </c:pt>
                <c:pt idx="42">
                  <c:v>2.2241116964285719</c:v>
                </c:pt>
                <c:pt idx="43">
                  <c:v>2.2238145982142856</c:v>
                </c:pt>
                <c:pt idx="44">
                  <c:v>2.2235575000000001</c:v>
                </c:pt>
                <c:pt idx="45">
                  <c:v>2.2233404017857143</c:v>
                </c:pt>
                <c:pt idx="46">
                  <c:v>2.2231633035714289</c:v>
                </c:pt>
                <c:pt idx="47">
                  <c:v>2.2230262053571432</c:v>
                </c:pt>
                <c:pt idx="48">
                  <c:v>2.222929107142857</c:v>
                </c:pt>
                <c:pt idx="49">
                  <c:v>2.2228720089285714</c:v>
                </c:pt>
                <c:pt idx="50">
                  <c:v>2.2228549107142861</c:v>
                </c:pt>
                <c:pt idx="51">
                  <c:v>2.2228778124999997</c:v>
                </c:pt>
                <c:pt idx="52">
                  <c:v>2.222940714285714</c:v>
                </c:pt>
                <c:pt idx="53">
                  <c:v>2.2230436160714286</c:v>
                </c:pt>
                <c:pt idx="54">
                  <c:v>2.2231865178571426</c:v>
                </c:pt>
                <c:pt idx="55">
                  <c:v>2.2233694196428568</c:v>
                </c:pt>
                <c:pt idx="56">
                  <c:v>2.2235923214285713</c:v>
                </c:pt>
                <c:pt idx="57">
                  <c:v>2.2238552232142856</c:v>
                </c:pt>
                <c:pt idx="58">
                  <c:v>2.2241581250000002</c:v>
                </c:pt>
                <c:pt idx="59">
                  <c:v>2.2245010267857142</c:v>
                </c:pt>
                <c:pt idx="60">
                  <c:v>2.2248839285714284</c:v>
                </c:pt>
                <c:pt idx="61">
                  <c:v>2.2253068303571428</c:v>
                </c:pt>
                <c:pt idx="62">
                  <c:v>2.2257697321428567</c:v>
                </c:pt>
                <c:pt idx="63">
                  <c:v>2.2262726339285717</c:v>
                </c:pt>
                <c:pt idx="64">
                  <c:v>2.2268155357142856</c:v>
                </c:pt>
                <c:pt idx="65">
                  <c:v>2.2273984374999998</c:v>
                </c:pt>
                <c:pt idx="66">
                  <c:v>2.2280213392857142</c:v>
                </c:pt>
                <c:pt idx="67">
                  <c:v>2.2286842410714285</c:v>
                </c:pt>
                <c:pt idx="68">
                  <c:v>2.2293871428571426</c:v>
                </c:pt>
                <c:pt idx="69">
                  <c:v>2.2301300446428569</c:v>
                </c:pt>
                <c:pt idx="70">
                  <c:v>2.2309129464285715</c:v>
                </c:pt>
                <c:pt idx="71">
                  <c:v>2.2317358482142855</c:v>
                </c:pt>
                <c:pt idx="72">
                  <c:v>2.2325987499999997</c:v>
                </c:pt>
                <c:pt idx="73">
                  <c:v>2.2335016517857142</c:v>
                </c:pt>
                <c:pt idx="74">
                  <c:v>2.2344445535714286</c:v>
                </c:pt>
                <c:pt idx="75">
                  <c:v>2.2354274553571427</c:v>
                </c:pt>
                <c:pt idx="76">
                  <c:v>2.2364503571428567</c:v>
                </c:pt>
                <c:pt idx="77">
                  <c:v>2.2375132589285713</c:v>
                </c:pt>
                <c:pt idx="78">
                  <c:v>2.2386161607142854</c:v>
                </c:pt>
                <c:pt idx="79">
                  <c:v>2.2397590624999997</c:v>
                </c:pt>
                <c:pt idx="80">
                  <c:v>2.2409419642857138</c:v>
                </c:pt>
                <c:pt idx="81">
                  <c:v>2.2421648660714286</c:v>
                </c:pt>
                <c:pt idx="82">
                  <c:v>2.2434277678571424</c:v>
                </c:pt>
                <c:pt idx="83">
                  <c:v>2.2447306696428568</c:v>
                </c:pt>
                <c:pt idx="84">
                  <c:v>2.2460735714285716</c:v>
                </c:pt>
                <c:pt idx="85">
                  <c:v>2.2474564732142852</c:v>
                </c:pt>
                <c:pt idx="86">
                  <c:v>2.2488793749999996</c:v>
                </c:pt>
                <c:pt idx="87">
                  <c:v>2.2503422767857142</c:v>
                </c:pt>
                <c:pt idx="88">
                  <c:v>2.2518451785714286</c:v>
                </c:pt>
                <c:pt idx="89">
                  <c:v>2.2533880803571429</c:v>
                </c:pt>
                <c:pt idx="90">
                  <c:v>2.254970982142857</c:v>
                </c:pt>
                <c:pt idx="91">
                  <c:v>2.2565938839285713</c:v>
                </c:pt>
                <c:pt idx="92">
                  <c:v>2.2582567857142855</c:v>
                </c:pt>
                <c:pt idx="93">
                  <c:v>2.2599596874999994</c:v>
                </c:pt>
                <c:pt idx="94">
                  <c:v>2.2617025892857141</c:v>
                </c:pt>
                <c:pt idx="95">
                  <c:v>2.2634854910714282</c:v>
                </c:pt>
                <c:pt idx="96">
                  <c:v>2.2653083928571425</c:v>
                </c:pt>
                <c:pt idx="97">
                  <c:v>2.267171294642857</c:v>
                </c:pt>
                <c:pt idx="98">
                  <c:v>2.2690741964285714</c:v>
                </c:pt>
                <c:pt idx="99">
                  <c:v>2.2710170982142852</c:v>
                </c:pt>
                <c:pt idx="100">
                  <c:v>2.2729999999999997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'III-V ternary - 300K'!$AJ$4</c:f>
              <c:strCache>
                <c:ptCount val="1"/>
                <c:pt idx="0">
                  <c:v>EG (L)</c:v>
                </c:pt>
              </c:strCache>
            </c:strRef>
          </c:tx>
          <c:marker>
            <c:symbol val="none"/>
          </c:marker>
          <c:xVal>
            <c:numRef>
              <c:f>'III-V ternary - 300K'!$AC$5:$AC$105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'III-V ternary - 300K'!$AJ$5:$AJ$105</c:f>
              <c:numCache>
                <c:formatCode>0.000</c:formatCode>
                <c:ptCount val="101"/>
                <c:pt idx="0">
                  <c:v>2.6427098214285718</c:v>
                </c:pt>
                <c:pt idx="1">
                  <c:v>2.6255185803571437</c:v>
                </c:pt>
                <c:pt idx="2">
                  <c:v>2.6085333392857146</c:v>
                </c:pt>
                <c:pt idx="3">
                  <c:v>2.5917540982142859</c:v>
                </c:pt>
                <c:pt idx="4">
                  <c:v>2.5751808571428572</c:v>
                </c:pt>
                <c:pt idx="5">
                  <c:v>2.5588136160714288</c:v>
                </c:pt>
                <c:pt idx="6">
                  <c:v>2.5426523750000007</c:v>
                </c:pt>
                <c:pt idx="7">
                  <c:v>2.5266971339285713</c:v>
                </c:pt>
                <c:pt idx="8">
                  <c:v>2.5109478928571436</c:v>
                </c:pt>
                <c:pt idx="9">
                  <c:v>2.4954046517857149</c:v>
                </c:pt>
                <c:pt idx="10">
                  <c:v>2.4800674107142862</c:v>
                </c:pt>
                <c:pt idx="11">
                  <c:v>2.4649361696428573</c:v>
                </c:pt>
                <c:pt idx="12">
                  <c:v>2.4500109285714289</c:v>
                </c:pt>
                <c:pt idx="13">
                  <c:v>2.4352916875000004</c:v>
                </c:pt>
                <c:pt idx="14">
                  <c:v>2.4207784464285713</c:v>
                </c:pt>
                <c:pt idx="15">
                  <c:v>2.4064712053571431</c:v>
                </c:pt>
                <c:pt idx="16">
                  <c:v>2.3923699642857148</c:v>
                </c:pt>
                <c:pt idx="17">
                  <c:v>2.378474723214286</c:v>
                </c:pt>
                <c:pt idx="18">
                  <c:v>2.3647854821428571</c:v>
                </c:pt>
                <c:pt idx="19">
                  <c:v>2.351302241071429</c:v>
                </c:pt>
                <c:pt idx="20">
                  <c:v>2.3380250000000005</c:v>
                </c:pt>
                <c:pt idx="21">
                  <c:v>2.3249537589285718</c:v>
                </c:pt>
                <c:pt idx="22">
                  <c:v>2.3120885178571431</c:v>
                </c:pt>
                <c:pt idx="23">
                  <c:v>2.2994292767857147</c:v>
                </c:pt>
                <c:pt idx="24">
                  <c:v>2.2869760357142859</c:v>
                </c:pt>
                <c:pt idx="25">
                  <c:v>2.2747287946428578</c:v>
                </c:pt>
                <c:pt idx="26">
                  <c:v>2.2626875535714288</c:v>
                </c:pt>
                <c:pt idx="27">
                  <c:v>2.2508523125000002</c:v>
                </c:pt>
                <c:pt idx="28">
                  <c:v>2.2392230714285715</c:v>
                </c:pt>
                <c:pt idx="29">
                  <c:v>2.2277998303571431</c:v>
                </c:pt>
                <c:pt idx="30">
                  <c:v>2.2165825892857147</c:v>
                </c:pt>
                <c:pt idx="31">
                  <c:v>2.2055713482142858</c:v>
                </c:pt>
                <c:pt idx="32">
                  <c:v>2.1947661071428572</c:v>
                </c:pt>
                <c:pt idx="33">
                  <c:v>2.1841668660714282</c:v>
                </c:pt>
                <c:pt idx="34">
                  <c:v>2.1737736249999999</c:v>
                </c:pt>
                <c:pt idx="35">
                  <c:v>2.1635863839285716</c:v>
                </c:pt>
                <c:pt idx="36">
                  <c:v>2.1536051428571428</c:v>
                </c:pt>
                <c:pt idx="37">
                  <c:v>2.1438299017857148</c:v>
                </c:pt>
                <c:pt idx="38">
                  <c:v>2.1342606607142858</c:v>
                </c:pt>
                <c:pt idx="39">
                  <c:v>2.1248974196428572</c:v>
                </c:pt>
                <c:pt idx="40">
                  <c:v>2.1157401785714289</c:v>
                </c:pt>
                <c:pt idx="41">
                  <c:v>2.1067889375000006</c:v>
                </c:pt>
                <c:pt idx="42">
                  <c:v>2.0980436964285718</c:v>
                </c:pt>
                <c:pt idx="43">
                  <c:v>2.0895044553571429</c:v>
                </c:pt>
                <c:pt idx="44">
                  <c:v>2.0811712142857148</c:v>
                </c:pt>
                <c:pt idx="45">
                  <c:v>2.0730439732142858</c:v>
                </c:pt>
                <c:pt idx="46">
                  <c:v>2.0651227321428571</c:v>
                </c:pt>
                <c:pt idx="47">
                  <c:v>2.0574074910714288</c:v>
                </c:pt>
                <c:pt idx="48">
                  <c:v>2.0498982500000005</c:v>
                </c:pt>
                <c:pt idx="49">
                  <c:v>2.0425950089285716</c:v>
                </c:pt>
                <c:pt idx="50">
                  <c:v>2.0354977678571431</c:v>
                </c:pt>
                <c:pt idx="51">
                  <c:v>2.0286065267857141</c:v>
                </c:pt>
                <c:pt idx="52">
                  <c:v>2.0219212857142854</c:v>
                </c:pt>
                <c:pt idx="53">
                  <c:v>2.0154420446428571</c:v>
                </c:pt>
                <c:pt idx="54">
                  <c:v>2.0091688035714288</c:v>
                </c:pt>
                <c:pt idx="55">
                  <c:v>2.0031015624999999</c:v>
                </c:pt>
                <c:pt idx="56">
                  <c:v>1.9972403214285712</c:v>
                </c:pt>
                <c:pt idx="57">
                  <c:v>1.9915850803571429</c:v>
                </c:pt>
                <c:pt idx="58">
                  <c:v>1.9861358392857147</c:v>
                </c:pt>
                <c:pt idx="59">
                  <c:v>1.9808925982142853</c:v>
                </c:pt>
                <c:pt idx="60">
                  <c:v>1.975855357142857</c:v>
                </c:pt>
                <c:pt idx="61">
                  <c:v>1.9710241160714288</c:v>
                </c:pt>
                <c:pt idx="62">
                  <c:v>1.9663988749999999</c:v>
                </c:pt>
                <c:pt idx="63">
                  <c:v>1.9619796339285718</c:v>
                </c:pt>
                <c:pt idx="64">
                  <c:v>1.9577663928571429</c:v>
                </c:pt>
                <c:pt idx="65">
                  <c:v>1.9537591517857147</c:v>
                </c:pt>
                <c:pt idx="66">
                  <c:v>1.9499579107142853</c:v>
                </c:pt>
                <c:pt idx="67">
                  <c:v>1.9463626696428571</c:v>
                </c:pt>
                <c:pt idx="68">
                  <c:v>1.9429734285714284</c:v>
                </c:pt>
                <c:pt idx="69">
                  <c:v>1.9397901874999999</c:v>
                </c:pt>
                <c:pt idx="70">
                  <c:v>1.9368129464285717</c:v>
                </c:pt>
                <c:pt idx="71">
                  <c:v>1.9340417053571428</c:v>
                </c:pt>
                <c:pt idx="72">
                  <c:v>1.9314764642857145</c:v>
                </c:pt>
                <c:pt idx="73">
                  <c:v>1.9291172232142855</c:v>
                </c:pt>
                <c:pt idx="74">
                  <c:v>1.926963982142857</c:v>
                </c:pt>
                <c:pt idx="75">
                  <c:v>1.9250167410714283</c:v>
                </c:pt>
                <c:pt idx="76">
                  <c:v>1.9232754999999999</c:v>
                </c:pt>
                <c:pt idx="77">
                  <c:v>1.9217402589285713</c:v>
                </c:pt>
                <c:pt idx="78">
                  <c:v>1.920411017857143</c:v>
                </c:pt>
                <c:pt idx="79">
                  <c:v>1.9192877767857142</c:v>
                </c:pt>
                <c:pt idx="80">
                  <c:v>1.9183705357142853</c:v>
                </c:pt>
                <c:pt idx="81">
                  <c:v>1.917659294642857</c:v>
                </c:pt>
                <c:pt idx="82">
                  <c:v>1.9171540535714287</c:v>
                </c:pt>
                <c:pt idx="83">
                  <c:v>1.9168548125</c:v>
                </c:pt>
                <c:pt idx="84">
                  <c:v>1.9167615714285711</c:v>
                </c:pt>
                <c:pt idx="85">
                  <c:v>1.9168743303571429</c:v>
                </c:pt>
                <c:pt idx="86">
                  <c:v>1.9171930892857141</c:v>
                </c:pt>
                <c:pt idx="87">
                  <c:v>1.9177178482142854</c:v>
                </c:pt>
                <c:pt idx="88">
                  <c:v>1.918448607142857</c:v>
                </c:pt>
                <c:pt idx="89">
                  <c:v>1.9193853660714286</c:v>
                </c:pt>
                <c:pt idx="90">
                  <c:v>1.9205281249999999</c:v>
                </c:pt>
                <c:pt idx="91">
                  <c:v>1.9218768839285711</c:v>
                </c:pt>
                <c:pt idx="92">
                  <c:v>1.9234316428571427</c:v>
                </c:pt>
                <c:pt idx="93">
                  <c:v>1.925192401785714</c:v>
                </c:pt>
                <c:pt idx="94">
                  <c:v>1.9271591607142857</c:v>
                </c:pt>
                <c:pt idx="95">
                  <c:v>1.9293319196428569</c:v>
                </c:pt>
                <c:pt idx="96">
                  <c:v>1.9317106785714284</c:v>
                </c:pt>
                <c:pt idx="97">
                  <c:v>1.9342954374999997</c:v>
                </c:pt>
                <c:pt idx="98">
                  <c:v>1.9370861964285713</c:v>
                </c:pt>
                <c:pt idx="99">
                  <c:v>1.9400829553571426</c:v>
                </c:pt>
                <c:pt idx="100">
                  <c:v>1.9432857142857141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29376"/>
        <c:axId val="137835264"/>
      </c:scatterChart>
      <c:valAx>
        <c:axId val="13782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7835264"/>
        <c:crosses val="autoZero"/>
        <c:crossBetween val="midCat"/>
      </c:valAx>
      <c:valAx>
        <c:axId val="13783526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37829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'III-V ternary - 300K'!$AQ$4</c:f>
              <c:strCache>
                <c:ptCount val="1"/>
                <c:pt idx="0">
                  <c:v>EG (Γ)</c:v>
                </c:pt>
              </c:strCache>
            </c:strRef>
          </c:tx>
          <c:marker>
            <c:symbol val="none"/>
          </c:marker>
          <c:xVal>
            <c:numRef>
              <c:f>'III-V ternary - 300K'!$AL$5:$AL$105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'III-V ternary - 300K'!$AQ$5:$AQ$105</c:f>
              <c:numCache>
                <c:formatCode>0.000</c:formatCode>
                <c:ptCount val="101"/>
                <c:pt idx="0">
                  <c:v>3.5527098214285715</c:v>
                </c:pt>
                <c:pt idx="1">
                  <c:v>3.5354635803571428</c:v>
                </c:pt>
                <c:pt idx="2">
                  <c:v>3.5181213392857145</c:v>
                </c:pt>
                <c:pt idx="3">
                  <c:v>3.500683098214286</c:v>
                </c:pt>
                <c:pt idx="4">
                  <c:v>3.4831488571428566</c:v>
                </c:pt>
                <c:pt idx="5">
                  <c:v>3.4655186160714284</c:v>
                </c:pt>
                <c:pt idx="6">
                  <c:v>3.4477923749999997</c:v>
                </c:pt>
                <c:pt idx="7">
                  <c:v>3.4299701339285713</c:v>
                </c:pt>
                <c:pt idx="8">
                  <c:v>3.4120518928571428</c:v>
                </c:pt>
                <c:pt idx="9">
                  <c:v>3.3940376517857143</c:v>
                </c:pt>
                <c:pt idx="10">
                  <c:v>3.375927410714286</c:v>
                </c:pt>
                <c:pt idx="11">
                  <c:v>3.3577211696428573</c:v>
                </c:pt>
                <c:pt idx="12">
                  <c:v>3.3394189285714289</c:v>
                </c:pt>
                <c:pt idx="13">
                  <c:v>3.3210206875000003</c:v>
                </c:pt>
                <c:pt idx="14">
                  <c:v>3.3025264464285717</c:v>
                </c:pt>
                <c:pt idx="15">
                  <c:v>3.283936205357143</c:v>
                </c:pt>
                <c:pt idx="16">
                  <c:v>3.2652499642857142</c:v>
                </c:pt>
                <c:pt idx="17">
                  <c:v>3.2464677232142853</c:v>
                </c:pt>
                <c:pt idx="18">
                  <c:v>3.2275894821428572</c:v>
                </c:pt>
                <c:pt idx="19">
                  <c:v>3.208615241071429</c:v>
                </c:pt>
                <c:pt idx="20">
                  <c:v>3.1895450000000003</c:v>
                </c:pt>
                <c:pt idx="21">
                  <c:v>3.1703787589285719</c:v>
                </c:pt>
                <c:pt idx="22">
                  <c:v>3.151116517857143</c:v>
                </c:pt>
                <c:pt idx="23">
                  <c:v>3.1317582767857144</c:v>
                </c:pt>
                <c:pt idx="24">
                  <c:v>3.1123040357142857</c:v>
                </c:pt>
                <c:pt idx="25">
                  <c:v>3.0927537946428569</c:v>
                </c:pt>
                <c:pt idx="26">
                  <c:v>3.0731075535714285</c:v>
                </c:pt>
                <c:pt idx="27">
                  <c:v>3.0533653125</c:v>
                </c:pt>
                <c:pt idx="28">
                  <c:v>3.0335270714285718</c:v>
                </c:pt>
                <c:pt idx="29">
                  <c:v>3.0135928303571422</c:v>
                </c:pt>
                <c:pt idx="30">
                  <c:v>2.9935625892857138</c:v>
                </c:pt>
                <c:pt idx="31">
                  <c:v>2.9734363482142854</c:v>
                </c:pt>
                <c:pt idx="32">
                  <c:v>2.9532141071428573</c:v>
                </c:pt>
                <c:pt idx="33">
                  <c:v>2.9328958660714286</c:v>
                </c:pt>
                <c:pt idx="34">
                  <c:v>2.9124816249999999</c:v>
                </c:pt>
                <c:pt idx="35">
                  <c:v>2.8919713839285714</c:v>
                </c:pt>
                <c:pt idx="36">
                  <c:v>2.8713651428571429</c:v>
                </c:pt>
                <c:pt idx="37">
                  <c:v>2.8506629017857144</c:v>
                </c:pt>
                <c:pt idx="38">
                  <c:v>2.8298646607142857</c:v>
                </c:pt>
                <c:pt idx="39">
                  <c:v>2.8089704196428573</c:v>
                </c:pt>
                <c:pt idx="40">
                  <c:v>2.7879801785714289</c:v>
                </c:pt>
                <c:pt idx="41">
                  <c:v>2.7668939375000003</c:v>
                </c:pt>
                <c:pt idx="42">
                  <c:v>2.7457116964285717</c:v>
                </c:pt>
                <c:pt idx="43">
                  <c:v>2.724433455357143</c:v>
                </c:pt>
                <c:pt idx="44">
                  <c:v>2.7030592142857146</c:v>
                </c:pt>
                <c:pt idx="45">
                  <c:v>2.6815889732142857</c:v>
                </c:pt>
                <c:pt idx="46">
                  <c:v>2.6600227321428576</c:v>
                </c:pt>
                <c:pt idx="47">
                  <c:v>2.6383604910714289</c:v>
                </c:pt>
                <c:pt idx="48">
                  <c:v>2.6166022500000001</c:v>
                </c:pt>
                <c:pt idx="49">
                  <c:v>2.5947480089285713</c:v>
                </c:pt>
                <c:pt idx="50">
                  <c:v>2.5727977678571428</c:v>
                </c:pt>
                <c:pt idx="51">
                  <c:v>2.5507515267857142</c:v>
                </c:pt>
                <c:pt idx="52">
                  <c:v>2.5286092857142854</c:v>
                </c:pt>
                <c:pt idx="53">
                  <c:v>2.5063710446428571</c:v>
                </c:pt>
                <c:pt idx="54">
                  <c:v>2.4840368035714286</c:v>
                </c:pt>
                <c:pt idx="55">
                  <c:v>2.4616065624999997</c:v>
                </c:pt>
                <c:pt idx="56">
                  <c:v>2.4390803214285715</c:v>
                </c:pt>
                <c:pt idx="57">
                  <c:v>2.4164580803571432</c:v>
                </c:pt>
                <c:pt idx="58">
                  <c:v>2.3937398392857143</c:v>
                </c:pt>
                <c:pt idx="59">
                  <c:v>2.3709255982142858</c:v>
                </c:pt>
                <c:pt idx="60">
                  <c:v>2.3480153571428573</c:v>
                </c:pt>
                <c:pt idx="61">
                  <c:v>2.3250091160714286</c:v>
                </c:pt>
                <c:pt idx="62">
                  <c:v>2.3019068749999998</c:v>
                </c:pt>
                <c:pt idx="63">
                  <c:v>2.2787086339285714</c:v>
                </c:pt>
                <c:pt idx="64">
                  <c:v>2.2554143928571428</c:v>
                </c:pt>
                <c:pt idx="65">
                  <c:v>2.2320241517857142</c:v>
                </c:pt>
                <c:pt idx="66">
                  <c:v>2.2085379107142855</c:v>
                </c:pt>
                <c:pt idx="67">
                  <c:v>2.1849556696428571</c:v>
                </c:pt>
                <c:pt idx="68">
                  <c:v>2.1612774285714287</c:v>
                </c:pt>
                <c:pt idx="69">
                  <c:v>2.1375031875000001</c:v>
                </c:pt>
                <c:pt idx="70">
                  <c:v>2.1136329464285715</c:v>
                </c:pt>
                <c:pt idx="71">
                  <c:v>2.0896667053571427</c:v>
                </c:pt>
                <c:pt idx="72">
                  <c:v>2.0656044642857143</c:v>
                </c:pt>
                <c:pt idx="73">
                  <c:v>2.0414462232142858</c:v>
                </c:pt>
                <c:pt idx="74">
                  <c:v>2.0171919821428572</c:v>
                </c:pt>
                <c:pt idx="75">
                  <c:v>1.9928417410714288</c:v>
                </c:pt>
                <c:pt idx="76">
                  <c:v>1.9683955000000002</c:v>
                </c:pt>
                <c:pt idx="77">
                  <c:v>1.9438532589285715</c:v>
                </c:pt>
                <c:pt idx="78">
                  <c:v>1.9192150178571428</c:v>
                </c:pt>
                <c:pt idx="79">
                  <c:v>1.8944807767857141</c:v>
                </c:pt>
                <c:pt idx="80">
                  <c:v>1.8696505357142854</c:v>
                </c:pt>
                <c:pt idx="81">
                  <c:v>1.8447242946428568</c:v>
                </c:pt>
                <c:pt idx="82">
                  <c:v>1.8197020535714288</c:v>
                </c:pt>
                <c:pt idx="83">
                  <c:v>1.7945838125000002</c:v>
                </c:pt>
                <c:pt idx="84">
                  <c:v>1.7693695714285713</c:v>
                </c:pt>
                <c:pt idx="85">
                  <c:v>1.7440593303571428</c:v>
                </c:pt>
                <c:pt idx="86">
                  <c:v>1.7186530892857146</c:v>
                </c:pt>
                <c:pt idx="87">
                  <c:v>1.6931508482142856</c:v>
                </c:pt>
                <c:pt idx="88">
                  <c:v>1.6675526071428572</c:v>
                </c:pt>
                <c:pt idx="89">
                  <c:v>1.6418583660714283</c:v>
                </c:pt>
                <c:pt idx="90">
                  <c:v>1.6160681249999997</c:v>
                </c:pt>
                <c:pt idx="91">
                  <c:v>1.5901818839285713</c:v>
                </c:pt>
                <c:pt idx="92">
                  <c:v>1.5641996428571427</c:v>
                </c:pt>
                <c:pt idx="93">
                  <c:v>1.5381214017857141</c:v>
                </c:pt>
                <c:pt idx="94">
                  <c:v>1.5119471607142858</c:v>
                </c:pt>
                <c:pt idx="95">
                  <c:v>1.485676919642857</c:v>
                </c:pt>
                <c:pt idx="96">
                  <c:v>1.4593106785714285</c:v>
                </c:pt>
                <c:pt idx="97">
                  <c:v>1.4328484375000001</c:v>
                </c:pt>
                <c:pt idx="98">
                  <c:v>1.4062901964285717</c:v>
                </c:pt>
                <c:pt idx="99">
                  <c:v>1.3796359553571429</c:v>
                </c:pt>
                <c:pt idx="100">
                  <c:v>1.3528857142857142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'III-V ternary - 300K'!$AR$4</c:f>
              <c:strCache>
                <c:ptCount val="1"/>
                <c:pt idx="0">
                  <c:v>EG (X)</c:v>
                </c:pt>
              </c:strCache>
            </c:strRef>
          </c:tx>
          <c:marker>
            <c:symbol val="none"/>
          </c:marker>
          <c:xVal>
            <c:numRef>
              <c:f>'III-V ternary - 300K'!$AL$5:$AL$105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'III-V ternary - 300K'!$AR$5:$AR$105</c:f>
              <c:numCache>
                <c:formatCode>0.000</c:formatCode>
                <c:ptCount val="101"/>
                <c:pt idx="0">
                  <c:v>2.4877702702702704</c:v>
                </c:pt>
                <c:pt idx="1">
                  <c:v>2.4818605675675678</c:v>
                </c:pt>
                <c:pt idx="2">
                  <c:v>2.4760268648648647</c:v>
                </c:pt>
                <c:pt idx="3">
                  <c:v>2.4702691621621624</c:v>
                </c:pt>
                <c:pt idx="4">
                  <c:v>2.4645874594594597</c:v>
                </c:pt>
                <c:pt idx="5">
                  <c:v>2.4589817567567565</c:v>
                </c:pt>
                <c:pt idx="6">
                  <c:v>2.4534520540540541</c:v>
                </c:pt>
                <c:pt idx="7">
                  <c:v>2.4479983513513512</c:v>
                </c:pt>
                <c:pt idx="8">
                  <c:v>2.4426206486486488</c:v>
                </c:pt>
                <c:pt idx="9">
                  <c:v>2.4373189459459463</c:v>
                </c:pt>
                <c:pt idx="10">
                  <c:v>2.4320932432432438</c:v>
                </c:pt>
                <c:pt idx="11">
                  <c:v>2.4269435405405404</c:v>
                </c:pt>
                <c:pt idx="12">
                  <c:v>2.4218698378378378</c:v>
                </c:pt>
                <c:pt idx="13">
                  <c:v>2.4168721351351352</c:v>
                </c:pt>
                <c:pt idx="14">
                  <c:v>2.411950432432433</c:v>
                </c:pt>
                <c:pt idx="15">
                  <c:v>2.4071047297297299</c:v>
                </c:pt>
                <c:pt idx="16">
                  <c:v>2.4023350270270272</c:v>
                </c:pt>
                <c:pt idx="17">
                  <c:v>2.3976413243243244</c:v>
                </c:pt>
                <c:pt idx="18">
                  <c:v>2.3930236216216216</c:v>
                </c:pt>
                <c:pt idx="19">
                  <c:v>2.3884819189189188</c:v>
                </c:pt>
                <c:pt idx="20">
                  <c:v>2.3840162162162164</c:v>
                </c:pt>
                <c:pt idx="21">
                  <c:v>2.379626513513514</c:v>
                </c:pt>
                <c:pt idx="22">
                  <c:v>2.3753128108108106</c:v>
                </c:pt>
                <c:pt idx="23">
                  <c:v>2.3710751081081081</c:v>
                </c:pt>
                <c:pt idx="24">
                  <c:v>2.3669134054054055</c:v>
                </c:pt>
                <c:pt idx="25">
                  <c:v>2.3628277027027025</c:v>
                </c:pt>
                <c:pt idx="26">
                  <c:v>2.3588179999999999</c:v>
                </c:pt>
                <c:pt idx="27">
                  <c:v>2.3548842972972972</c:v>
                </c:pt>
                <c:pt idx="28">
                  <c:v>2.351026594594595</c:v>
                </c:pt>
                <c:pt idx="29">
                  <c:v>2.3472448918918918</c:v>
                </c:pt>
                <c:pt idx="30">
                  <c:v>2.343539189189189</c:v>
                </c:pt>
                <c:pt idx="31">
                  <c:v>2.3399094864864862</c:v>
                </c:pt>
                <c:pt idx="32">
                  <c:v>2.3363557837837834</c:v>
                </c:pt>
                <c:pt idx="33">
                  <c:v>2.332878081081081</c:v>
                </c:pt>
                <c:pt idx="34">
                  <c:v>2.3294763783783785</c:v>
                </c:pt>
                <c:pt idx="35">
                  <c:v>2.3261506756756756</c:v>
                </c:pt>
                <c:pt idx="36">
                  <c:v>2.3229009729729726</c:v>
                </c:pt>
                <c:pt idx="37">
                  <c:v>2.31972727027027</c:v>
                </c:pt>
                <c:pt idx="38">
                  <c:v>2.3166295675675674</c:v>
                </c:pt>
                <c:pt idx="39">
                  <c:v>2.3136078648648648</c:v>
                </c:pt>
                <c:pt idx="40">
                  <c:v>2.3106621621621621</c:v>
                </c:pt>
                <c:pt idx="41">
                  <c:v>2.3077924594594599</c:v>
                </c:pt>
                <c:pt idx="42">
                  <c:v>2.3049987567567571</c:v>
                </c:pt>
                <c:pt idx="43">
                  <c:v>2.3022810540540539</c:v>
                </c:pt>
                <c:pt idx="44">
                  <c:v>2.2996393513513516</c:v>
                </c:pt>
                <c:pt idx="45">
                  <c:v>2.2970736486486487</c:v>
                </c:pt>
                <c:pt idx="46">
                  <c:v>2.2945839459459458</c:v>
                </c:pt>
                <c:pt idx="47">
                  <c:v>2.2921702432432434</c:v>
                </c:pt>
                <c:pt idx="48">
                  <c:v>2.2898325405405409</c:v>
                </c:pt>
                <c:pt idx="49">
                  <c:v>2.2875708378378374</c:v>
                </c:pt>
                <c:pt idx="50">
                  <c:v>2.2853851351351349</c:v>
                </c:pt>
                <c:pt idx="51">
                  <c:v>2.2832754324324323</c:v>
                </c:pt>
                <c:pt idx="52">
                  <c:v>2.2812417297297296</c:v>
                </c:pt>
                <c:pt idx="53">
                  <c:v>2.2792840270270269</c:v>
                </c:pt>
                <c:pt idx="54">
                  <c:v>2.2774023243243242</c:v>
                </c:pt>
                <c:pt idx="55">
                  <c:v>2.275596621621621</c:v>
                </c:pt>
                <c:pt idx="56">
                  <c:v>2.2738669189189191</c:v>
                </c:pt>
                <c:pt idx="57">
                  <c:v>2.2722132162162159</c:v>
                </c:pt>
                <c:pt idx="58">
                  <c:v>2.270635513513513</c:v>
                </c:pt>
                <c:pt idx="59">
                  <c:v>2.269133810810811</c:v>
                </c:pt>
                <c:pt idx="60">
                  <c:v>2.2677081081081076</c:v>
                </c:pt>
                <c:pt idx="61">
                  <c:v>2.2663584054054051</c:v>
                </c:pt>
                <c:pt idx="62">
                  <c:v>2.2650847027027026</c:v>
                </c:pt>
                <c:pt idx="63">
                  <c:v>2.263887</c:v>
                </c:pt>
                <c:pt idx="64">
                  <c:v>2.2627652972972969</c:v>
                </c:pt>
                <c:pt idx="65">
                  <c:v>2.2617195945945943</c:v>
                </c:pt>
                <c:pt idx="66">
                  <c:v>2.260749891891892</c:v>
                </c:pt>
                <c:pt idx="67">
                  <c:v>2.2598561891891893</c:v>
                </c:pt>
                <c:pt idx="68">
                  <c:v>2.2590384864864861</c:v>
                </c:pt>
                <c:pt idx="69">
                  <c:v>2.2582967837837837</c:v>
                </c:pt>
                <c:pt idx="70">
                  <c:v>2.2576310810810809</c:v>
                </c:pt>
                <c:pt idx="71">
                  <c:v>2.257041378378378</c:v>
                </c:pt>
                <c:pt idx="72">
                  <c:v>2.256527675675676</c:v>
                </c:pt>
                <c:pt idx="73">
                  <c:v>2.2560899729729726</c:v>
                </c:pt>
                <c:pt idx="74">
                  <c:v>2.2557282702702701</c:v>
                </c:pt>
                <c:pt idx="75">
                  <c:v>2.2554425675675676</c:v>
                </c:pt>
                <c:pt idx="76">
                  <c:v>2.2552328648648645</c:v>
                </c:pt>
                <c:pt idx="77">
                  <c:v>2.2550991621621619</c:v>
                </c:pt>
                <c:pt idx="78">
                  <c:v>2.2550414594594592</c:v>
                </c:pt>
                <c:pt idx="79">
                  <c:v>2.2550597567567565</c:v>
                </c:pt>
                <c:pt idx="80">
                  <c:v>2.2551540540540538</c:v>
                </c:pt>
                <c:pt idx="81">
                  <c:v>2.255324351351351</c:v>
                </c:pt>
                <c:pt idx="82">
                  <c:v>2.2555706486486486</c:v>
                </c:pt>
                <c:pt idx="83">
                  <c:v>2.2558929459459454</c:v>
                </c:pt>
                <c:pt idx="84">
                  <c:v>2.2562912432432429</c:v>
                </c:pt>
                <c:pt idx="85">
                  <c:v>2.2567655405405405</c:v>
                </c:pt>
                <c:pt idx="86">
                  <c:v>2.257315837837838</c:v>
                </c:pt>
                <c:pt idx="87">
                  <c:v>2.2579421351351345</c:v>
                </c:pt>
                <c:pt idx="88">
                  <c:v>2.258644432432432</c:v>
                </c:pt>
                <c:pt idx="89">
                  <c:v>2.2594227297297294</c:v>
                </c:pt>
                <c:pt idx="90">
                  <c:v>2.2602770270270267</c:v>
                </c:pt>
                <c:pt idx="91">
                  <c:v>2.261207324324324</c:v>
                </c:pt>
                <c:pt idx="92">
                  <c:v>2.2622136216216213</c:v>
                </c:pt>
                <c:pt idx="93">
                  <c:v>2.2632959189189181</c:v>
                </c:pt>
                <c:pt idx="94">
                  <c:v>2.2644542162162162</c:v>
                </c:pt>
                <c:pt idx="95">
                  <c:v>2.265688513513513</c:v>
                </c:pt>
                <c:pt idx="96">
                  <c:v>2.2669988108108106</c:v>
                </c:pt>
                <c:pt idx="97">
                  <c:v>2.2683851081081081</c:v>
                </c:pt>
                <c:pt idx="98">
                  <c:v>2.2698474054054052</c:v>
                </c:pt>
                <c:pt idx="99">
                  <c:v>2.2713857027027022</c:v>
                </c:pt>
                <c:pt idx="100">
                  <c:v>2.2729999999999997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'III-V ternary - 300K'!$AS$4</c:f>
              <c:strCache>
                <c:ptCount val="1"/>
                <c:pt idx="0">
                  <c:v>EG (L)</c:v>
                </c:pt>
              </c:strCache>
            </c:strRef>
          </c:tx>
          <c:marker>
            <c:symbol val="none"/>
          </c:marker>
          <c:xVal>
            <c:numRef>
              <c:f>'III-V ternary - 300K'!$AL$5:$AL$105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'III-V ternary - 300K'!$AS$5:$AS$105</c:f>
              <c:numCache>
                <c:formatCode>0.000</c:formatCode>
                <c:ptCount val="101"/>
                <c:pt idx="0">
                  <c:v>3.5377702702702702</c:v>
                </c:pt>
                <c:pt idx="1">
                  <c:v>3.5218254247104248</c:v>
                </c:pt>
                <c:pt idx="2">
                  <c:v>3.5058805791505794</c:v>
                </c:pt>
                <c:pt idx="3">
                  <c:v>3.4899357335907335</c:v>
                </c:pt>
                <c:pt idx="4">
                  <c:v>3.4739908880308881</c:v>
                </c:pt>
                <c:pt idx="5">
                  <c:v>3.4580460424710422</c:v>
                </c:pt>
                <c:pt idx="6">
                  <c:v>3.4421011969111968</c:v>
                </c:pt>
                <c:pt idx="7">
                  <c:v>3.4261563513513509</c:v>
                </c:pt>
                <c:pt idx="8">
                  <c:v>3.4102115057915059</c:v>
                </c:pt>
                <c:pt idx="9">
                  <c:v>3.3942666602316605</c:v>
                </c:pt>
                <c:pt idx="10">
                  <c:v>3.378321814671815</c:v>
                </c:pt>
                <c:pt idx="11">
                  <c:v>3.3623769691119691</c:v>
                </c:pt>
                <c:pt idx="12">
                  <c:v>3.3464321235521237</c:v>
                </c:pt>
                <c:pt idx="13">
                  <c:v>3.3304872779922778</c:v>
                </c:pt>
                <c:pt idx="14">
                  <c:v>3.3145424324324324</c:v>
                </c:pt>
                <c:pt idx="15">
                  <c:v>3.2985975868725865</c:v>
                </c:pt>
                <c:pt idx="16">
                  <c:v>3.2826527413127411</c:v>
                </c:pt>
                <c:pt idx="17">
                  <c:v>3.2667078957528957</c:v>
                </c:pt>
                <c:pt idx="18">
                  <c:v>3.2507630501930507</c:v>
                </c:pt>
                <c:pt idx="19">
                  <c:v>3.2348182046332048</c:v>
                </c:pt>
                <c:pt idx="20">
                  <c:v>3.2188733590733594</c:v>
                </c:pt>
                <c:pt idx="21">
                  <c:v>3.2029285135135135</c:v>
                </c:pt>
                <c:pt idx="22">
                  <c:v>3.1869836679536681</c:v>
                </c:pt>
                <c:pt idx="23">
                  <c:v>3.1710388223938222</c:v>
                </c:pt>
                <c:pt idx="24">
                  <c:v>3.1550939768339767</c:v>
                </c:pt>
                <c:pt idx="25">
                  <c:v>3.1391491312741313</c:v>
                </c:pt>
                <c:pt idx="26">
                  <c:v>3.1232042857142854</c:v>
                </c:pt>
                <c:pt idx="27">
                  <c:v>3.10725944015444</c:v>
                </c:pt>
                <c:pt idx="28">
                  <c:v>3.0913145945945946</c:v>
                </c:pt>
                <c:pt idx="29">
                  <c:v>3.0753697490347491</c:v>
                </c:pt>
                <c:pt idx="30">
                  <c:v>3.0594249034749028</c:v>
                </c:pt>
                <c:pt idx="31">
                  <c:v>3.0434800579150574</c:v>
                </c:pt>
                <c:pt idx="32">
                  <c:v>3.0275352123552119</c:v>
                </c:pt>
                <c:pt idx="33">
                  <c:v>3.0115903667953665</c:v>
                </c:pt>
                <c:pt idx="34">
                  <c:v>2.9956455212355211</c:v>
                </c:pt>
                <c:pt idx="35">
                  <c:v>2.9797006756756756</c:v>
                </c:pt>
                <c:pt idx="36">
                  <c:v>2.9637558301158302</c:v>
                </c:pt>
                <c:pt idx="37">
                  <c:v>2.9478109845559848</c:v>
                </c:pt>
                <c:pt idx="38">
                  <c:v>2.9318661389961385</c:v>
                </c:pt>
                <c:pt idx="39">
                  <c:v>2.915921293436293</c:v>
                </c:pt>
                <c:pt idx="40">
                  <c:v>2.8999764478764476</c:v>
                </c:pt>
                <c:pt idx="41">
                  <c:v>2.8840316023166026</c:v>
                </c:pt>
                <c:pt idx="42">
                  <c:v>2.8680867567567567</c:v>
                </c:pt>
                <c:pt idx="43">
                  <c:v>2.8521419111969113</c:v>
                </c:pt>
                <c:pt idx="44">
                  <c:v>2.8361970656370659</c:v>
                </c:pt>
                <c:pt idx="45">
                  <c:v>2.82025222007722</c:v>
                </c:pt>
                <c:pt idx="46">
                  <c:v>2.8043073745173746</c:v>
                </c:pt>
                <c:pt idx="47">
                  <c:v>2.7883625289575291</c:v>
                </c:pt>
                <c:pt idx="48">
                  <c:v>2.7724176833976832</c:v>
                </c:pt>
                <c:pt idx="49">
                  <c:v>2.7564728378378378</c:v>
                </c:pt>
                <c:pt idx="50">
                  <c:v>2.7405279922779924</c:v>
                </c:pt>
                <c:pt idx="51">
                  <c:v>2.7245831467181465</c:v>
                </c:pt>
                <c:pt idx="52">
                  <c:v>2.7086383011583011</c:v>
                </c:pt>
                <c:pt idx="53">
                  <c:v>2.6926934555984552</c:v>
                </c:pt>
                <c:pt idx="54">
                  <c:v>2.6767486100386098</c:v>
                </c:pt>
                <c:pt idx="55">
                  <c:v>2.6608037644787643</c:v>
                </c:pt>
                <c:pt idx="56">
                  <c:v>2.6448589189189189</c:v>
                </c:pt>
                <c:pt idx="57">
                  <c:v>2.6289140733590735</c:v>
                </c:pt>
                <c:pt idx="58">
                  <c:v>2.612969227799228</c:v>
                </c:pt>
                <c:pt idx="59">
                  <c:v>2.5970243822393821</c:v>
                </c:pt>
                <c:pt idx="60">
                  <c:v>2.5810795366795367</c:v>
                </c:pt>
                <c:pt idx="61">
                  <c:v>2.5651346911196908</c:v>
                </c:pt>
                <c:pt idx="62">
                  <c:v>2.5491898455598454</c:v>
                </c:pt>
                <c:pt idx="63">
                  <c:v>2.533245</c:v>
                </c:pt>
                <c:pt idx="64">
                  <c:v>2.5173001544401545</c:v>
                </c:pt>
                <c:pt idx="65">
                  <c:v>2.5013553088803087</c:v>
                </c:pt>
                <c:pt idx="66">
                  <c:v>2.4854104633204628</c:v>
                </c:pt>
                <c:pt idx="67">
                  <c:v>2.4694656177606173</c:v>
                </c:pt>
                <c:pt idx="68">
                  <c:v>2.4535207722007719</c:v>
                </c:pt>
                <c:pt idx="69">
                  <c:v>2.4375759266409265</c:v>
                </c:pt>
                <c:pt idx="70">
                  <c:v>2.421631081081081</c:v>
                </c:pt>
                <c:pt idx="71">
                  <c:v>2.4056862355212356</c:v>
                </c:pt>
                <c:pt idx="72">
                  <c:v>2.3897413899613897</c:v>
                </c:pt>
                <c:pt idx="73">
                  <c:v>2.3737965444015443</c:v>
                </c:pt>
                <c:pt idx="74">
                  <c:v>2.3578516988416984</c:v>
                </c:pt>
                <c:pt idx="75">
                  <c:v>2.341906853281853</c:v>
                </c:pt>
                <c:pt idx="76">
                  <c:v>2.3259620077220076</c:v>
                </c:pt>
                <c:pt idx="77">
                  <c:v>2.3100171621621621</c:v>
                </c:pt>
                <c:pt idx="78">
                  <c:v>2.2940723166023163</c:v>
                </c:pt>
                <c:pt idx="79">
                  <c:v>2.2781274710424708</c:v>
                </c:pt>
                <c:pt idx="80">
                  <c:v>2.2621826254826249</c:v>
                </c:pt>
                <c:pt idx="81">
                  <c:v>2.2462377799227795</c:v>
                </c:pt>
                <c:pt idx="82">
                  <c:v>2.2302929343629341</c:v>
                </c:pt>
                <c:pt idx="83">
                  <c:v>2.2143480888030886</c:v>
                </c:pt>
                <c:pt idx="84">
                  <c:v>2.1984032432432432</c:v>
                </c:pt>
                <c:pt idx="85">
                  <c:v>2.1824583976833973</c:v>
                </c:pt>
                <c:pt idx="86">
                  <c:v>2.1665135521235519</c:v>
                </c:pt>
                <c:pt idx="87">
                  <c:v>2.150568706563706</c:v>
                </c:pt>
                <c:pt idx="88">
                  <c:v>2.1346238610038606</c:v>
                </c:pt>
                <c:pt idx="89">
                  <c:v>2.1186790154440152</c:v>
                </c:pt>
                <c:pt idx="90">
                  <c:v>2.1027341698841697</c:v>
                </c:pt>
                <c:pt idx="91">
                  <c:v>2.0867893243243243</c:v>
                </c:pt>
                <c:pt idx="92">
                  <c:v>2.0708444787644784</c:v>
                </c:pt>
                <c:pt idx="93">
                  <c:v>2.054899633204633</c:v>
                </c:pt>
                <c:pt idx="94">
                  <c:v>2.0389547876447875</c:v>
                </c:pt>
                <c:pt idx="95">
                  <c:v>2.0230099420849421</c:v>
                </c:pt>
                <c:pt idx="96">
                  <c:v>2.0070650965250962</c:v>
                </c:pt>
                <c:pt idx="97">
                  <c:v>1.9911202509652508</c:v>
                </c:pt>
                <c:pt idx="98">
                  <c:v>1.9751754054054051</c:v>
                </c:pt>
                <c:pt idx="99">
                  <c:v>1.9592305598455595</c:v>
                </c:pt>
                <c:pt idx="100">
                  <c:v>1.9432857142857141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67392"/>
        <c:axId val="139068928"/>
      </c:scatterChart>
      <c:valAx>
        <c:axId val="13906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068928"/>
        <c:crosses val="autoZero"/>
        <c:crossBetween val="midCat"/>
      </c:valAx>
      <c:valAx>
        <c:axId val="13906892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39067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'III-V ternary - 300K'!$AZ$4</c:f>
              <c:strCache>
                <c:ptCount val="1"/>
                <c:pt idx="0">
                  <c:v>EG (Γ)</c:v>
                </c:pt>
              </c:strCache>
            </c:strRef>
          </c:tx>
          <c:marker>
            <c:symbol val="none"/>
          </c:marker>
          <c:xVal>
            <c:numRef>
              <c:f>'III-V ternary - 300K'!$AU$5:$AU$105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'III-V ternary - 300K'!$AZ$5:$AZ$105</c:f>
              <c:numCache>
                <c:formatCode>0.000</c:formatCode>
                <c:ptCount val="101"/>
                <c:pt idx="0">
                  <c:v>3.5527098214285715</c:v>
                </c:pt>
                <c:pt idx="1">
                  <c:v>3.5449531179815552</c:v>
                </c:pt>
                <c:pt idx="2">
                  <c:v>3.5371964145345385</c:v>
                </c:pt>
                <c:pt idx="3">
                  <c:v>3.5294397110875222</c:v>
                </c:pt>
                <c:pt idx="4">
                  <c:v>3.521683007640505</c:v>
                </c:pt>
                <c:pt idx="5">
                  <c:v>3.5139263041934887</c:v>
                </c:pt>
                <c:pt idx="6">
                  <c:v>3.506169600746472</c:v>
                </c:pt>
                <c:pt idx="7">
                  <c:v>3.4984128972994557</c:v>
                </c:pt>
                <c:pt idx="8">
                  <c:v>3.4906561938524394</c:v>
                </c:pt>
                <c:pt idx="9">
                  <c:v>3.4828994904054231</c:v>
                </c:pt>
                <c:pt idx="10">
                  <c:v>3.4751427869584059</c:v>
                </c:pt>
                <c:pt idx="11">
                  <c:v>3.4673860835113897</c:v>
                </c:pt>
                <c:pt idx="12">
                  <c:v>3.4596293800643734</c:v>
                </c:pt>
                <c:pt idx="13">
                  <c:v>3.4518726766173566</c:v>
                </c:pt>
                <c:pt idx="14">
                  <c:v>3.4441159731703404</c:v>
                </c:pt>
                <c:pt idx="15">
                  <c:v>3.4363592697233236</c:v>
                </c:pt>
                <c:pt idx="16">
                  <c:v>3.4286025662763069</c:v>
                </c:pt>
                <c:pt idx="17">
                  <c:v>3.4208458628292902</c:v>
                </c:pt>
                <c:pt idx="18">
                  <c:v>3.4130891593822743</c:v>
                </c:pt>
                <c:pt idx="19">
                  <c:v>3.4053324559352576</c:v>
                </c:pt>
                <c:pt idx="20">
                  <c:v>3.3975757524882413</c:v>
                </c:pt>
                <c:pt idx="21">
                  <c:v>3.3898190490412246</c:v>
                </c:pt>
                <c:pt idx="22">
                  <c:v>3.3820623455942078</c:v>
                </c:pt>
                <c:pt idx="23">
                  <c:v>3.3743056421471911</c:v>
                </c:pt>
                <c:pt idx="24">
                  <c:v>3.3665489387001748</c:v>
                </c:pt>
                <c:pt idx="25">
                  <c:v>3.3587922352531585</c:v>
                </c:pt>
                <c:pt idx="26">
                  <c:v>3.3510355318061418</c:v>
                </c:pt>
                <c:pt idx="27">
                  <c:v>3.3432788283591255</c:v>
                </c:pt>
                <c:pt idx="28">
                  <c:v>3.3355221249121088</c:v>
                </c:pt>
                <c:pt idx="29">
                  <c:v>3.3277654214650916</c:v>
                </c:pt>
                <c:pt idx="30">
                  <c:v>3.3200087180180753</c:v>
                </c:pt>
                <c:pt idx="31">
                  <c:v>3.312252014571059</c:v>
                </c:pt>
                <c:pt idx="32">
                  <c:v>3.3044953111240423</c:v>
                </c:pt>
                <c:pt idx="33">
                  <c:v>3.296738607677026</c:v>
                </c:pt>
                <c:pt idx="34">
                  <c:v>3.2889819042300097</c:v>
                </c:pt>
                <c:pt idx="35">
                  <c:v>3.281225200782993</c:v>
                </c:pt>
                <c:pt idx="36">
                  <c:v>3.2734684973359762</c:v>
                </c:pt>
                <c:pt idx="37">
                  <c:v>3.2657117938889599</c:v>
                </c:pt>
                <c:pt idx="38">
                  <c:v>3.2579550904419436</c:v>
                </c:pt>
                <c:pt idx="39">
                  <c:v>3.2501983869949269</c:v>
                </c:pt>
                <c:pt idx="40">
                  <c:v>3.2424416835479102</c:v>
                </c:pt>
                <c:pt idx="41">
                  <c:v>3.2346849801008939</c:v>
                </c:pt>
                <c:pt idx="42">
                  <c:v>3.2269282766538776</c:v>
                </c:pt>
                <c:pt idx="43">
                  <c:v>3.2191715732068609</c:v>
                </c:pt>
                <c:pt idx="44">
                  <c:v>3.2114148697598446</c:v>
                </c:pt>
                <c:pt idx="45">
                  <c:v>3.2036581663128283</c:v>
                </c:pt>
                <c:pt idx="46">
                  <c:v>3.1959014628658116</c:v>
                </c:pt>
                <c:pt idx="47">
                  <c:v>3.1881447594187948</c:v>
                </c:pt>
                <c:pt idx="48">
                  <c:v>3.1803880559717781</c:v>
                </c:pt>
                <c:pt idx="49">
                  <c:v>3.1726313525247614</c:v>
                </c:pt>
                <c:pt idx="50">
                  <c:v>3.1648746490777451</c:v>
                </c:pt>
                <c:pt idx="51">
                  <c:v>3.1571179456307288</c:v>
                </c:pt>
                <c:pt idx="52">
                  <c:v>3.1493612421837121</c:v>
                </c:pt>
                <c:pt idx="53">
                  <c:v>3.1416045387366953</c:v>
                </c:pt>
                <c:pt idx="54">
                  <c:v>3.133847835289679</c:v>
                </c:pt>
                <c:pt idx="55">
                  <c:v>3.1260911318426623</c:v>
                </c:pt>
                <c:pt idx="56">
                  <c:v>3.118334428395646</c:v>
                </c:pt>
                <c:pt idx="57">
                  <c:v>3.1105777249486293</c:v>
                </c:pt>
                <c:pt idx="58">
                  <c:v>3.1028210215016125</c:v>
                </c:pt>
                <c:pt idx="59">
                  <c:v>3.0950643180545963</c:v>
                </c:pt>
                <c:pt idx="60">
                  <c:v>3.08730761460758</c:v>
                </c:pt>
                <c:pt idx="61">
                  <c:v>3.0795509111605632</c:v>
                </c:pt>
                <c:pt idx="62">
                  <c:v>3.0717942077135465</c:v>
                </c:pt>
                <c:pt idx="63">
                  <c:v>3.0640375042665302</c:v>
                </c:pt>
                <c:pt idx="64">
                  <c:v>3.0562808008195139</c:v>
                </c:pt>
                <c:pt idx="65">
                  <c:v>3.0485240973724972</c:v>
                </c:pt>
                <c:pt idx="66">
                  <c:v>3.0407673939254805</c:v>
                </c:pt>
                <c:pt idx="67">
                  <c:v>3.0330106904784642</c:v>
                </c:pt>
                <c:pt idx="68">
                  <c:v>3.0252539870314474</c:v>
                </c:pt>
                <c:pt idx="69">
                  <c:v>3.0174972835844311</c:v>
                </c:pt>
                <c:pt idx="70">
                  <c:v>3.0097405801374144</c:v>
                </c:pt>
                <c:pt idx="71">
                  <c:v>3.0019838766903977</c:v>
                </c:pt>
                <c:pt idx="72">
                  <c:v>2.9942271732433814</c:v>
                </c:pt>
                <c:pt idx="73">
                  <c:v>2.9864704697963647</c:v>
                </c:pt>
                <c:pt idx="74">
                  <c:v>2.9787137663493484</c:v>
                </c:pt>
                <c:pt idx="75">
                  <c:v>2.9709570629023316</c:v>
                </c:pt>
                <c:pt idx="76">
                  <c:v>2.9632003594553153</c:v>
                </c:pt>
                <c:pt idx="77">
                  <c:v>2.9554436560082991</c:v>
                </c:pt>
                <c:pt idx="78">
                  <c:v>2.9476869525612823</c:v>
                </c:pt>
                <c:pt idx="79">
                  <c:v>2.9399302491142656</c:v>
                </c:pt>
                <c:pt idx="80">
                  <c:v>2.9321735456672489</c:v>
                </c:pt>
                <c:pt idx="81">
                  <c:v>2.9244168422202326</c:v>
                </c:pt>
                <c:pt idx="82">
                  <c:v>2.9166601387732163</c:v>
                </c:pt>
                <c:pt idx="83">
                  <c:v>2.9089034353262</c:v>
                </c:pt>
                <c:pt idx="84">
                  <c:v>2.9011467318791828</c:v>
                </c:pt>
                <c:pt idx="85">
                  <c:v>2.893390028432167</c:v>
                </c:pt>
                <c:pt idx="86">
                  <c:v>2.8856333249851498</c:v>
                </c:pt>
                <c:pt idx="87">
                  <c:v>2.8778766215381335</c:v>
                </c:pt>
                <c:pt idx="88">
                  <c:v>2.8701199180911172</c:v>
                </c:pt>
                <c:pt idx="89">
                  <c:v>2.8623632146441005</c:v>
                </c:pt>
                <c:pt idx="90">
                  <c:v>2.8546065111970842</c:v>
                </c:pt>
                <c:pt idx="91">
                  <c:v>2.8468498077500675</c:v>
                </c:pt>
                <c:pt idx="92">
                  <c:v>2.8390931043030507</c:v>
                </c:pt>
                <c:pt idx="93">
                  <c:v>2.8313364008560344</c:v>
                </c:pt>
                <c:pt idx="94">
                  <c:v>2.8235796974090177</c:v>
                </c:pt>
                <c:pt idx="95">
                  <c:v>2.8158229939620014</c:v>
                </c:pt>
                <c:pt idx="96">
                  <c:v>2.8080662905149851</c:v>
                </c:pt>
                <c:pt idx="97">
                  <c:v>2.800309587067968</c:v>
                </c:pt>
                <c:pt idx="98">
                  <c:v>2.7925528836209517</c:v>
                </c:pt>
                <c:pt idx="99">
                  <c:v>2.7847961801739349</c:v>
                </c:pt>
                <c:pt idx="100">
                  <c:v>2.7770394767269186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'III-V ternary - 300K'!$BA$4</c:f>
              <c:strCache>
                <c:ptCount val="1"/>
                <c:pt idx="0">
                  <c:v>EG (X)</c:v>
                </c:pt>
              </c:strCache>
            </c:strRef>
          </c:tx>
          <c:marker>
            <c:symbol val="none"/>
          </c:marker>
          <c:xVal>
            <c:numRef>
              <c:f>'III-V ternary - 300K'!$AU$5:$AU$105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'III-V ternary - 300K'!$BA$5:$BA$105</c:f>
              <c:numCache>
                <c:formatCode>0.000</c:formatCode>
                <c:ptCount val="101"/>
                <c:pt idx="0">
                  <c:v>2.4877702702702704</c:v>
                </c:pt>
                <c:pt idx="1">
                  <c:v>2.4843326657818534</c:v>
                </c:pt>
                <c:pt idx="2">
                  <c:v>2.4809210612934365</c:v>
                </c:pt>
                <c:pt idx="3">
                  <c:v>2.4775354568050196</c:v>
                </c:pt>
                <c:pt idx="4">
                  <c:v>2.4741758523166024</c:v>
                </c:pt>
                <c:pt idx="5">
                  <c:v>2.4708422478281857</c:v>
                </c:pt>
                <c:pt idx="6">
                  <c:v>2.4675346433397682</c:v>
                </c:pt>
                <c:pt idx="7">
                  <c:v>2.4642530388513513</c:v>
                </c:pt>
                <c:pt idx="8">
                  <c:v>2.4609974343629348</c:v>
                </c:pt>
                <c:pt idx="9">
                  <c:v>2.4577678298745176</c:v>
                </c:pt>
                <c:pt idx="10">
                  <c:v>2.4545642253861009</c:v>
                </c:pt>
                <c:pt idx="11">
                  <c:v>2.4513866208976838</c:v>
                </c:pt>
                <c:pt idx="12">
                  <c:v>2.4482350164092668</c:v>
                </c:pt>
                <c:pt idx="13">
                  <c:v>2.4451094119208499</c:v>
                </c:pt>
                <c:pt idx="14">
                  <c:v>2.4420098074324326</c:v>
                </c:pt>
                <c:pt idx="15">
                  <c:v>2.4389362029440158</c:v>
                </c:pt>
                <c:pt idx="16">
                  <c:v>2.4358885984555987</c:v>
                </c:pt>
                <c:pt idx="17">
                  <c:v>2.4328669939671816</c:v>
                </c:pt>
                <c:pt idx="18">
                  <c:v>2.4298713894787642</c:v>
                </c:pt>
                <c:pt idx="19">
                  <c:v>2.4269017849903474</c:v>
                </c:pt>
                <c:pt idx="20">
                  <c:v>2.423958180501931</c:v>
                </c:pt>
                <c:pt idx="21">
                  <c:v>2.4210405760135139</c:v>
                </c:pt>
                <c:pt idx="22">
                  <c:v>2.4181489715250968</c:v>
                </c:pt>
                <c:pt idx="23">
                  <c:v>2.4152833670366802</c:v>
                </c:pt>
                <c:pt idx="24">
                  <c:v>2.4124437625482624</c:v>
                </c:pt>
                <c:pt idx="25">
                  <c:v>2.4096301580598456</c:v>
                </c:pt>
                <c:pt idx="26">
                  <c:v>2.4068425535714288</c:v>
                </c:pt>
                <c:pt idx="27">
                  <c:v>2.4040809490830117</c:v>
                </c:pt>
                <c:pt idx="28">
                  <c:v>2.4013453445945947</c:v>
                </c:pt>
                <c:pt idx="29">
                  <c:v>2.3986357401061777</c:v>
                </c:pt>
                <c:pt idx="30">
                  <c:v>2.3959521356177609</c:v>
                </c:pt>
                <c:pt idx="31">
                  <c:v>2.3932945311293436</c:v>
                </c:pt>
                <c:pt idx="32">
                  <c:v>2.3906629266409269</c:v>
                </c:pt>
                <c:pt idx="33">
                  <c:v>2.3880573221525094</c:v>
                </c:pt>
                <c:pt idx="34">
                  <c:v>2.3854777176640924</c:v>
                </c:pt>
                <c:pt idx="35">
                  <c:v>2.382924113175676</c:v>
                </c:pt>
                <c:pt idx="36">
                  <c:v>2.3803965086872587</c:v>
                </c:pt>
                <c:pt idx="37">
                  <c:v>2.377894904198842</c:v>
                </c:pt>
                <c:pt idx="38">
                  <c:v>2.3754192997104249</c:v>
                </c:pt>
                <c:pt idx="39">
                  <c:v>2.3729696952220078</c:v>
                </c:pt>
                <c:pt idx="40">
                  <c:v>2.3705460907335909</c:v>
                </c:pt>
                <c:pt idx="41">
                  <c:v>2.368148486245174</c:v>
                </c:pt>
                <c:pt idx="42">
                  <c:v>2.3657768817567573</c:v>
                </c:pt>
                <c:pt idx="43">
                  <c:v>2.3634312772683401</c:v>
                </c:pt>
                <c:pt idx="44">
                  <c:v>2.3611116727799231</c:v>
                </c:pt>
                <c:pt idx="45">
                  <c:v>2.3588180682915061</c:v>
                </c:pt>
                <c:pt idx="46">
                  <c:v>2.3565504638030892</c:v>
                </c:pt>
                <c:pt idx="47">
                  <c:v>2.3543088593146719</c:v>
                </c:pt>
                <c:pt idx="48">
                  <c:v>2.3520932548262548</c:v>
                </c:pt>
                <c:pt idx="49">
                  <c:v>2.3499036503378377</c:v>
                </c:pt>
                <c:pt idx="50">
                  <c:v>2.3477400458494206</c:v>
                </c:pt>
                <c:pt idx="51">
                  <c:v>2.3456024413610037</c:v>
                </c:pt>
                <c:pt idx="52">
                  <c:v>2.3434908368725869</c:v>
                </c:pt>
                <c:pt idx="53">
                  <c:v>2.3414052323841701</c:v>
                </c:pt>
                <c:pt idx="54">
                  <c:v>2.339345627895753</c:v>
                </c:pt>
                <c:pt idx="55">
                  <c:v>2.3373120234073359</c:v>
                </c:pt>
                <c:pt idx="56">
                  <c:v>2.3353044189189189</c:v>
                </c:pt>
                <c:pt idx="57">
                  <c:v>2.333322814430502</c:v>
                </c:pt>
                <c:pt idx="58">
                  <c:v>2.3313672099420852</c:v>
                </c:pt>
                <c:pt idx="59">
                  <c:v>2.3294376054536681</c:v>
                </c:pt>
                <c:pt idx="60">
                  <c:v>2.327534000965251</c:v>
                </c:pt>
                <c:pt idx="61">
                  <c:v>2.325656396476834</c:v>
                </c:pt>
                <c:pt idx="62">
                  <c:v>2.3238047919884171</c:v>
                </c:pt>
                <c:pt idx="63">
                  <c:v>2.3219791875000002</c:v>
                </c:pt>
                <c:pt idx="64">
                  <c:v>2.320179583011583</c:v>
                </c:pt>
                <c:pt idx="65">
                  <c:v>2.3184059785231663</c:v>
                </c:pt>
                <c:pt idx="66">
                  <c:v>2.3166583740347493</c:v>
                </c:pt>
                <c:pt idx="67">
                  <c:v>2.3149367695463323</c:v>
                </c:pt>
                <c:pt idx="68">
                  <c:v>2.3132411650579154</c:v>
                </c:pt>
                <c:pt idx="69">
                  <c:v>2.3115715605694982</c:v>
                </c:pt>
                <c:pt idx="70">
                  <c:v>2.3099279560810815</c:v>
                </c:pt>
                <c:pt idx="71">
                  <c:v>2.3083103515926644</c:v>
                </c:pt>
                <c:pt idx="72">
                  <c:v>2.3067187471042474</c:v>
                </c:pt>
                <c:pt idx="73">
                  <c:v>2.3051531426158305</c:v>
                </c:pt>
                <c:pt idx="74">
                  <c:v>2.3036135381274137</c:v>
                </c:pt>
                <c:pt idx="75">
                  <c:v>2.3020999336389965</c:v>
                </c:pt>
                <c:pt idx="76">
                  <c:v>2.3006123291505793</c:v>
                </c:pt>
                <c:pt idx="77">
                  <c:v>2.2991507246621627</c:v>
                </c:pt>
                <c:pt idx="78">
                  <c:v>2.2977151201737454</c:v>
                </c:pt>
                <c:pt idx="79">
                  <c:v>2.2963055156853285</c:v>
                </c:pt>
                <c:pt idx="80">
                  <c:v>2.2949219111969117</c:v>
                </c:pt>
                <c:pt idx="81">
                  <c:v>2.2935643067084945</c:v>
                </c:pt>
                <c:pt idx="82">
                  <c:v>2.2922327022200775</c:v>
                </c:pt>
                <c:pt idx="83">
                  <c:v>2.2909270977316605</c:v>
                </c:pt>
                <c:pt idx="84">
                  <c:v>2.2896474932432436</c:v>
                </c:pt>
                <c:pt idx="85">
                  <c:v>2.2883938887548263</c:v>
                </c:pt>
                <c:pt idx="86">
                  <c:v>2.2871662842664091</c:v>
                </c:pt>
                <c:pt idx="87">
                  <c:v>2.2859646797779924</c:v>
                </c:pt>
                <c:pt idx="88">
                  <c:v>2.2847890752895754</c:v>
                </c:pt>
                <c:pt idx="89">
                  <c:v>2.2836394708011585</c:v>
                </c:pt>
                <c:pt idx="90">
                  <c:v>2.2825158663127416</c:v>
                </c:pt>
                <c:pt idx="91">
                  <c:v>2.2814182618243244</c:v>
                </c:pt>
                <c:pt idx="92">
                  <c:v>2.2803466573359077</c:v>
                </c:pt>
                <c:pt idx="93">
                  <c:v>2.2793010528474906</c:v>
                </c:pt>
                <c:pt idx="94">
                  <c:v>2.2782814483590736</c:v>
                </c:pt>
                <c:pt idx="95">
                  <c:v>2.2772878438706567</c:v>
                </c:pt>
                <c:pt idx="96">
                  <c:v>2.2763202393822395</c:v>
                </c:pt>
                <c:pt idx="97">
                  <c:v>2.2753786348938227</c:v>
                </c:pt>
                <c:pt idx="98">
                  <c:v>2.2744630304054057</c:v>
                </c:pt>
                <c:pt idx="99">
                  <c:v>2.2735734259169886</c:v>
                </c:pt>
                <c:pt idx="100">
                  <c:v>2.2727098214285717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'III-V ternary - 300K'!$BB$4</c:f>
              <c:strCache>
                <c:ptCount val="1"/>
                <c:pt idx="0">
                  <c:v>EG (L)</c:v>
                </c:pt>
              </c:strCache>
            </c:strRef>
          </c:tx>
          <c:marker>
            <c:symbol val="none"/>
          </c:marker>
          <c:xVal>
            <c:numRef>
              <c:f>'III-V ternary - 300K'!$AU$5:$AU$105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'III-V ternary - 300K'!$BB$5:$BB$105</c:f>
              <c:numCache>
                <c:formatCode>0.000</c:formatCode>
                <c:ptCount val="101"/>
                <c:pt idx="0">
                  <c:v>3.5377702702702702</c:v>
                </c:pt>
                <c:pt idx="1">
                  <c:v>3.5288196657818531</c:v>
                </c:pt>
                <c:pt idx="2">
                  <c:v>3.5198690612934365</c:v>
                </c:pt>
                <c:pt idx="3">
                  <c:v>3.5109184568050193</c:v>
                </c:pt>
                <c:pt idx="4">
                  <c:v>3.5019678523166022</c:v>
                </c:pt>
                <c:pt idx="5">
                  <c:v>3.4930172478281851</c:v>
                </c:pt>
                <c:pt idx="6">
                  <c:v>3.484066643339768</c:v>
                </c:pt>
                <c:pt idx="7">
                  <c:v>3.4751160388513509</c:v>
                </c:pt>
                <c:pt idx="8">
                  <c:v>3.4661654343629347</c:v>
                </c:pt>
                <c:pt idx="9">
                  <c:v>3.4572148298745176</c:v>
                </c:pt>
                <c:pt idx="10">
                  <c:v>3.4482642253861004</c:v>
                </c:pt>
                <c:pt idx="11">
                  <c:v>3.4393136208976838</c:v>
                </c:pt>
                <c:pt idx="12">
                  <c:v>3.4303630164092667</c:v>
                </c:pt>
                <c:pt idx="13">
                  <c:v>3.4214124119208491</c:v>
                </c:pt>
                <c:pt idx="14">
                  <c:v>3.4124618074324324</c:v>
                </c:pt>
                <c:pt idx="15">
                  <c:v>3.4035112029440153</c:v>
                </c:pt>
                <c:pt idx="16">
                  <c:v>3.3945605984555982</c:v>
                </c:pt>
                <c:pt idx="17">
                  <c:v>3.3856099939671815</c:v>
                </c:pt>
                <c:pt idx="18">
                  <c:v>3.3766593894787649</c:v>
                </c:pt>
                <c:pt idx="19">
                  <c:v>3.3677087849903478</c:v>
                </c:pt>
                <c:pt idx="20">
                  <c:v>3.3587581805019311</c:v>
                </c:pt>
                <c:pt idx="21">
                  <c:v>3.3498075760135135</c:v>
                </c:pt>
                <c:pt idx="22">
                  <c:v>3.3408569715250964</c:v>
                </c:pt>
                <c:pt idx="23">
                  <c:v>3.3319063670366798</c:v>
                </c:pt>
                <c:pt idx="24">
                  <c:v>3.3229557625482626</c:v>
                </c:pt>
                <c:pt idx="25">
                  <c:v>3.3140051580598455</c:v>
                </c:pt>
                <c:pt idx="26">
                  <c:v>3.3050545535714289</c:v>
                </c:pt>
                <c:pt idx="27">
                  <c:v>3.2961039490830117</c:v>
                </c:pt>
                <c:pt idx="28">
                  <c:v>3.2871533445945946</c:v>
                </c:pt>
                <c:pt idx="29">
                  <c:v>3.2782027401061775</c:v>
                </c:pt>
                <c:pt idx="30">
                  <c:v>3.2692521356177604</c:v>
                </c:pt>
                <c:pt idx="31">
                  <c:v>3.2603015311293433</c:v>
                </c:pt>
                <c:pt idx="32">
                  <c:v>3.2513509266409262</c:v>
                </c:pt>
                <c:pt idx="33">
                  <c:v>3.2424003221525095</c:v>
                </c:pt>
                <c:pt idx="34">
                  <c:v>3.2334497176640924</c:v>
                </c:pt>
                <c:pt idx="35">
                  <c:v>3.2244991131756757</c:v>
                </c:pt>
                <c:pt idx="36">
                  <c:v>3.2155485086872591</c:v>
                </c:pt>
                <c:pt idx="37">
                  <c:v>3.2065979041988419</c:v>
                </c:pt>
                <c:pt idx="38">
                  <c:v>3.1976472997104244</c:v>
                </c:pt>
                <c:pt idx="39">
                  <c:v>3.1886966952220077</c:v>
                </c:pt>
                <c:pt idx="40">
                  <c:v>3.179746090733591</c:v>
                </c:pt>
                <c:pt idx="41">
                  <c:v>3.1707954862451739</c:v>
                </c:pt>
                <c:pt idx="42">
                  <c:v>3.1618448817567573</c:v>
                </c:pt>
                <c:pt idx="43">
                  <c:v>3.1528942772683402</c:v>
                </c:pt>
                <c:pt idx="44">
                  <c:v>3.143943672779923</c:v>
                </c:pt>
                <c:pt idx="45">
                  <c:v>3.1349930682915064</c:v>
                </c:pt>
                <c:pt idx="46">
                  <c:v>3.1260424638030893</c:v>
                </c:pt>
                <c:pt idx="47">
                  <c:v>3.1170918593146721</c:v>
                </c:pt>
                <c:pt idx="48">
                  <c:v>3.108141254826255</c:v>
                </c:pt>
                <c:pt idx="49">
                  <c:v>3.0991906503378379</c:v>
                </c:pt>
                <c:pt idx="50">
                  <c:v>3.0902400458494208</c:v>
                </c:pt>
                <c:pt idx="51">
                  <c:v>3.0812894413610041</c:v>
                </c:pt>
                <c:pt idx="52">
                  <c:v>3.0723388368725875</c:v>
                </c:pt>
                <c:pt idx="53">
                  <c:v>3.0633882323841699</c:v>
                </c:pt>
                <c:pt idx="54">
                  <c:v>3.0544376278957532</c:v>
                </c:pt>
                <c:pt idx="55">
                  <c:v>3.0454870234073361</c:v>
                </c:pt>
                <c:pt idx="56">
                  <c:v>3.036536418918919</c:v>
                </c:pt>
                <c:pt idx="57">
                  <c:v>3.0275858144305019</c:v>
                </c:pt>
                <c:pt idx="58">
                  <c:v>3.0186352099420852</c:v>
                </c:pt>
                <c:pt idx="59">
                  <c:v>3.0096846054536686</c:v>
                </c:pt>
                <c:pt idx="60">
                  <c:v>3.0007340009652514</c:v>
                </c:pt>
                <c:pt idx="61">
                  <c:v>2.9917833964768343</c:v>
                </c:pt>
                <c:pt idx="62">
                  <c:v>2.9828327919884172</c:v>
                </c:pt>
                <c:pt idx="63">
                  <c:v>2.9738821875000001</c:v>
                </c:pt>
                <c:pt idx="64">
                  <c:v>2.964931583011583</c:v>
                </c:pt>
                <c:pt idx="65">
                  <c:v>2.9559809785231659</c:v>
                </c:pt>
                <c:pt idx="66">
                  <c:v>2.9470303740347492</c:v>
                </c:pt>
                <c:pt idx="67">
                  <c:v>2.9380797695463325</c:v>
                </c:pt>
                <c:pt idx="68">
                  <c:v>2.9291291650579154</c:v>
                </c:pt>
                <c:pt idx="69">
                  <c:v>2.9201785605694983</c:v>
                </c:pt>
                <c:pt idx="70">
                  <c:v>2.9112279560810812</c:v>
                </c:pt>
                <c:pt idx="71">
                  <c:v>2.9022773515926641</c:v>
                </c:pt>
                <c:pt idx="72">
                  <c:v>2.8933267471042474</c:v>
                </c:pt>
                <c:pt idx="73">
                  <c:v>2.8843761426158303</c:v>
                </c:pt>
                <c:pt idx="74">
                  <c:v>2.8754255381274136</c:v>
                </c:pt>
                <c:pt idx="75">
                  <c:v>2.8664749336389965</c:v>
                </c:pt>
                <c:pt idx="76">
                  <c:v>2.8575243291505794</c:v>
                </c:pt>
                <c:pt idx="77">
                  <c:v>2.8485737246621627</c:v>
                </c:pt>
                <c:pt idx="78">
                  <c:v>2.8396231201737456</c:v>
                </c:pt>
                <c:pt idx="79">
                  <c:v>2.8306725156853281</c:v>
                </c:pt>
                <c:pt idx="80">
                  <c:v>2.8217219111969118</c:v>
                </c:pt>
                <c:pt idx="81">
                  <c:v>2.8127713067084943</c:v>
                </c:pt>
                <c:pt idx="82">
                  <c:v>2.8038207022200776</c:v>
                </c:pt>
                <c:pt idx="83">
                  <c:v>2.7948700977316605</c:v>
                </c:pt>
                <c:pt idx="84">
                  <c:v>2.7859194932432438</c:v>
                </c:pt>
                <c:pt idx="85">
                  <c:v>2.7769688887548267</c:v>
                </c:pt>
                <c:pt idx="86">
                  <c:v>2.7680182842664096</c:v>
                </c:pt>
                <c:pt idx="87">
                  <c:v>2.7590676797779929</c:v>
                </c:pt>
                <c:pt idx="88">
                  <c:v>2.7501170752895758</c:v>
                </c:pt>
                <c:pt idx="89">
                  <c:v>2.7411664708011583</c:v>
                </c:pt>
                <c:pt idx="90">
                  <c:v>2.7322158663127416</c:v>
                </c:pt>
                <c:pt idx="91">
                  <c:v>2.7232652618243245</c:v>
                </c:pt>
                <c:pt idx="92">
                  <c:v>2.7143146573359078</c:v>
                </c:pt>
                <c:pt idx="93">
                  <c:v>2.7053640528474907</c:v>
                </c:pt>
                <c:pt idx="94">
                  <c:v>2.696413448359074</c:v>
                </c:pt>
                <c:pt idx="95">
                  <c:v>2.6874628438706569</c:v>
                </c:pt>
                <c:pt idx="96">
                  <c:v>2.6785122393822394</c:v>
                </c:pt>
                <c:pt idx="97">
                  <c:v>2.6695616348938227</c:v>
                </c:pt>
                <c:pt idx="98">
                  <c:v>2.6606110304054056</c:v>
                </c:pt>
                <c:pt idx="99">
                  <c:v>2.6516604259169889</c:v>
                </c:pt>
                <c:pt idx="100">
                  <c:v>2.6427098214285718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97984"/>
        <c:axId val="139099520"/>
      </c:scatterChart>
      <c:valAx>
        <c:axId val="13909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099520"/>
        <c:crosses val="autoZero"/>
        <c:crossBetween val="midCat"/>
      </c:valAx>
      <c:valAx>
        <c:axId val="13909952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39097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'III-V ternary - 300K'!$BI$4</c:f>
              <c:strCache>
                <c:ptCount val="1"/>
                <c:pt idx="0">
                  <c:v>EG (Γ)</c:v>
                </c:pt>
              </c:strCache>
            </c:strRef>
          </c:tx>
          <c:marker>
            <c:symbol val="none"/>
          </c:marker>
          <c:xVal>
            <c:numRef>
              <c:f>'III-V ternary - 300K'!$BD$5:$BD$105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'III-V ternary - 300K'!$BI$5:$BI$105</c:f>
              <c:numCache>
                <c:formatCode>0.000</c:formatCode>
                <c:ptCount val="101"/>
                <c:pt idx="0">
                  <c:v>0.72670454545454555</c:v>
                </c:pt>
                <c:pt idx="1">
                  <c:v>0.71706623404255332</c:v>
                </c:pt>
                <c:pt idx="2">
                  <c:v>0.70751092263056103</c:v>
                </c:pt>
                <c:pt idx="3">
                  <c:v>0.69803861121856869</c:v>
                </c:pt>
                <c:pt idx="4">
                  <c:v>0.68864929980657652</c:v>
                </c:pt>
                <c:pt idx="5">
                  <c:v>0.67934298839458418</c:v>
                </c:pt>
                <c:pt idx="6">
                  <c:v>0.67011967698259189</c:v>
                </c:pt>
                <c:pt idx="7">
                  <c:v>0.66097936557059955</c:v>
                </c:pt>
                <c:pt idx="8">
                  <c:v>0.65192205415860738</c:v>
                </c:pt>
                <c:pt idx="9">
                  <c:v>0.64294774274661526</c:v>
                </c:pt>
                <c:pt idx="10">
                  <c:v>0.63405643133462297</c:v>
                </c:pt>
                <c:pt idx="11">
                  <c:v>0.62524811992263074</c:v>
                </c:pt>
                <c:pt idx="12">
                  <c:v>0.61652280851063834</c:v>
                </c:pt>
                <c:pt idx="13">
                  <c:v>0.607880497098646</c:v>
                </c:pt>
                <c:pt idx="14">
                  <c:v>0.59932118568665393</c:v>
                </c:pt>
                <c:pt idx="15">
                  <c:v>0.59084487427466159</c:v>
                </c:pt>
                <c:pt idx="16">
                  <c:v>0.58245156286266941</c:v>
                </c:pt>
                <c:pt idx="17">
                  <c:v>0.57414125145067696</c:v>
                </c:pt>
                <c:pt idx="18">
                  <c:v>0.56591394003868478</c:v>
                </c:pt>
                <c:pt idx="19">
                  <c:v>0.55776962862669255</c:v>
                </c:pt>
                <c:pt idx="20">
                  <c:v>0.54970831721470026</c:v>
                </c:pt>
                <c:pt idx="21">
                  <c:v>0.54173000580270803</c:v>
                </c:pt>
                <c:pt idx="22">
                  <c:v>0.53383469439071574</c:v>
                </c:pt>
                <c:pt idx="23">
                  <c:v>0.5260223829787235</c:v>
                </c:pt>
                <c:pt idx="24">
                  <c:v>0.51829307156673121</c:v>
                </c:pt>
                <c:pt idx="25">
                  <c:v>0.51064676015473909</c:v>
                </c:pt>
                <c:pt idx="26">
                  <c:v>0.50308344874274669</c:v>
                </c:pt>
                <c:pt idx="27">
                  <c:v>0.4956031373307544</c:v>
                </c:pt>
                <c:pt idx="28">
                  <c:v>0.4882058259187621</c:v>
                </c:pt>
                <c:pt idx="29">
                  <c:v>0.48089151450676987</c:v>
                </c:pt>
                <c:pt idx="30">
                  <c:v>0.47366020309477769</c:v>
                </c:pt>
                <c:pt idx="31">
                  <c:v>0.46651189168278534</c:v>
                </c:pt>
                <c:pt idx="32">
                  <c:v>0.45944658027079305</c:v>
                </c:pt>
                <c:pt idx="33">
                  <c:v>0.45246426885880076</c:v>
                </c:pt>
                <c:pt idx="34">
                  <c:v>0.44556495744680852</c:v>
                </c:pt>
                <c:pt idx="35">
                  <c:v>0.43874864603481623</c:v>
                </c:pt>
                <c:pt idx="36">
                  <c:v>0.4320153346228241</c:v>
                </c:pt>
                <c:pt idx="37">
                  <c:v>0.42536502321083169</c:v>
                </c:pt>
                <c:pt idx="38">
                  <c:v>0.41879771179883951</c:v>
                </c:pt>
                <c:pt idx="39">
                  <c:v>0.41231340038684727</c:v>
                </c:pt>
                <c:pt idx="40">
                  <c:v>0.40591208897485498</c:v>
                </c:pt>
                <c:pt idx="41">
                  <c:v>0.39959377756286274</c:v>
                </c:pt>
                <c:pt idx="42">
                  <c:v>0.3933584661508705</c:v>
                </c:pt>
                <c:pt idx="43">
                  <c:v>0.38720615473887821</c:v>
                </c:pt>
                <c:pt idx="44">
                  <c:v>0.38113684332688597</c:v>
                </c:pt>
                <c:pt idx="45">
                  <c:v>0.37515053191489367</c:v>
                </c:pt>
                <c:pt idx="46">
                  <c:v>0.36924722050290137</c:v>
                </c:pt>
                <c:pt idx="47">
                  <c:v>0.36342690909090919</c:v>
                </c:pt>
                <c:pt idx="48">
                  <c:v>0.35768959767891684</c:v>
                </c:pt>
                <c:pt idx="49">
                  <c:v>0.35203528626692465</c:v>
                </c:pt>
                <c:pt idx="50">
                  <c:v>0.3464639748549323</c:v>
                </c:pt>
                <c:pt idx="51">
                  <c:v>0.34097566344294006</c:v>
                </c:pt>
                <c:pt idx="52">
                  <c:v>0.33557035203094782</c:v>
                </c:pt>
                <c:pt idx="53">
                  <c:v>0.33024804061895552</c:v>
                </c:pt>
                <c:pt idx="54">
                  <c:v>0.32500872920696328</c:v>
                </c:pt>
                <c:pt idx="55">
                  <c:v>0.31985241779497098</c:v>
                </c:pt>
                <c:pt idx="56">
                  <c:v>0.31477910638297868</c:v>
                </c:pt>
                <c:pt idx="57">
                  <c:v>0.30978879497098649</c:v>
                </c:pt>
                <c:pt idx="58">
                  <c:v>0.30488148355899425</c:v>
                </c:pt>
                <c:pt idx="59">
                  <c:v>0.300057172147002</c:v>
                </c:pt>
                <c:pt idx="60">
                  <c:v>0.29531586073500971</c:v>
                </c:pt>
                <c:pt idx="61">
                  <c:v>0.29065754932301746</c:v>
                </c:pt>
                <c:pt idx="62">
                  <c:v>0.28608223791102516</c:v>
                </c:pt>
                <c:pt idx="63">
                  <c:v>0.28158992649903292</c:v>
                </c:pt>
                <c:pt idx="64">
                  <c:v>0.27718061508704067</c:v>
                </c:pt>
                <c:pt idx="65">
                  <c:v>0.27285430367504837</c:v>
                </c:pt>
                <c:pt idx="66">
                  <c:v>0.26861099226305613</c:v>
                </c:pt>
                <c:pt idx="67">
                  <c:v>0.26445068085106382</c:v>
                </c:pt>
                <c:pt idx="68">
                  <c:v>0.26037336943907158</c:v>
                </c:pt>
                <c:pt idx="69">
                  <c:v>0.25637905802707939</c:v>
                </c:pt>
                <c:pt idx="70">
                  <c:v>0.25246774661508709</c:v>
                </c:pt>
                <c:pt idx="71">
                  <c:v>0.24863943520309481</c:v>
                </c:pt>
                <c:pt idx="72">
                  <c:v>0.24489412379110254</c:v>
                </c:pt>
                <c:pt idx="73">
                  <c:v>0.24123181237911023</c:v>
                </c:pt>
                <c:pt idx="74">
                  <c:v>0.23765250096711796</c:v>
                </c:pt>
                <c:pt idx="75">
                  <c:v>0.23415618955512574</c:v>
                </c:pt>
                <c:pt idx="76">
                  <c:v>0.23074287814313349</c:v>
                </c:pt>
                <c:pt idx="77">
                  <c:v>0.22741256673114121</c:v>
                </c:pt>
                <c:pt idx="78">
                  <c:v>0.22416525531914888</c:v>
                </c:pt>
                <c:pt idx="79">
                  <c:v>0.22100094390715663</c:v>
                </c:pt>
                <c:pt idx="80">
                  <c:v>0.21791963249516436</c:v>
                </c:pt>
                <c:pt idx="81">
                  <c:v>0.21492132108317213</c:v>
                </c:pt>
                <c:pt idx="82">
                  <c:v>0.21200600967117991</c:v>
                </c:pt>
                <c:pt idx="83">
                  <c:v>0.20917369825918763</c:v>
                </c:pt>
                <c:pt idx="84">
                  <c:v>0.20642438684719538</c:v>
                </c:pt>
                <c:pt idx="85">
                  <c:v>0.20375807543520311</c:v>
                </c:pt>
                <c:pt idx="86">
                  <c:v>0.20117476402321083</c:v>
                </c:pt>
                <c:pt idx="87">
                  <c:v>0.19867445261121858</c:v>
                </c:pt>
                <c:pt idx="88">
                  <c:v>0.1962571411992263</c:v>
                </c:pt>
                <c:pt idx="89">
                  <c:v>0.19392282978723405</c:v>
                </c:pt>
                <c:pt idx="90">
                  <c:v>0.19167151837524177</c:v>
                </c:pt>
                <c:pt idx="91">
                  <c:v>0.18950320696324952</c:v>
                </c:pt>
                <c:pt idx="92">
                  <c:v>0.18741789555125724</c:v>
                </c:pt>
                <c:pt idx="93">
                  <c:v>0.18541558413926496</c:v>
                </c:pt>
                <c:pt idx="94">
                  <c:v>0.18349627272727273</c:v>
                </c:pt>
                <c:pt idx="95">
                  <c:v>0.18165996131528045</c:v>
                </c:pt>
                <c:pt idx="96">
                  <c:v>0.1799066499032882</c:v>
                </c:pt>
                <c:pt idx="97">
                  <c:v>0.17823633849129591</c:v>
                </c:pt>
                <c:pt idx="98">
                  <c:v>0.17664902707930366</c:v>
                </c:pt>
                <c:pt idx="99">
                  <c:v>0.17514471566731138</c:v>
                </c:pt>
                <c:pt idx="100">
                  <c:v>0.17372340425531912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'III-V ternary - 300K'!$BJ$4</c:f>
              <c:strCache>
                <c:ptCount val="1"/>
                <c:pt idx="0">
                  <c:v>EG (X)</c:v>
                </c:pt>
              </c:strCache>
            </c:strRef>
          </c:tx>
          <c:marker>
            <c:symbol val="none"/>
          </c:marker>
          <c:xVal>
            <c:numRef>
              <c:f>'III-V ternary - 300K'!$BD$5:$BD$105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'III-V ternary - 300K'!$BJ$5:$BJ$105</c:f>
              <c:numCache>
                <c:formatCode>0.000</c:formatCode>
                <c:ptCount val="101"/>
                <c:pt idx="0">
                  <c:v>1.032497461928934</c:v>
                </c:pt>
                <c:pt idx="1">
                  <c:v>1.0352027213521979</c:v>
                </c:pt>
                <c:pt idx="2">
                  <c:v>1.0379739807754618</c:v>
                </c:pt>
                <c:pt idx="3">
                  <c:v>1.0408112401987255</c:v>
                </c:pt>
                <c:pt idx="4">
                  <c:v>1.0437144996219894</c:v>
                </c:pt>
                <c:pt idx="5">
                  <c:v>1.0466837590452531</c:v>
                </c:pt>
                <c:pt idx="6">
                  <c:v>1.049719018468517</c:v>
                </c:pt>
                <c:pt idx="7">
                  <c:v>1.052820277891781</c:v>
                </c:pt>
                <c:pt idx="8">
                  <c:v>1.0559875373150449</c:v>
                </c:pt>
                <c:pt idx="9">
                  <c:v>1.0592207967383087</c:v>
                </c:pt>
                <c:pt idx="10">
                  <c:v>1.0625200561615724</c:v>
                </c:pt>
                <c:pt idx="11">
                  <c:v>1.0658853155848365</c:v>
                </c:pt>
                <c:pt idx="12">
                  <c:v>1.0693165750081002</c:v>
                </c:pt>
                <c:pt idx="13">
                  <c:v>1.072813834431364</c:v>
                </c:pt>
                <c:pt idx="14">
                  <c:v>1.0763770938546278</c:v>
                </c:pt>
                <c:pt idx="15">
                  <c:v>1.0800063532778916</c:v>
                </c:pt>
                <c:pt idx="16">
                  <c:v>1.0837016127011556</c:v>
                </c:pt>
                <c:pt idx="17">
                  <c:v>1.0874628721244195</c:v>
                </c:pt>
                <c:pt idx="18">
                  <c:v>1.0912901315476835</c:v>
                </c:pt>
                <c:pt idx="19">
                  <c:v>1.0951833909709474</c:v>
                </c:pt>
                <c:pt idx="20">
                  <c:v>1.099142650394211</c:v>
                </c:pt>
                <c:pt idx="21">
                  <c:v>1.1031679098174749</c:v>
                </c:pt>
                <c:pt idx="22">
                  <c:v>1.1072591692407387</c:v>
                </c:pt>
                <c:pt idx="23">
                  <c:v>1.1114164286640027</c:v>
                </c:pt>
                <c:pt idx="24">
                  <c:v>1.1156396880872663</c:v>
                </c:pt>
                <c:pt idx="25">
                  <c:v>1.1199289475105305</c:v>
                </c:pt>
                <c:pt idx="26">
                  <c:v>1.1242842069337939</c:v>
                </c:pt>
                <c:pt idx="27">
                  <c:v>1.1287054663570582</c:v>
                </c:pt>
                <c:pt idx="28">
                  <c:v>1.133192725780322</c:v>
                </c:pt>
                <c:pt idx="29">
                  <c:v>1.1377459852035856</c:v>
                </c:pt>
                <c:pt idx="30">
                  <c:v>1.1423652446268495</c:v>
                </c:pt>
                <c:pt idx="31">
                  <c:v>1.1470505040501136</c:v>
                </c:pt>
                <c:pt idx="32">
                  <c:v>1.151801763473377</c:v>
                </c:pt>
                <c:pt idx="33">
                  <c:v>1.1566190228966411</c:v>
                </c:pt>
                <c:pt idx="34">
                  <c:v>1.1615022823199048</c:v>
                </c:pt>
                <c:pt idx="35">
                  <c:v>1.1664515417431689</c:v>
                </c:pt>
                <c:pt idx="36">
                  <c:v>1.1714668011664326</c:v>
                </c:pt>
                <c:pt idx="37">
                  <c:v>1.1765480605896965</c:v>
                </c:pt>
                <c:pt idx="38">
                  <c:v>1.1816953200129603</c:v>
                </c:pt>
                <c:pt idx="39">
                  <c:v>1.1869085794362242</c:v>
                </c:pt>
                <c:pt idx="40">
                  <c:v>1.1921878388594882</c:v>
                </c:pt>
                <c:pt idx="41">
                  <c:v>1.1975330982827519</c:v>
                </c:pt>
                <c:pt idx="42">
                  <c:v>1.2029443577060159</c:v>
                </c:pt>
                <c:pt idx="43">
                  <c:v>1.2084216171292796</c:v>
                </c:pt>
                <c:pt idx="44">
                  <c:v>1.2139648765525435</c:v>
                </c:pt>
                <c:pt idx="45">
                  <c:v>1.2195741359758074</c:v>
                </c:pt>
                <c:pt idx="46">
                  <c:v>1.2252493953990715</c:v>
                </c:pt>
                <c:pt idx="47">
                  <c:v>1.2309906548223351</c:v>
                </c:pt>
                <c:pt idx="48">
                  <c:v>1.2367979142455987</c:v>
                </c:pt>
                <c:pt idx="49">
                  <c:v>1.2426711736688627</c:v>
                </c:pt>
                <c:pt idx="50">
                  <c:v>1.2486104330921266</c:v>
                </c:pt>
                <c:pt idx="51">
                  <c:v>1.2546156925153904</c:v>
                </c:pt>
                <c:pt idx="52">
                  <c:v>1.2606869519386543</c:v>
                </c:pt>
                <c:pt idx="53">
                  <c:v>1.2668242113619181</c:v>
                </c:pt>
                <c:pt idx="54">
                  <c:v>1.2730274707851821</c:v>
                </c:pt>
                <c:pt idx="55">
                  <c:v>1.2792967302084459</c:v>
                </c:pt>
                <c:pt idx="56">
                  <c:v>1.2856319896317099</c:v>
                </c:pt>
                <c:pt idx="57">
                  <c:v>1.2920332490549735</c:v>
                </c:pt>
                <c:pt idx="58">
                  <c:v>1.2985005084782375</c:v>
                </c:pt>
                <c:pt idx="59">
                  <c:v>1.3050337679015012</c:v>
                </c:pt>
                <c:pt idx="60">
                  <c:v>1.3116330273247652</c:v>
                </c:pt>
                <c:pt idx="61">
                  <c:v>1.3182982867480288</c:v>
                </c:pt>
                <c:pt idx="62">
                  <c:v>1.3250295461712931</c:v>
                </c:pt>
                <c:pt idx="63">
                  <c:v>1.3318268055945566</c:v>
                </c:pt>
                <c:pt idx="64">
                  <c:v>1.3386900650178206</c:v>
                </c:pt>
                <c:pt idx="65">
                  <c:v>1.3456193244410843</c:v>
                </c:pt>
                <c:pt idx="66">
                  <c:v>1.3526145838643482</c:v>
                </c:pt>
                <c:pt idx="67">
                  <c:v>1.3596758432876124</c:v>
                </c:pt>
                <c:pt idx="68">
                  <c:v>1.3668031027108758</c:v>
                </c:pt>
                <c:pt idx="69">
                  <c:v>1.3739963621341398</c:v>
                </c:pt>
                <c:pt idx="70">
                  <c:v>1.3812556215574037</c:v>
                </c:pt>
                <c:pt idx="71">
                  <c:v>1.3885808809806675</c:v>
                </c:pt>
                <c:pt idx="72">
                  <c:v>1.3959721404039316</c:v>
                </c:pt>
                <c:pt idx="73">
                  <c:v>1.4034293998271952</c:v>
                </c:pt>
                <c:pt idx="74">
                  <c:v>1.4109526592504591</c:v>
                </c:pt>
                <c:pt idx="75">
                  <c:v>1.4185419186737229</c:v>
                </c:pt>
                <c:pt idx="76">
                  <c:v>1.4261971780969867</c:v>
                </c:pt>
                <c:pt idx="77">
                  <c:v>1.4339184375202507</c:v>
                </c:pt>
                <c:pt idx="78">
                  <c:v>1.4417056969435147</c:v>
                </c:pt>
                <c:pt idx="79">
                  <c:v>1.4495589563667783</c:v>
                </c:pt>
                <c:pt idx="80">
                  <c:v>1.4574782157900423</c:v>
                </c:pt>
                <c:pt idx="81">
                  <c:v>1.465463475213306</c:v>
                </c:pt>
                <c:pt idx="82">
                  <c:v>1.47351473463657</c:v>
                </c:pt>
                <c:pt idx="83">
                  <c:v>1.4816319940598337</c:v>
                </c:pt>
                <c:pt idx="84">
                  <c:v>1.4898152534830977</c:v>
                </c:pt>
                <c:pt idx="85">
                  <c:v>1.4980645129063614</c:v>
                </c:pt>
                <c:pt idx="86">
                  <c:v>1.5063797723296251</c:v>
                </c:pt>
                <c:pt idx="87">
                  <c:v>1.5147610317528892</c:v>
                </c:pt>
                <c:pt idx="88">
                  <c:v>1.5232082911761531</c:v>
                </c:pt>
                <c:pt idx="89">
                  <c:v>1.5317215505994168</c:v>
                </c:pt>
                <c:pt idx="90">
                  <c:v>1.5403008100226807</c:v>
                </c:pt>
                <c:pt idx="91">
                  <c:v>1.5489460694459447</c:v>
                </c:pt>
                <c:pt idx="92">
                  <c:v>1.5576573288692084</c:v>
                </c:pt>
                <c:pt idx="93">
                  <c:v>1.5664345882924724</c:v>
                </c:pt>
                <c:pt idx="94">
                  <c:v>1.5752778477157361</c:v>
                </c:pt>
                <c:pt idx="95">
                  <c:v>1.5841871071389999</c:v>
                </c:pt>
                <c:pt idx="96">
                  <c:v>1.5931623665622636</c:v>
                </c:pt>
                <c:pt idx="97">
                  <c:v>1.6022036259855277</c:v>
                </c:pt>
                <c:pt idx="98">
                  <c:v>1.6113108854087916</c:v>
                </c:pt>
                <c:pt idx="99">
                  <c:v>1.6204841448320555</c:v>
                </c:pt>
                <c:pt idx="100">
                  <c:v>1.6297234042553193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'III-V ternary - 300K'!$BK$4</c:f>
              <c:strCache>
                <c:ptCount val="1"/>
                <c:pt idx="0">
                  <c:v>EG (L)</c:v>
                </c:pt>
              </c:strCache>
            </c:strRef>
          </c:tx>
          <c:marker>
            <c:symbol val="none"/>
          </c:marker>
          <c:xVal>
            <c:numRef>
              <c:f>'III-V ternary - 300K'!$BD$5:$BD$105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'III-V ternary - 300K'!$BK$5:$BK$105</c:f>
              <c:numCache>
                <c:formatCode>0.000</c:formatCode>
                <c:ptCount val="101"/>
                <c:pt idx="0">
                  <c:v>0.75288636363636363</c:v>
                </c:pt>
                <c:pt idx="1">
                  <c:v>0.75069473404255327</c:v>
                </c:pt>
                <c:pt idx="2">
                  <c:v>0.74858310444874276</c:v>
                </c:pt>
                <c:pt idx="3">
                  <c:v>0.74655147485493234</c:v>
                </c:pt>
                <c:pt idx="4">
                  <c:v>0.74459984526112177</c:v>
                </c:pt>
                <c:pt idx="5">
                  <c:v>0.74272821566731129</c:v>
                </c:pt>
                <c:pt idx="6">
                  <c:v>0.74093658607350088</c:v>
                </c:pt>
                <c:pt idx="7">
                  <c:v>0.73922495647969055</c:v>
                </c:pt>
                <c:pt idx="8">
                  <c:v>0.73759332688587997</c:v>
                </c:pt>
                <c:pt idx="9">
                  <c:v>0.73604169729206959</c:v>
                </c:pt>
                <c:pt idx="10">
                  <c:v>0.73457006769825917</c:v>
                </c:pt>
                <c:pt idx="11">
                  <c:v>0.73317843810444883</c:v>
                </c:pt>
                <c:pt idx="12">
                  <c:v>0.73186680851063834</c:v>
                </c:pt>
                <c:pt idx="13">
                  <c:v>0.73063517891682794</c:v>
                </c:pt>
                <c:pt idx="14">
                  <c:v>0.72948354932301751</c:v>
                </c:pt>
                <c:pt idx="15">
                  <c:v>0.72841191972920682</c:v>
                </c:pt>
                <c:pt idx="16">
                  <c:v>0.72742029013539644</c:v>
                </c:pt>
                <c:pt idx="17">
                  <c:v>0.72650866054158603</c:v>
                </c:pt>
                <c:pt idx="18">
                  <c:v>0.72567703094777569</c:v>
                </c:pt>
                <c:pt idx="19">
                  <c:v>0.72492540135396522</c:v>
                </c:pt>
                <c:pt idx="20">
                  <c:v>0.72425377176015471</c:v>
                </c:pt>
                <c:pt idx="21">
                  <c:v>0.72366214216634428</c:v>
                </c:pt>
                <c:pt idx="22">
                  <c:v>0.72315051257253382</c:v>
                </c:pt>
                <c:pt idx="23">
                  <c:v>0.72271888297872344</c:v>
                </c:pt>
                <c:pt idx="24">
                  <c:v>0.72236725338491292</c:v>
                </c:pt>
                <c:pt idx="25">
                  <c:v>0.72209562379110248</c:v>
                </c:pt>
                <c:pt idx="26">
                  <c:v>0.72190399419729201</c:v>
                </c:pt>
                <c:pt idx="27">
                  <c:v>0.72179236460348162</c:v>
                </c:pt>
                <c:pt idx="28">
                  <c:v>0.72176073500967108</c:v>
                </c:pt>
                <c:pt idx="29">
                  <c:v>0.72180910541586074</c:v>
                </c:pt>
                <c:pt idx="30">
                  <c:v>0.72193747582205037</c:v>
                </c:pt>
                <c:pt idx="31">
                  <c:v>0.72214584622823985</c:v>
                </c:pt>
                <c:pt idx="32">
                  <c:v>0.7224342166344293</c:v>
                </c:pt>
                <c:pt idx="33">
                  <c:v>0.72280258704061895</c:v>
                </c:pt>
                <c:pt idx="34">
                  <c:v>0.72325095744680845</c:v>
                </c:pt>
                <c:pt idx="35">
                  <c:v>0.72377932785299803</c:v>
                </c:pt>
                <c:pt idx="36">
                  <c:v>0.72438769825918758</c:v>
                </c:pt>
                <c:pt idx="37">
                  <c:v>0.72507606866537722</c:v>
                </c:pt>
                <c:pt idx="38">
                  <c:v>0.7258444390715667</c:v>
                </c:pt>
                <c:pt idx="39">
                  <c:v>0.72669280947775627</c:v>
                </c:pt>
                <c:pt idx="40">
                  <c:v>0.72762117988394592</c:v>
                </c:pt>
                <c:pt idx="41">
                  <c:v>0.72862955029013543</c:v>
                </c:pt>
                <c:pt idx="42">
                  <c:v>0.72971792069632513</c:v>
                </c:pt>
                <c:pt idx="43">
                  <c:v>0.73088629110251457</c:v>
                </c:pt>
                <c:pt idx="44">
                  <c:v>0.7321346615087041</c:v>
                </c:pt>
                <c:pt idx="45">
                  <c:v>0.7334630319148937</c:v>
                </c:pt>
                <c:pt idx="46">
                  <c:v>0.73487140232108328</c:v>
                </c:pt>
                <c:pt idx="47">
                  <c:v>0.73635977272727282</c:v>
                </c:pt>
                <c:pt idx="48">
                  <c:v>0.73792814313346222</c:v>
                </c:pt>
                <c:pt idx="49">
                  <c:v>0.7395765135396517</c:v>
                </c:pt>
                <c:pt idx="50">
                  <c:v>0.74130488394584149</c:v>
                </c:pt>
                <c:pt idx="51">
                  <c:v>0.74311325435203091</c:v>
                </c:pt>
                <c:pt idx="52">
                  <c:v>0.7450016247582204</c:v>
                </c:pt>
                <c:pt idx="53">
                  <c:v>0.74696999516441021</c:v>
                </c:pt>
                <c:pt idx="54">
                  <c:v>0.74901836557059964</c:v>
                </c:pt>
                <c:pt idx="55">
                  <c:v>0.75114673597678916</c:v>
                </c:pt>
                <c:pt idx="56">
                  <c:v>0.75335510638297876</c:v>
                </c:pt>
                <c:pt idx="57">
                  <c:v>0.75564347678916832</c:v>
                </c:pt>
                <c:pt idx="58">
                  <c:v>0.75801184719535786</c:v>
                </c:pt>
                <c:pt idx="59">
                  <c:v>0.76046021760154736</c:v>
                </c:pt>
                <c:pt idx="60">
                  <c:v>0.76298858800773695</c:v>
                </c:pt>
                <c:pt idx="61">
                  <c:v>0.7655969584139265</c:v>
                </c:pt>
                <c:pt idx="62">
                  <c:v>0.76828532882011613</c:v>
                </c:pt>
                <c:pt idx="63">
                  <c:v>0.77105369922630573</c:v>
                </c:pt>
                <c:pt idx="64">
                  <c:v>0.77390206963249519</c:v>
                </c:pt>
                <c:pt idx="65">
                  <c:v>0.77683044003868473</c:v>
                </c:pt>
                <c:pt idx="66">
                  <c:v>0.77983881044487435</c:v>
                </c:pt>
                <c:pt idx="67">
                  <c:v>0.78292718085106394</c:v>
                </c:pt>
                <c:pt idx="68">
                  <c:v>0.78609555125725339</c:v>
                </c:pt>
                <c:pt idx="69">
                  <c:v>0.78934392166344292</c:v>
                </c:pt>
                <c:pt idx="70">
                  <c:v>0.79267229206963252</c:v>
                </c:pt>
                <c:pt idx="71">
                  <c:v>0.7960806624758221</c:v>
                </c:pt>
                <c:pt idx="72">
                  <c:v>0.79956903288201153</c:v>
                </c:pt>
                <c:pt idx="73">
                  <c:v>0.80313740328820116</c:v>
                </c:pt>
                <c:pt idx="74">
                  <c:v>0.80678577369439075</c:v>
                </c:pt>
                <c:pt idx="75">
                  <c:v>0.81051414410058031</c:v>
                </c:pt>
                <c:pt idx="76">
                  <c:v>0.81432251450676985</c:v>
                </c:pt>
                <c:pt idx="77">
                  <c:v>0.81821088491295935</c:v>
                </c:pt>
                <c:pt idx="78">
                  <c:v>0.82217925531914893</c:v>
                </c:pt>
                <c:pt idx="79">
                  <c:v>0.82622762572533859</c:v>
                </c:pt>
                <c:pt idx="80">
                  <c:v>0.83035599613152822</c:v>
                </c:pt>
                <c:pt idx="81">
                  <c:v>0.83456436653771771</c:v>
                </c:pt>
                <c:pt idx="82">
                  <c:v>0.83885273694390716</c:v>
                </c:pt>
                <c:pt idx="83">
                  <c:v>0.8432211073500967</c:v>
                </c:pt>
                <c:pt idx="84">
                  <c:v>0.84766947775628632</c:v>
                </c:pt>
                <c:pt idx="85">
                  <c:v>0.85219784816247579</c:v>
                </c:pt>
                <c:pt idx="86">
                  <c:v>0.85680621856866535</c:v>
                </c:pt>
                <c:pt idx="87">
                  <c:v>0.86149458897485487</c:v>
                </c:pt>
                <c:pt idx="88">
                  <c:v>0.86626295938104447</c:v>
                </c:pt>
                <c:pt idx="89">
                  <c:v>0.87111132978723416</c:v>
                </c:pt>
                <c:pt idx="90">
                  <c:v>0.87603970019342359</c:v>
                </c:pt>
                <c:pt idx="91">
                  <c:v>0.88104807059961321</c:v>
                </c:pt>
                <c:pt idx="92">
                  <c:v>0.88613644100580269</c:v>
                </c:pt>
                <c:pt idx="93">
                  <c:v>0.89130481141199236</c:v>
                </c:pt>
                <c:pt idx="94">
                  <c:v>0.89655318181818178</c:v>
                </c:pt>
                <c:pt idx="95">
                  <c:v>0.90188155222437139</c:v>
                </c:pt>
                <c:pt idx="96">
                  <c:v>0.90728992263056096</c:v>
                </c:pt>
                <c:pt idx="97">
                  <c:v>0.91277829303675051</c:v>
                </c:pt>
                <c:pt idx="98">
                  <c:v>0.91834666344294003</c:v>
                </c:pt>
                <c:pt idx="99">
                  <c:v>0.92399503384912962</c:v>
                </c:pt>
                <c:pt idx="100">
                  <c:v>0.92972340425531919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29600"/>
        <c:axId val="139131136"/>
      </c:scatterChart>
      <c:valAx>
        <c:axId val="13912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131136"/>
        <c:crosses val="autoZero"/>
        <c:crossBetween val="midCat"/>
      </c:valAx>
      <c:valAx>
        <c:axId val="13913113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39129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'III-V ternary - 300K'!$BR$4</c:f>
              <c:strCache>
                <c:ptCount val="1"/>
                <c:pt idx="0">
                  <c:v>EG (Γ)</c:v>
                </c:pt>
              </c:strCache>
            </c:strRef>
          </c:tx>
          <c:marker>
            <c:symbol val="none"/>
          </c:marker>
          <c:xVal>
            <c:numRef>
              <c:f>'III-V ternary - 300K'!$BM$5:$BM$105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'III-V ternary - 300K'!$BR$5:$BR$105</c:f>
              <c:numCache>
                <c:formatCode>0.000</c:formatCode>
                <c:ptCount val="101"/>
                <c:pt idx="0">
                  <c:v>2.3000909090909092</c:v>
                </c:pt>
                <c:pt idx="1">
                  <c:v>2.2745702340425535</c:v>
                </c:pt>
                <c:pt idx="2">
                  <c:v>2.2491355589941975</c:v>
                </c:pt>
                <c:pt idx="3">
                  <c:v>2.2237868839458415</c:v>
                </c:pt>
                <c:pt idx="4">
                  <c:v>2.1985242088974855</c:v>
                </c:pt>
                <c:pt idx="5">
                  <c:v>2.1733475338491299</c:v>
                </c:pt>
                <c:pt idx="6">
                  <c:v>2.1482568588007735</c:v>
                </c:pt>
                <c:pt idx="7">
                  <c:v>2.1232521837524181</c:v>
                </c:pt>
                <c:pt idx="8">
                  <c:v>2.0983335087040622</c:v>
                </c:pt>
                <c:pt idx="9">
                  <c:v>2.0735008336557064</c:v>
                </c:pt>
                <c:pt idx="10">
                  <c:v>2.0487541586073501</c:v>
                </c:pt>
                <c:pt idx="11">
                  <c:v>2.0240934835589939</c:v>
                </c:pt>
                <c:pt idx="12">
                  <c:v>1.9995188085106383</c:v>
                </c:pt>
                <c:pt idx="13">
                  <c:v>1.9750301334622826</c:v>
                </c:pt>
                <c:pt idx="14">
                  <c:v>1.9506274584139265</c:v>
                </c:pt>
                <c:pt idx="15">
                  <c:v>1.9263107833655706</c:v>
                </c:pt>
                <c:pt idx="16">
                  <c:v>1.9020801083172145</c:v>
                </c:pt>
                <c:pt idx="17">
                  <c:v>1.8779354332688587</c:v>
                </c:pt>
                <c:pt idx="18">
                  <c:v>1.8538767582205031</c:v>
                </c:pt>
                <c:pt idx="19">
                  <c:v>1.8299040831721474</c:v>
                </c:pt>
                <c:pt idx="20">
                  <c:v>1.8060174081237914</c:v>
                </c:pt>
                <c:pt idx="21">
                  <c:v>1.7822167330754355</c:v>
                </c:pt>
                <c:pt idx="22">
                  <c:v>1.7585020580270796</c:v>
                </c:pt>
                <c:pt idx="23">
                  <c:v>1.7348733829787237</c:v>
                </c:pt>
                <c:pt idx="24">
                  <c:v>1.7113307079303675</c:v>
                </c:pt>
                <c:pt idx="25">
                  <c:v>1.6878740328820117</c:v>
                </c:pt>
                <c:pt idx="26">
                  <c:v>1.6645033578336557</c:v>
                </c:pt>
                <c:pt idx="27">
                  <c:v>1.6412186827852997</c:v>
                </c:pt>
                <c:pt idx="28">
                  <c:v>1.6180200077369438</c:v>
                </c:pt>
                <c:pt idx="29">
                  <c:v>1.5949073326885879</c:v>
                </c:pt>
                <c:pt idx="30">
                  <c:v>1.571880657640232</c:v>
                </c:pt>
                <c:pt idx="31">
                  <c:v>1.5489399825918762</c:v>
                </c:pt>
                <c:pt idx="32">
                  <c:v>1.5260853075435201</c:v>
                </c:pt>
                <c:pt idx="33">
                  <c:v>1.5033166324951643</c:v>
                </c:pt>
                <c:pt idx="34">
                  <c:v>1.4806339574468084</c:v>
                </c:pt>
                <c:pt idx="35">
                  <c:v>1.4580372823984526</c:v>
                </c:pt>
                <c:pt idx="36">
                  <c:v>1.4355266073500967</c:v>
                </c:pt>
                <c:pt idx="37">
                  <c:v>1.4131019323017409</c:v>
                </c:pt>
                <c:pt idx="38">
                  <c:v>1.390763257253385</c:v>
                </c:pt>
                <c:pt idx="39">
                  <c:v>1.368510582205029</c:v>
                </c:pt>
                <c:pt idx="40">
                  <c:v>1.3463439071566732</c:v>
                </c:pt>
                <c:pt idx="41">
                  <c:v>1.3242632321083174</c:v>
                </c:pt>
                <c:pt idx="42">
                  <c:v>1.3022685570599613</c:v>
                </c:pt>
                <c:pt idx="43">
                  <c:v>1.2803598820116056</c:v>
                </c:pt>
                <c:pt idx="44">
                  <c:v>1.2585372069632497</c:v>
                </c:pt>
                <c:pt idx="45">
                  <c:v>1.2368005319148938</c:v>
                </c:pt>
                <c:pt idx="46">
                  <c:v>1.215149856866538</c:v>
                </c:pt>
                <c:pt idx="47">
                  <c:v>1.193585181818182</c:v>
                </c:pt>
                <c:pt idx="48">
                  <c:v>1.172106506769826</c:v>
                </c:pt>
                <c:pt idx="49">
                  <c:v>1.1507138317214702</c:v>
                </c:pt>
                <c:pt idx="50">
                  <c:v>1.1294071566731143</c:v>
                </c:pt>
                <c:pt idx="51">
                  <c:v>1.1081864816247584</c:v>
                </c:pt>
                <c:pt idx="52">
                  <c:v>1.0870518065764021</c:v>
                </c:pt>
                <c:pt idx="53">
                  <c:v>1.0660031315280463</c:v>
                </c:pt>
                <c:pt idx="54">
                  <c:v>1.0450404564796905</c:v>
                </c:pt>
                <c:pt idx="55">
                  <c:v>1.0241637814313345</c:v>
                </c:pt>
                <c:pt idx="56">
                  <c:v>1.0033731063829785</c:v>
                </c:pt>
                <c:pt idx="57">
                  <c:v>0.98266843133462289</c:v>
                </c:pt>
                <c:pt idx="58">
                  <c:v>0.96204975628626688</c:v>
                </c:pt>
                <c:pt idx="59">
                  <c:v>0.94151708123791122</c:v>
                </c:pt>
                <c:pt idx="60">
                  <c:v>0.92107040618955538</c:v>
                </c:pt>
                <c:pt idx="61">
                  <c:v>0.90070973114119923</c:v>
                </c:pt>
                <c:pt idx="62">
                  <c:v>0.88043505609284345</c:v>
                </c:pt>
                <c:pt idx="63">
                  <c:v>0.86024638104448736</c:v>
                </c:pt>
                <c:pt idx="64">
                  <c:v>0.84014370599613142</c:v>
                </c:pt>
                <c:pt idx="65">
                  <c:v>0.8201270309477755</c:v>
                </c:pt>
                <c:pt idx="66">
                  <c:v>0.80019635589941962</c:v>
                </c:pt>
                <c:pt idx="67">
                  <c:v>0.78035168085106388</c:v>
                </c:pt>
                <c:pt idx="68">
                  <c:v>0.76059300580270783</c:v>
                </c:pt>
                <c:pt idx="69">
                  <c:v>0.74092033075435215</c:v>
                </c:pt>
                <c:pt idx="70">
                  <c:v>0.72133365570599617</c:v>
                </c:pt>
                <c:pt idx="71">
                  <c:v>0.70183298065764033</c:v>
                </c:pt>
                <c:pt idx="72">
                  <c:v>0.6824183056092844</c:v>
                </c:pt>
                <c:pt idx="73">
                  <c:v>0.66308963056092851</c:v>
                </c:pt>
                <c:pt idx="74">
                  <c:v>0.64384695551257254</c:v>
                </c:pt>
                <c:pt idx="75">
                  <c:v>0.62469028046421671</c:v>
                </c:pt>
                <c:pt idx="76">
                  <c:v>0.60561960541586068</c:v>
                </c:pt>
                <c:pt idx="77">
                  <c:v>0.5866349303675048</c:v>
                </c:pt>
                <c:pt idx="78">
                  <c:v>0.56773625531914884</c:v>
                </c:pt>
                <c:pt idx="79">
                  <c:v>0.54892358027079302</c:v>
                </c:pt>
                <c:pt idx="80">
                  <c:v>0.53019690522243701</c:v>
                </c:pt>
                <c:pt idx="81">
                  <c:v>0.51155623017408125</c:v>
                </c:pt>
                <c:pt idx="82">
                  <c:v>0.49300155512572547</c:v>
                </c:pt>
                <c:pt idx="83">
                  <c:v>0.47453288007736955</c:v>
                </c:pt>
                <c:pt idx="84">
                  <c:v>0.45615020502901366</c:v>
                </c:pt>
                <c:pt idx="85">
                  <c:v>0.43785352998065763</c:v>
                </c:pt>
                <c:pt idx="86">
                  <c:v>0.4196428549323018</c:v>
                </c:pt>
                <c:pt idx="87">
                  <c:v>0.40151817988394584</c:v>
                </c:pt>
                <c:pt idx="88">
                  <c:v>0.3834795048355899</c:v>
                </c:pt>
                <c:pt idx="89">
                  <c:v>0.365526829787234</c:v>
                </c:pt>
                <c:pt idx="90">
                  <c:v>0.34766015473887807</c:v>
                </c:pt>
                <c:pt idx="91">
                  <c:v>0.32987947969052217</c:v>
                </c:pt>
                <c:pt idx="92">
                  <c:v>0.31218480464216625</c:v>
                </c:pt>
                <c:pt idx="93">
                  <c:v>0.29457612959381035</c:v>
                </c:pt>
                <c:pt idx="94">
                  <c:v>0.27705345454545466</c:v>
                </c:pt>
                <c:pt idx="95">
                  <c:v>0.25961677949709872</c:v>
                </c:pt>
                <c:pt idx="96">
                  <c:v>0.2422661044487428</c:v>
                </c:pt>
                <c:pt idx="97">
                  <c:v>0.22500142940038687</c:v>
                </c:pt>
                <c:pt idx="98">
                  <c:v>0.20782275435203096</c:v>
                </c:pt>
                <c:pt idx="99">
                  <c:v>0.19073007930367503</c:v>
                </c:pt>
                <c:pt idx="100">
                  <c:v>0.17372340425531912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'III-V ternary - 300K'!$BS$4</c:f>
              <c:strCache>
                <c:ptCount val="1"/>
                <c:pt idx="0">
                  <c:v>EG (X)</c:v>
                </c:pt>
              </c:strCache>
            </c:strRef>
          </c:tx>
          <c:marker>
            <c:symbol val="none"/>
          </c:marker>
          <c:xVal>
            <c:numRef>
              <c:f>'III-V ternary - 300K'!$BM$5:$BM$105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'III-V ternary - 300K'!$BS$5:$BS$105</c:f>
              <c:numCache>
                <c:formatCode>0.000</c:formatCode>
                <c:ptCount val="101"/>
                <c:pt idx="0">
                  <c:v>1.6162272727272726</c:v>
                </c:pt>
                <c:pt idx="1">
                  <c:v>1.616362234042553</c:v>
                </c:pt>
                <c:pt idx="2">
                  <c:v>1.6164971953578335</c:v>
                </c:pt>
                <c:pt idx="3">
                  <c:v>1.6166321566731139</c:v>
                </c:pt>
                <c:pt idx="4">
                  <c:v>1.6167671179883945</c:v>
                </c:pt>
                <c:pt idx="5">
                  <c:v>1.616902079303675</c:v>
                </c:pt>
                <c:pt idx="6">
                  <c:v>1.6170370406189554</c:v>
                </c:pt>
                <c:pt idx="7">
                  <c:v>1.6171720019342357</c:v>
                </c:pt>
                <c:pt idx="8">
                  <c:v>1.6173069632495165</c:v>
                </c:pt>
                <c:pt idx="9">
                  <c:v>1.6174419245647969</c:v>
                </c:pt>
                <c:pt idx="10">
                  <c:v>1.6175768858800772</c:v>
                </c:pt>
                <c:pt idx="11">
                  <c:v>1.6177118471953578</c:v>
                </c:pt>
                <c:pt idx="12">
                  <c:v>1.6178468085106383</c:v>
                </c:pt>
                <c:pt idx="13">
                  <c:v>1.6179817698259187</c:v>
                </c:pt>
                <c:pt idx="14">
                  <c:v>1.6181167311411992</c:v>
                </c:pt>
                <c:pt idx="15">
                  <c:v>1.6182516924564796</c:v>
                </c:pt>
                <c:pt idx="16">
                  <c:v>1.6183866537717599</c:v>
                </c:pt>
                <c:pt idx="17">
                  <c:v>1.6185216150870403</c:v>
                </c:pt>
                <c:pt idx="18">
                  <c:v>1.6186565764023211</c:v>
                </c:pt>
                <c:pt idx="19">
                  <c:v>1.6187915377176016</c:v>
                </c:pt>
                <c:pt idx="20">
                  <c:v>1.6189264990328822</c:v>
                </c:pt>
                <c:pt idx="21">
                  <c:v>1.6190614603481626</c:v>
                </c:pt>
                <c:pt idx="22">
                  <c:v>1.6191964216634429</c:v>
                </c:pt>
                <c:pt idx="23">
                  <c:v>1.6193313829787233</c:v>
                </c:pt>
                <c:pt idx="24">
                  <c:v>1.6194663442940036</c:v>
                </c:pt>
                <c:pt idx="25">
                  <c:v>1.6196013056092844</c:v>
                </c:pt>
                <c:pt idx="26">
                  <c:v>1.6197362669245647</c:v>
                </c:pt>
                <c:pt idx="27">
                  <c:v>1.6198712282398453</c:v>
                </c:pt>
                <c:pt idx="28">
                  <c:v>1.6200061895551257</c:v>
                </c:pt>
                <c:pt idx="29">
                  <c:v>1.620141150870406</c:v>
                </c:pt>
                <c:pt idx="30">
                  <c:v>1.6202761121856866</c:v>
                </c:pt>
                <c:pt idx="31">
                  <c:v>1.6204110735009669</c:v>
                </c:pt>
                <c:pt idx="32">
                  <c:v>1.6205460348162477</c:v>
                </c:pt>
                <c:pt idx="33">
                  <c:v>1.6206809961315281</c:v>
                </c:pt>
                <c:pt idx="34">
                  <c:v>1.6208159574468084</c:v>
                </c:pt>
                <c:pt idx="35">
                  <c:v>1.620950918762089</c:v>
                </c:pt>
                <c:pt idx="36">
                  <c:v>1.6210858800773695</c:v>
                </c:pt>
                <c:pt idx="37">
                  <c:v>1.6212208413926499</c:v>
                </c:pt>
                <c:pt idx="38">
                  <c:v>1.6213558027079302</c:v>
                </c:pt>
                <c:pt idx="39">
                  <c:v>1.6214907640232108</c:v>
                </c:pt>
                <c:pt idx="40">
                  <c:v>1.6216257253384914</c:v>
                </c:pt>
                <c:pt idx="41">
                  <c:v>1.6217606866537717</c:v>
                </c:pt>
                <c:pt idx="42">
                  <c:v>1.6218956479690525</c:v>
                </c:pt>
                <c:pt idx="43">
                  <c:v>1.6220306092843328</c:v>
                </c:pt>
                <c:pt idx="44">
                  <c:v>1.6221655705996132</c:v>
                </c:pt>
                <c:pt idx="45">
                  <c:v>1.6223005319148935</c:v>
                </c:pt>
                <c:pt idx="46">
                  <c:v>1.6224354932301743</c:v>
                </c:pt>
                <c:pt idx="47">
                  <c:v>1.6225704545454547</c:v>
                </c:pt>
                <c:pt idx="48">
                  <c:v>1.622705415860735</c:v>
                </c:pt>
                <c:pt idx="49">
                  <c:v>1.6228403771760154</c:v>
                </c:pt>
                <c:pt idx="50">
                  <c:v>1.6229753384912959</c:v>
                </c:pt>
                <c:pt idx="51">
                  <c:v>1.6231102998065765</c:v>
                </c:pt>
                <c:pt idx="52">
                  <c:v>1.6232452611218569</c:v>
                </c:pt>
                <c:pt idx="53">
                  <c:v>1.6233802224371372</c:v>
                </c:pt>
                <c:pt idx="54">
                  <c:v>1.6235151837524178</c:v>
                </c:pt>
                <c:pt idx="55">
                  <c:v>1.6236501450676983</c:v>
                </c:pt>
                <c:pt idx="56">
                  <c:v>1.6237851063829787</c:v>
                </c:pt>
                <c:pt idx="57">
                  <c:v>1.6239200676982593</c:v>
                </c:pt>
                <c:pt idx="58">
                  <c:v>1.6240550290135398</c:v>
                </c:pt>
                <c:pt idx="59">
                  <c:v>1.6241899903288202</c:v>
                </c:pt>
                <c:pt idx="60">
                  <c:v>1.6243249516441005</c:v>
                </c:pt>
                <c:pt idx="61">
                  <c:v>1.6244599129593811</c:v>
                </c:pt>
                <c:pt idx="62">
                  <c:v>1.6245948742746616</c:v>
                </c:pt>
                <c:pt idx="63">
                  <c:v>1.624729835589942</c:v>
                </c:pt>
                <c:pt idx="64">
                  <c:v>1.6248647969052226</c:v>
                </c:pt>
                <c:pt idx="65">
                  <c:v>1.6249997582205029</c:v>
                </c:pt>
                <c:pt idx="66">
                  <c:v>1.6251347195357835</c:v>
                </c:pt>
                <c:pt idx="67">
                  <c:v>1.6252696808510638</c:v>
                </c:pt>
                <c:pt idx="68">
                  <c:v>1.6254046421663442</c:v>
                </c:pt>
                <c:pt idx="69">
                  <c:v>1.625539603481625</c:v>
                </c:pt>
                <c:pt idx="70">
                  <c:v>1.6256745647969053</c:v>
                </c:pt>
                <c:pt idx="71">
                  <c:v>1.6258095261121857</c:v>
                </c:pt>
                <c:pt idx="72">
                  <c:v>1.6259444874274662</c:v>
                </c:pt>
                <c:pt idx="73">
                  <c:v>1.6260794487427466</c:v>
                </c:pt>
                <c:pt idx="74">
                  <c:v>1.6262144100580271</c:v>
                </c:pt>
                <c:pt idx="75">
                  <c:v>1.6263493713733075</c:v>
                </c:pt>
                <c:pt idx="76">
                  <c:v>1.6264843326885881</c:v>
                </c:pt>
                <c:pt idx="77">
                  <c:v>1.6266192940038686</c:v>
                </c:pt>
                <c:pt idx="78">
                  <c:v>1.626754255319149</c:v>
                </c:pt>
                <c:pt idx="79">
                  <c:v>1.6268892166344295</c:v>
                </c:pt>
                <c:pt idx="80">
                  <c:v>1.6270241779497099</c:v>
                </c:pt>
                <c:pt idx="81">
                  <c:v>1.6271591392649905</c:v>
                </c:pt>
                <c:pt idx="82">
                  <c:v>1.6272941005802708</c:v>
                </c:pt>
                <c:pt idx="83">
                  <c:v>1.6274290618955511</c:v>
                </c:pt>
                <c:pt idx="84">
                  <c:v>1.6275640232108319</c:v>
                </c:pt>
                <c:pt idx="85">
                  <c:v>1.6276989845261123</c:v>
                </c:pt>
                <c:pt idx="86">
                  <c:v>1.6278339458413926</c:v>
                </c:pt>
                <c:pt idx="87">
                  <c:v>1.6279689071566732</c:v>
                </c:pt>
                <c:pt idx="88">
                  <c:v>1.6281038684719535</c:v>
                </c:pt>
                <c:pt idx="89">
                  <c:v>1.6282388297872341</c:v>
                </c:pt>
                <c:pt idx="90">
                  <c:v>1.6283737911025147</c:v>
                </c:pt>
                <c:pt idx="91">
                  <c:v>1.628508752417795</c:v>
                </c:pt>
                <c:pt idx="92">
                  <c:v>1.6286437137330756</c:v>
                </c:pt>
                <c:pt idx="93">
                  <c:v>1.6287786750483559</c:v>
                </c:pt>
                <c:pt idx="94">
                  <c:v>1.6289136363636365</c:v>
                </c:pt>
                <c:pt idx="95">
                  <c:v>1.6290485976789169</c:v>
                </c:pt>
                <c:pt idx="96">
                  <c:v>1.6291835589941972</c:v>
                </c:pt>
                <c:pt idx="97">
                  <c:v>1.629318520309478</c:v>
                </c:pt>
                <c:pt idx="98">
                  <c:v>1.6294534816247583</c:v>
                </c:pt>
                <c:pt idx="99">
                  <c:v>1.6295884429400389</c:v>
                </c:pt>
                <c:pt idx="100">
                  <c:v>1.6297234042553193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'III-V ternary - 300K'!$BT$4</c:f>
              <c:strCache>
                <c:ptCount val="1"/>
                <c:pt idx="0">
                  <c:v>EG (L)</c:v>
                </c:pt>
              </c:strCache>
            </c:strRef>
          </c:tx>
          <c:marker>
            <c:symbol val="none"/>
          </c:marker>
          <c:xVal>
            <c:numRef>
              <c:f>'III-V ternary - 300K'!$BM$5:$BM$105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'III-V ternary - 300K'!$BT$5:$BT$105</c:f>
              <c:numCache>
                <c:formatCode>0.000</c:formatCode>
                <c:ptCount val="101"/>
                <c:pt idx="0">
                  <c:v>2.2103636363636365</c:v>
                </c:pt>
                <c:pt idx="1">
                  <c:v>2.1975572340425531</c:v>
                </c:pt>
                <c:pt idx="2">
                  <c:v>2.1847508317214701</c:v>
                </c:pt>
                <c:pt idx="3">
                  <c:v>2.1719444294003867</c:v>
                </c:pt>
                <c:pt idx="4">
                  <c:v>2.1591380270793037</c:v>
                </c:pt>
                <c:pt idx="5">
                  <c:v>2.1463316247582207</c:v>
                </c:pt>
                <c:pt idx="6">
                  <c:v>2.1335252224371377</c:v>
                </c:pt>
                <c:pt idx="7">
                  <c:v>2.1207188201160543</c:v>
                </c:pt>
                <c:pt idx="8">
                  <c:v>2.1079124177949708</c:v>
                </c:pt>
                <c:pt idx="9">
                  <c:v>2.0951060154738883</c:v>
                </c:pt>
                <c:pt idx="10">
                  <c:v>2.0822996131528049</c:v>
                </c:pt>
                <c:pt idx="11">
                  <c:v>2.0694932108317219</c:v>
                </c:pt>
                <c:pt idx="12">
                  <c:v>2.0566868085106385</c:v>
                </c:pt>
                <c:pt idx="13">
                  <c:v>2.0438804061895555</c:v>
                </c:pt>
                <c:pt idx="14">
                  <c:v>2.031074003868472</c:v>
                </c:pt>
                <c:pt idx="15">
                  <c:v>2.018267601547389</c:v>
                </c:pt>
                <c:pt idx="16">
                  <c:v>2.0054611992263056</c:v>
                </c:pt>
                <c:pt idx="17">
                  <c:v>1.9926547969052224</c:v>
                </c:pt>
                <c:pt idx="18">
                  <c:v>1.9798483945841394</c:v>
                </c:pt>
                <c:pt idx="19">
                  <c:v>1.9670419922630564</c:v>
                </c:pt>
                <c:pt idx="20">
                  <c:v>1.9542355899419732</c:v>
                </c:pt>
                <c:pt idx="21">
                  <c:v>1.94142918762089</c:v>
                </c:pt>
                <c:pt idx="22">
                  <c:v>1.9286227852998068</c:v>
                </c:pt>
                <c:pt idx="23">
                  <c:v>1.9158163829787238</c:v>
                </c:pt>
                <c:pt idx="24">
                  <c:v>1.9030099806576404</c:v>
                </c:pt>
                <c:pt idx="25">
                  <c:v>1.8902035783365572</c:v>
                </c:pt>
                <c:pt idx="26">
                  <c:v>1.877397176015474</c:v>
                </c:pt>
                <c:pt idx="27">
                  <c:v>1.8645907736943907</c:v>
                </c:pt>
                <c:pt idx="28">
                  <c:v>1.8517843713733078</c:v>
                </c:pt>
                <c:pt idx="29">
                  <c:v>1.8389779690522245</c:v>
                </c:pt>
                <c:pt idx="30">
                  <c:v>1.8261715667311411</c:v>
                </c:pt>
                <c:pt idx="31">
                  <c:v>1.8133651644100579</c:v>
                </c:pt>
                <c:pt idx="32">
                  <c:v>1.8005587620889749</c:v>
                </c:pt>
                <c:pt idx="33">
                  <c:v>1.7877523597678917</c:v>
                </c:pt>
                <c:pt idx="34">
                  <c:v>1.7749459574468085</c:v>
                </c:pt>
                <c:pt idx="35">
                  <c:v>1.7621395551257253</c:v>
                </c:pt>
                <c:pt idx="36">
                  <c:v>1.7493331528046423</c:v>
                </c:pt>
                <c:pt idx="37">
                  <c:v>1.7365267504835591</c:v>
                </c:pt>
                <c:pt idx="38">
                  <c:v>1.7237203481624759</c:v>
                </c:pt>
                <c:pt idx="39">
                  <c:v>1.7109139458413927</c:v>
                </c:pt>
                <c:pt idx="40">
                  <c:v>1.6981075435203097</c:v>
                </c:pt>
                <c:pt idx="41">
                  <c:v>1.6853011411992265</c:v>
                </c:pt>
                <c:pt idx="42">
                  <c:v>1.6724947388781435</c:v>
                </c:pt>
                <c:pt idx="43">
                  <c:v>1.6596883365570601</c:v>
                </c:pt>
                <c:pt idx="44">
                  <c:v>1.6468819342359771</c:v>
                </c:pt>
                <c:pt idx="45">
                  <c:v>1.6340755319148939</c:v>
                </c:pt>
                <c:pt idx="46">
                  <c:v>1.6212691295938106</c:v>
                </c:pt>
                <c:pt idx="47">
                  <c:v>1.6084627272727272</c:v>
                </c:pt>
                <c:pt idx="48">
                  <c:v>1.5956563249516442</c:v>
                </c:pt>
                <c:pt idx="49">
                  <c:v>1.582849922630561</c:v>
                </c:pt>
                <c:pt idx="50">
                  <c:v>1.5700435203094778</c:v>
                </c:pt>
                <c:pt idx="51">
                  <c:v>1.5572371179883946</c:v>
                </c:pt>
                <c:pt idx="52">
                  <c:v>1.5444307156673114</c:v>
                </c:pt>
                <c:pt idx="53">
                  <c:v>1.5316243133462284</c:v>
                </c:pt>
                <c:pt idx="54">
                  <c:v>1.5188179110251452</c:v>
                </c:pt>
                <c:pt idx="55">
                  <c:v>1.506011508704062</c:v>
                </c:pt>
                <c:pt idx="56">
                  <c:v>1.4932051063829788</c:v>
                </c:pt>
                <c:pt idx="57">
                  <c:v>1.4803987040618956</c:v>
                </c:pt>
                <c:pt idx="58">
                  <c:v>1.4675923017408126</c:v>
                </c:pt>
                <c:pt idx="59">
                  <c:v>1.4547858994197291</c:v>
                </c:pt>
                <c:pt idx="60">
                  <c:v>1.4419794970986461</c:v>
                </c:pt>
                <c:pt idx="61">
                  <c:v>1.4291730947775629</c:v>
                </c:pt>
                <c:pt idx="62">
                  <c:v>1.4163666924564797</c:v>
                </c:pt>
                <c:pt idx="63">
                  <c:v>1.4035602901353967</c:v>
                </c:pt>
                <c:pt idx="64">
                  <c:v>1.3907538878143133</c:v>
                </c:pt>
                <c:pt idx="65">
                  <c:v>1.3779474854932303</c:v>
                </c:pt>
                <c:pt idx="66">
                  <c:v>1.3651410831721471</c:v>
                </c:pt>
                <c:pt idx="67">
                  <c:v>1.3523346808510639</c:v>
                </c:pt>
                <c:pt idx="68">
                  <c:v>1.3395282785299807</c:v>
                </c:pt>
                <c:pt idx="69">
                  <c:v>1.3267218762088975</c:v>
                </c:pt>
                <c:pt idx="70">
                  <c:v>1.3139154738878145</c:v>
                </c:pt>
                <c:pt idx="71">
                  <c:v>1.3011090715667313</c:v>
                </c:pt>
                <c:pt idx="72">
                  <c:v>1.2883026692456481</c:v>
                </c:pt>
                <c:pt idx="73">
                  <c:v>1.2754962669245649</c:v>
                </c:pt>
                <c:pt idx="74">
                  <c:v>1.2626898646034816</c:v>
                </c:pt>
                <c:pt idx="75">
                  <c:v>1.2498834622823987</c:v>
                </c:pt>
                <c:pt idx="76">
                  <c:v>1.2370770599613152</c:v>
                </c:pt>
                <c:pt idx="77">
                  <c:v>1.2242706576402322</c:v>
                </c:pt>
                <c:pt idx="78">
                  <c:v>1.211464255319149</c:v>
                </c:pt>
                <c:pt idx="79">
                  <c:v>1.1986578529980658</c:v>
                </c:pt>
                <c:pt idx="80">
                  <c:v>1.1858514506769826</c:v>
                </c:pt>
                <c:pt idx="81">
                  <c:v>1.1730450483558994</c:v>
                </c:pt>
                <c:pt idx="82">
                  <c:v>1.1602386460348164</c:v>
                </c:pt>
                <c:pt idx="83">
                  <c:v>1.1474322437137332</c:v>
                </c:pt>
                <c:pt idx="84">
                  <c:v>1.13462584139265</c:v>
                </c:pt>
                <c:pt idx="85">
                  <c:v>1.1218194390715668</c:v>
                </c:pt>
                <c:pt idx="86">
                  <c:v>1.1090130367504836</c:v>
                </c:pt>
                <c:pt idx="87">
                  <c:v>1.0962066344294006</c:v>
                </c:pt>
                <c:pt idx="88">
                  <c:v>1.0834002321083172</c:v>
                </c:pt>
                <c:pt idx="89">
                  <c:v>1.0705938297872342</c:v>
                </c:pt>
                <c:pt idx="90">
                  <c:v>1.057787427466151</c:v>
                </c:pt>
                <c:pt idx="91">
                  <c:v>1.0449810251450677</c:v>
                </c:pt>
                <c:pt idx="92">
                  <c:v>1.0321746228239845</c:v>
                </c:pt>
                <c:pt idx="93">
                  <c:v>1.0193682205029013</c:v>
                </c:pt>
                <c:pt idx="94">
                  <c:v>1.0065618181818183</c:v>
                </c:pt>
                <c:pt idx="95">
                  <c:v>0.99375541586073513</c:v>
                </c:pt>
                <c:pt idx="96">
                  <c:v>0.98094901353965192</c:v>
                </c:pt>
                <c:pt idx="97">
                  <c:v>0.96814261121856882</c:v>
                </c:pt>
                <c:pt idx="98">
                  <c:v>0.95533620889748549</c:v>
                </c:pt>
                <c:pt idx="99">
                  <c:v>0.9425298065764024</c:v>
                </c:pt>
                <c:pt idx="100">
                  <c:v>0.92972340425531919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45568"/>
        <c:axId val="138847360"/>
      </c:scatterChart>
      <c:valAx>
        <c:axId val="13884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847360"/>
        <c:crosses val="autoZero"/>
        <c:crossBetween val="midCat"/>
      </c:valAx>
      <c:valAx>
        <c:axId val="13884736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38845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40</xdr:row>
      <xdr:rowOff>152400</xdr:rowOff>
    </xdr:from>
    <xdr:to>
      <xdr:col>5</xdr:col>
      <xdr:colOff>380572</xdr:colOff>
      <xdr:row>47</xdr:row>
      <xdr:rowOff>142710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772400"/>
          <a:ext cx="3428572" cy="132381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0</xdr:colOff>
      <xdr:row>30</xdr:row>
      <xdr:rowOff>9524</xdr:rowOff>
    </xdr:from>
    <xdr:to>
      <xdr:col>8</xdr:col>
      <xdr:colOff>173786</xdr:colOff>
      <xdr:row>37</xdr:row>
      <xdr:rowOff>171449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24524"/>
          <a:ext cx="5050586" cy="149542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8</xdr:col>
      <xdr:colOff>390525</xdr:colOff>
      <xdr:row>20</xdr:row>
      <xdr:rowOff>19051</xdr:rowOff>
    </xdr:from>
    <xdr:to>
      <xdr:col>14</xdr:col>
      <xdr:colOff>533400</xdr:colOff>
      <xdr:row>28</xdr:row>
      <xdr:rowOff>21968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67325" y="3829051"/>
          <a:ext cx="3800475" cy="152691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0</xdr:colOff>
      <xdr:row>10</xdr:row>
      <xdr:rowOff>162171</xdr:rowOff>
    </xdr:from>
    <xdr:to>
      <xdr:col>6</xdr:col>
      <xdr:colOff>484855</xdr:colOff>
      <xdr:row>18</xdr:row>
      <xdr:rowOff>162080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067171"/>
          <a:ext cx="4142455" cy="152390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0</xdr:colOff>
      <xdr:row>20</xdr:row>
      <xdr:rowOff>47625</xdr:rowOff>
    </xdr:from>
    <xdr:to>
      <xdr:col>8</xdr:col>
      <xdr:colOff>155850</xdr:colOff>
      <xdr:row>28</xdr:row>
      <xdr:rowOff>85725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857625"/>
          <a:ext cx="5032650" cy="15621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19</xdr:col>
      <xdr:colOff>552450</xdr:colOff>
      <xdr:row>29</xdr:row>
      <xdr:rowOff>142875</xdr:rowOff>
    </xdr:from>
    <xdr:to>
      <xdr:col>26</xdr:col>
      <xdr:colOff>133350</xdr:colOff>
      <xdr:row>38</xdr:row>
      <xdr:rowOff>19416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34850" y="5667375"/>
          <a:ext cx="3848100" cy="159104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15</xdr:col>
      <xdr:colOff>152400</xdr:colOff>
      <xdr:row>19</xdr:row>
      <xdr:rowOff>177927</xdr:rowOff>
    </xdr:from>
    <xdr:to>
      <xdr:col>22</xdr:col>
      <xdr:colOff>190500</xdr:colOff>
      <xdr:row>28</xdr:row>
      <xdr:rowOff>28073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296400" y="3797427"/>
          <a:ext cx="4305300" cy="1564646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6</xdr:col>
      <xdr:colOff>66675</xdr:colOff>
      <xdr:row>40</xdr:row>
      <xdr:rowOff>123825</xdr:rowOff>
    </xdr:from>
    <xdr:to>
      <xdr:col>11</xdr:col>
      <xdr:colOff>228600</xdr:colOff>
      <xdr:row>49</xdr:row>
      <xdr:rowOff>34400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724275" y="7743825"/>
          <a:ext cx="3209925" cy="162507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14</xdr:col>
      <xdr:colOff>180975</xdr:colOff>
      <xdr:row>10</xdr:row>
      <xdr:rowOff>157162</xdr:rowOff>
    </xdr:from>
    <xdr:to>
      <xdr:col>18</xdr:col>
      <xdr:colOff>340995</xdr:colOff>
      <xdr:row>19</xdr:row>
      <xdr:rowOff>66675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715375" y="2062162"/>
          <a:ext cx="2598420" cy="162401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76200</xdr:colOff>
      <xdr:row>10</xdr:row>
      <xdr:rowOff>171451</xdr:rowOff>
    </xdr:from>
    <xdr:to>
      <xdr:col>13</xdr:col>
      <xdr:colOff>323849</xdr:colOff>
      <xdr:row>19</xdr:row>
      <xdr:rowOff>58822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343400" y="2076451"/>
          <a:ext cx="3905249" cy="160187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8</xdr:col>
      <xdr:colOff>476251</xdr:colOff>
      <xdr:row>30</xdr:row>
      <xdr:rowOff>0</xdr:rowOff>
    </xdr:from>
    <xdr:to>
      <xdr:col>19</xdr:col>
      <xdr:colOff>266701</xdr:colOff>
      <xdr:row>38</xdr:row>
      <xdr:rowOff>10243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353051" y="5715000"/>
          <a:ext cx="6496050" cy="153424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9</xdr:row>
      <xdr:rowOff>0</xdr:rowOff>
    </xdr:from>
    <xdr:to>
      <xdr:col>6</xdr:col>
      <xdr:colOff>495299</xdr:colOff>
      <xdr:row>26</xdr:row>
      <xdr:rowOff>66674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428625</xdr:colOff>
      <xdr:row>10</xdr:row>
      <xdr:rowOff>176212</xdr:rowOff>
    </xdr:from>
    <xdr:to>
      <xdr:col>26</xdr:col>
      <xdr:colOff>600075</xdr:colOff>
      <xdr:row>25</xdr:row>
      <xdr:rowOff>61912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10</xdr:row>
      <xdr:rowOff>176212</xdr:rowOff>
    </xdr:from>
    <xdr:to>
      <xdr:col>17</xdr:col>
      <xdr:colOff>419100</xdr:colOff>
      <xdr:row>25</xdr:row>
      <xdr:rowOff>61912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990600</xdr:colOff>
      <xdr:row>11</xdr:row>
      <xdr:rowOff>14287</xdr:rowOff>
    </xdr:from>
    <xdr:to>
      <xdr:col>8</xdr:col>
      <xdr:colOff>295275</xdr:colOff>
      <xdr:row>25</xdr:row>
      <xdr:rowOff>90487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400050</xdr:colOff>
      <xdr:row>11</xdr:row>
      <xdr:rowOff>90487</xdr:rowOff>
    </xdr:from>
    <xdr:to>
      <xdr:col>35</xdr:col>
      <xdr:colOff>476250</xdr:colOff>
      <xdr:row>25</xdr:row>
      <xdr:rowOff>166687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152400</xdr:colOff>
      <xdr:row>10</xdr:row>
      <xdr:rowOff>33337</xdr:rowOff>
    </xdr:from>
    <xdr:to>
      <xdr:col>44</xdr:col>
      <xdr:colOff>323850</xdr:colOff>
      <xdr:row>24</xdr:row>
      <xdr:rowOff>109537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285750</xdr:colOff>
      <xdr:row>10</xdr:row>
      <xdr:rowOff>119062</xdr:rowOff>
    </xdr:from>
    <xdr:to>
      <xdr:col>53</xdr:col>
      <xdr:colOff>457200</xdr:colOff>
      <xdr:row>25</xdr:row>
      <xdr:rowOff>4762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55</xdr:col>
      <xdr:colOff>333375</xdr:colOff>
      <xdr:row>10</xdr:row>
      <xdr:rowOff>185737</xdr:rowOff>
    </xdr:from>
    <xdr:to>
      <xdr:col>62</xdr:col>
      <xdr:colOff>504825</xdr:colOff>
      <xdr:row>25</xdr:row>
      <xdr:rowOff>71437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64</xdr:col>
      <xdr:colOff>257175</xdr:colOff>
      <xdr:row>11</xdr:row>
      <xdr:rowOff>52387</xdr:rowOff>
    </xdr:from>
    <xdr:to>
      <xdr:col>71</xdr:col>
      <xdr:colOff>428625</xdr:colOff>
      <xdr:row>25</xdr:row>
      <xdr:rowOff>128587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73</xdr:col>
      <xdr:colOff>200025</xdr:colOff>
      <xdr:row>11</xdr:row>
      <xdr:rowOff>138112</xdr:rowOff>
    </xdr:from>
    <xdr:to>
      <xdr:col>80</xdr:col>
      <xdr:colOff>371475</xdr:colOff>
      <xdr:row>26</xdr:row>
      <xdr:rowOff>23812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82</xdr:col>
      <xdr:colOff>285750</xdr:colOff>
      <xdr:row>11</xdr:row>
      <xdr:rowOff>166687</xdr:rowOff>
    </xdr:from>
    <xdr:to>
      <xdr:col>89</xdr:col>
      <xdr:colOff>457200</xdr:colOff>
      <xdr:row>26</xdr:row>
      <xdr:rowOff>52387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91</xdr:col>
      <xdr:colOff>295275</xdr:colOff>
      <xdr:row>12</xdr:row>
      <xdr:rowOff>52387</xdr:rowOff>
    </xdr:from>
    <xdr:to>
      <xdr:col>98</xdr:col>
      <xdr:colOff>466725</xdr:colOff>
      <xdr:row>26</xdr:row>
      <xdr:rowOff>128587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100</xdr:col>
      <xdr:colOff>371475</xdr:colOff>
      <xdr:row>12</xdr:row>
      <xdr:rowOff>4762</xdr:rowOff>
    </xdr:from>
    <xdr:to>
      <xdr:col>107</xdr:col>
      <xdr:colOff>542925</xdr:colOff>
      <xdr:row>26</xdr:row>
      <xdr:rowOff>80962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109</xdr:col>
      <xdr:colOff>295275</xdr:colOff>
      <xdr:row>12</xdr:row>
      <xdr:rowOff>23812</xdr:rowOff>
    </xdr:from>
    <xdr:to>
      <xdr:col>116</xdr:col>
      <xdr:colOff>466725</xdr:colOff>
      <xdr:row>26</xdr:row>
      <xdr:rowOff>100012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118</xdr:col>
      <xdr:colOff>323850</xdr:colOff>
      <xdr:row>12</xdr:row>
      <xdr:rowOff>33337</xdr:rowOff>
    </xdr:from>
    <xdr:to>
      <xdr:col>125</xdr:col>
      <xdr:colOff>495300</xdr:colOff>
      <xdr:row>26</xdr:row>
      <xdr:rowOff>109537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127</xdr:col>
      <xdr:colOff>247650</xdr:colOff>
      <xdr:row>12</xdr:row>
      <xdr:rowOff>128587</xdr:rowOff>
    </xdr:from>
    <xdr:to>
      <xdr:col>134</xdr:col>
      <xdr:colOff>419100</xdr:colOff>
      <xdr:row>27</xdr:row>
      <xdr:rowOff>14287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136</xdr:col>
      <xdr:colOff>295275</xdr:colOff>
      <xdr:row>12</xdr:row>
      <xdr:rowOff>176212</xdr:rowOff>
    </xdr:from>
    <xdr:to>
      <xdr:col>143</xdr:col>
      <xdr:colOff>466725</xdr:colOff>
      <xdr:row>27</xdr:row>
      <xdr:rowOff>61912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145</xdr:col>
      <xdr:colOff>314325</xdr:colOff>
      <xdr:row>13</xdr:row>
      <xdr:rowOff>4762</xdr:rowOff>
    </xdr:from>
    <xdr:to>
      <xdr:col>152</xdr:col>
      <xdr:colOff>485775</xdr:colOff>
      <xdr:row>27</xdr:row>
      <xdr:rowOff>80962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153</xdr:col>
      <xdr:colOff>100012</xdr:colOff>
      <xdr:row>13</xdr:row>
      <xdr:rowOff>90487</xdr:rowOff>
    </xdr:from>
    <xdr:to>
      <xdr:col>158</xdr:col>
      <xdr:colOff>400050</xdr:colOff>
      <xdr:row>27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158</xdr:col>
      <xdr:colOff>495300</xdr:colOff>
      <xdr:row>13</xdr:row>
      <xdr:rowOff>66675</xdr:rowOff>
    </xdr:from>
    <xdr:to>
      <xdr:col>164</xdr:col>
      <xdr:colOff>100013</xdr:colOff>
      <xdr:row>27</xdr:row>
      <xdr:rowOff>142875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165</xdr:col>
      <xdr:colOff>0</xdr:colOff>
      <xdr:row>13</xdr:row>
      <xdr:rowOff>0</xdr:rowOff>
    </xdr:from>
    <xdr:to>
      <xdr:col>170</xdr:col>
      <xdr:colOff>109538</xdr:colOff>
      <xdr:row>27</xdr:row>
      <xdr:rowOff>76200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91</xdr:col>
      <xdr:colOff>19050</xdr:colOff>
      <xdr:row>4</xdr:row>
      <xdr:rowOff>47625</xdr:rowOff>
    </xdr:from>
    <xdr:to>
      <xdr:col>95</xdr:col>
      <xdr:colOff>18709</xdr:colOff>
      <xdr:row>9</xdr:row>
      <xdr:rowOff>95125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60150" y="1228725"/>
          <a:ext cx="2733334" cy="1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showGridLines="0" tabSelected="1" workbookViewId="0"/>
  </sheetViews>
  <sheetFormatPr defaultRowHeight="15" x14ac:dyDescent="0.25"/>
  <sheetData>
    <row r="1" spans="1:15" s="8" customFormat="1" x14ac:dyDescent="0.25">
      <c r="A1" s="9" t="s">
        <v>148</v>
      </c>
      <c r="B1" s="9"/>
      <c r="C1" s="10"/>
      <c r="D1" s="10"/>
      <c r="E1" s="10"/>
      <c r="F1" s="10"/>
      <c r="G1" s="10"/>
      <c r="H1" s="10"/>
      <c r="I1" s="10"/>
      <c r="M1" s="63"/>
      <c r="N1" s="63"/>
      <c r="O1" s="63"/>
    </row>
    <row r="2" spans="1:15" s="8" customFormat="1" x14ac:dyDescent="0.25">
      <c r="A2" s="9" t="s">
        <v>147</v>
      </c>
      <c r="B2" s="9"/>
      <c r="C2" s="10"/>
      <c r="D2" s="10"/>
      <c r="E2" s="10"/>
      <c r="F2" s="10"/>
      <c r="G2" s="10"/>
      <c r="H2" s="10"/>
      <c r="I2" s="10"/>
      <c r="M2" s="63"/>
      <c r="N2" s="63"/>
      <c r="O2" s="63"/>
    </row>
    <row r="3" spans="1:15" s="8" customFormat="1" x14ac:dyDescent="0.25">
      <c r="A3" s="9" t="s">
        <v>138</v>
      </c>
      <c r="B3" s="9"/>
      <c r="C3" s="10"/>
      <c r="D3" s="10"/>
      <c r="E3" s="10"/>
      <c r="F3" s="10"/>
      <c r="G3" s="10"/>
      <c r="H3" s="10"/>
      <c r="I3" s="10"/>
      <c r="M3" s="63"/>
      <c r="N3" s="63"/>
      <c r="O3" s="63"/>
    </row>
    <row r="4" spans="1:15" s="8" customFormat="1" x14ac:dyDescent="0.25">
      <c r="A4" s="9" t="s">
        <v>120</v>
      </c>
      <c r="B4" s="9"/>
      <c r="C4" s="10"/>
      <c r="D4" s="10"/>
      <c r="E4" s="10"/>
      <c r="F4" s="10"/>
      <c r="G4" s="10"/>
      <c r="H4" s="10"/>
      <c r="I4" s="10"/>
      <c r="M4" s="63"/>
      <c r="N4" s="63"/>
      <c r="O4" s="63"/>
    </row>
    <row r="5" spans="1:15" s="8" customFormat="1" x14ac:dyDescent="0.25">
      <c r="A5" s="9" t="s">
        <v>129</v>
      </c>
      <c r="B5" s="9"/>
      <c r="C5" s="10"/>
      <c r="D5" s="10"/>
      <c r="E5" s="10"/>
      <c r="F5" s="10"/>
      <c r="G5" s="10"/>
      <c r="H5" s="10"/>
      <c r="I5" s="10"/>
      <c r="M5" s="63"/>
      <c r="N5" s="63"/>
      <c r="O5" s="63"/>
    </row>
    <row r="6" spans="1:15" s="8" customFormat="1" x14ac:dyDescent="0.25">
      <c r="A6" s="9" t="s">
        <v>144</v>
      </c>
      <c r="B6" s="9"/>
      <c r="C6" s="10"/>
      <c r="D6" s="10"/>
      <c r="E6" s="10"/>
      <c r="F6" s="10"/>
      <c r="G6" s="10"/>
      <c r="H6" s="10"/>
      <c r="I6" s="10"/>
      <c r="M6" s="63"/>
      <c r="N6" s="63"/>
      <c r="O6" s="63"/>
    </row>
    <row r="7" spans="1:15" s="8" customFormat="1" x14ac:dyDescent="0.25">
      <c r="A7" s="9" t="s">
        <v>136</v>
      </c>
      <c r="B7" s="9"/>
      <c r="C7" s="10"/>
      <c r="D7" s="10"/>
      <c r="E7" s="10"/>
      <c r="F7" s="10"/>
      <c r="G7" s="10"/>
      <c r="H7" s="10"/>
      <c r="I7" s="10"/>
      <c r="M7" s="63"/>
      <c r="N7" s="63"/>
      <c r="O7" s="63"/>
    </row>
    <row r="8" spans="1:15" s="8" customFormat="1" x14ac:dyDescent="0.25">
      <c r="A8" s="9" t="s">
        <v>142</v>
      </c>
      <c r="B8" s="9"/>
      <c r="C8" s="10"/>
      <c r="D8" s="10"/>
      <c r="E8" s="10"/>
      <c r="F8" s="10"/>
      <c r="G8" s="10"/>
      <c r="H8" s="10"/>
      <c r="I8" s="10"/>
      <c r="M8" s="63"/>
      <c r="N8" s="63"/>
      <c r="O8" s="63"/>
    </row>
    <row r="9" spans="1:15" s="8" customFormat="1" x14ac:dyDescent="0.25">
      <c r="A9" s="9" t="s">
        <v>141</v>
      </c>
      <c r="B9" s="9"/>
      <c r="C9" s="10"/>
      <c r="D9" s="10"/>
      <c r="E9" s="10"/>
      <c r="F9" s="10"/>
      <c r="G9" s="10"/>
      <c r="H9" s="10"/>
      <c r="I9" s="10"/>
      <c r="M9" s="63"/>
      <c r="N9" s="63"/>
      <c r="O9" s="63"/>
    </row>
    <row r="10" spans="1:15" s="8" customFormat="1" x14ac:dyDescent="0.25">
      <c r="A10" s="9" t="s">
        <v>135</v>
      </c>
      <c r="B10" s="9"/>
      <c r="C10" s="10"/>
      <c r="D10" s="10"/>
      <c r="E10" s="10"/>
      <c r="F10" s="10"/>
      <c r="G10" s="10"/>
      <c r="H10" s="10"/>
      <c r="I10" s="10"/>
      <c r="M10" s="63"/>
      <c r="N10" s="63"/>
      <c r="O10" s="6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AA43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1" max="1" width="12" style="3" bestFit="1" customWidth="1"/>
    <col min="2" max="2" width="31.140625" style="41" bestFit="1" customWidth="1"/>
    <col min="3" max="3" width="13.7109375" style="18" customWidth="1"/>
    <col min="4" max="5" width="13.7109375" style="11" customWidth="1"/>
    <col min="6" max="6" width="13.7109375" style="25" customWidth="1"/>
    <col min="7" max="9" width="13.7109375" style="11" customWidth="1"/>
    <col min="10" max="10" width="13.7109375" style="27" customWidth="1"/>
    <col min="11" max="11" width="13.7109375" style="11" customWidth="1"/>
    <col min="12" max="12" width="13.7109375" style="25" customWidth="1"/>
    <col min="13" max="14" width="13.7109375" style="11" customWidth="1"/>
    <col min="15" max="15" width="13.7109375" style="15" customWidth="1"/>
    <col min="16" max="16" width="13.7109375" style="29" customWidth="1"/>
    <col min="17" max="19" width="13.7109375" style="15" customWidth="1"/>
    <col min="20" max="20" width="13.7109375" style="25" customWidth="1"/>
    <col min="21" max="24" width="15.7109375" style="13" customWidth="1"/>
    <col min="25" max="25" width="15.7109375" style="11" customWidth="1"/>
    <col min="26" max="26" width="14.28515625" style="43" bestFit="1" customWidth="1"/>
    <col min="27" max="27" width="10.85546875" style="74" customWidth="1"/>
    <col min="28" max="16384" width="9.140625" style="1"/>
  </cols>
  <sheetData>
    <row r="1" spans="1:27" ht="15.75" thickBot="1" x14ac:dyDescent="0.3">
      <c r="P1" s="114" t="s">
        <v>116</v>
      </c>
      <c r="Q1" s="115"/>
      <c r="R1" s="115"/>
      <c r="S1" s="115"/>
      <c r="T1" s="36">
        <v>300</v>
      </c>
    </row>
    <row r="2" spans="1:27" s="2" customFormat="1" x14ac:dyDescent="0.25">
      <c r="A2" s="14"/>
      <c r="B2" s="17"/>
      <c r="C2" s="116" t="s">
        <v>113</v>
      </c>
      <c r="D2" s="117"/>
      <c r="E2" s="117"/>
      <c r="F2" s="118"/>
      <c r="G2" s="116" t="s">
        <v>84</v>
      </c>
      <c r="H2" s="117"/>
      <c r="I2" s="124"/>
      <c r="J2" s="125" t="s">
        <v>85</v>
      </c>
      <c r="K2" s="117"/>
      <c r="L2" s="118"/>
      <c r="M2" s="116" t="s">
        <v>86</v>
      </c>
      <c r="N2" s="117"/>
      <c r="O2" s="124"/>
      <c r="P2" s="121" t="s">
        <v>117</v>
      </c>
      <c r="Q2" s="122"/>
      <c r="R2" s="122"/>
      <c r="S2" s="122"/>
      <c r="T2" s="123"/>
      <c r="U2" s="119" t="s">
        <v>64</v>
      </c>
      <c r="V2" s="120"/>
      <c r="W2" s="120"/>
      <c r="X2" s="120"/>
      <c r="Y2" s="120"/>
      <c r="Z2" s="120"/>
      <c r="AA2" s="120"/>
    </row>
    <row r="3" spans="1:27" s="52" customFormat="1" ht="18.75" x14ac:dyDescent="0.35">
      <c r="A3" s="44" t="s">
        <v>114</v>
      </c>
      <c r="B3" s="45" t="s">
        <v>82</v>
      </c>
      <c r="C3" s="66" t="s">
        <v>97</v>
      </c>
      <c r="D3" s="64" t="s">
        <v>122</v>
      </c>
      <c r="E3" s="64" t="s">
        <v>98</v>
      </c>
      <c r="F3" s="65" t="s">
        <v>123</v>
      </c>
      <c r="G3" s="47" t="s">
        <v>104</v>
      </c>
      <c r="H3" s="47" t="s">
        <v>105</v>
      </c>
      <c r="I3" s="48" t="s">
        <v>106</v>
      </c>
      <c r="J3" s="47" t="s">
        <v>107</v>
      </c>
      <c r="K3" s="47" t="s">
        <v>108</v>
      </c>
      <c r="L3" s="48" t="s">
        <v>109</v>
      </c>
      <c r="M3" s="47" t="s">
        <v>110</v>
      </c>
      <c r="N3" s="47" t="s">
        <v>111</v>
      </c>
      <c r="O3" s="48" t="s">
        <v>112</v>
      </c>
      <c r="P3" s="49" t="s">
        <v>100</v>
      </c>
      <c r="Q3" s="47" t="s">
        <v>127</v>
      </c>
      <c r="R3" s="50" t="s">
        <v>101</v>
      </c>
      <c r="S3" s="50" t="s">
        <v>102</v>
      </c>
      <c r="T3" s="51" t="s">
        <v>103</v>
      </c>
      <c r="U3" s="47" t="s">
        <v>87</v>
      </c>
      <c r="V3" s="47" t="s">
        <v>128</v>
      </c>
      <c r="W3" s="50" t="s">
        <v>88</v>
      </c>
      <c r="X3" s="50" t="s">
        <v>89</v>
      </c>
      <c r="Y3" s="50" t="s">
        <v>90</v>
      </c>
      <c r="Z3" s="45" t="s">
        <v>134</v>
      </c>
      <c r="AA3" s="75" t="s">
        <v>3</v>
      </c>
    </row>
    <row r="4" spans="1:27" ht="14.25" x14ac:dyDescent="0.2">
      <c r="A4" s="19" t="s">
        <v>22</v>
      </c>
      <c r="B4" s="20" t="s">
        <v>124</v>
      </c>
      <c r="C4" s="21">
        <v>6.1355000000000004</v>
      </c>
      <c r="D4" s="61">
        <v>4.2</v>
      </c>
      <c r="E4" s="20" t="s">
        <v>83</v>
      </c>
      <c r="F4" s="26" t="s">
        <v>83</v>
      </c>
      <c r="G4" s="20">
        <v>2.3860000000000001</v>
      </c>
      <c r="H4" s="20">
        <v>0.42</v>
      </c>
      <c r="I4" s="20">
        <v>140</v>
      </c>
      <c r="J4" s="28">
        <v>1.696</v>
      </c>
      <c r="K4" s="20">
        <v>0.39</v>
      </c>
      <c r="L4" s="26">
        <v>140</v>
      </c>
      <c r="M4" s="20">
        <v>2.3290000000000002</v>
      </c>
      <c r="N4" s="20">
        <v>0.57999999999999996</v>
      </c>
      <c r="O4" s="20">
        <v>140</v>
      </c>
      <c r="P4" s="31">
        <f>C4+((D4*0.000001)*(T$1-300))</f>
        <v>6.1355000000000004</v>
      </c>
      <c r="Q4" s="22" t="s">
        <v>83</v>
      </c>
      <c r="R4" s="23">
        <f>G4-(((H4*T$1^2)/(T$1+I4))/1000)</f>
        <v>2.3000909090909092</v>
      </c>
      <c r="S4" s="23">
        <f t="shared" ref="S4:S9" si="0">J4-(((K4*T$1^2)/(T$1+L4))/1000)</f>
        <v>1.6162272727272726</v>
      </c>
      <c r="T4" s="32">
        <f t="shared" ref="T4:T12" si="1">M4-(((N4*T$1^2)/(T$1+O4))/1000)</f>
        <v>2.2103636363636365</v>
      </c>
      <c r="U4" s="24">
        <f>C4+(D4*(300-300))</f>
        <v>6.1355000000000004</v>
      </c>
      <c r="V4" s="22" t="s">
        <v>83</v>
      </c>
      <c r="W4" s="23">
        <f>G4-(((H4*300^2)/(300+I4))/1000)</f>
        <v>2.3000909090909092</v>
      </c>
      <c r="X4" s="23">
        <f>J4-(((K4*300^2)/(300+L4))/1000)</f>
        <v>1.6162272727272726</v>
      </c>
      <c r="Y4" s="23">
        <f>M4-(((N4*300^2)/(300+O4))/1000)</f>
        <v>2.2103636363636365</v>
      </c>
      <c r="Z4" s="76">
        <f>MIN(W4:Y4)</f>
        <v>1.6162272727272726</v>
      </c>
      <c r="AA4" s="26" t="s">
        <v>121</v>
      </c>
    </row>
    <row r="5" spans="1:27" ht="14.25" x14ac:dyDescent="0.2">
      <c r="A5" s="19" t="s">
        <v>14</v>
      </c>
      <c r="B5" s="20" t="s">
        <v>124</v>
      </c>
      <c r="C5" s="21">
        <v>5.6613899999999999</v>
      </c>
      <c r="D5" s="61">
        <v>4.28</v>
      </c>
      <c r="E5" s="20" t="s">
        <v>83</v>
      </c>
      <c r="F5" s="26" t="s">
        <v>83</v>
      </c>
      <c r="G5" s="20">
        <v>3.0990000000000002</v>
      </c>
      <c r="H5" s="20">
        <v>0.88500000000000001</v>
      </c>
      <c r="I5" s="20">
        <v>530</v>
      </c>
      <c r="J5" s="28">
        <v>2.2400000000000002</v>
      </c>
      <c r="K5" s="20">
        <v>0.7</v>
      </c>
      <c r="L5" s="26">
        <v>530</v>
      </c>
      <c r="M5" s="20">
        <v>2.46</v>
      </c>
      <c r="N5" s="20">
        <v>0.60499999999999998</v>
      </c>
      <c r="O5" s="20">
        <v>204</v>
      </c>
      <c r="P5" s="31">
        <f t="shared" ref="P5:P12" si="2">C5+((D5*0.000001)*(T$1-300))</f>
        <v>5.6613899999999999</v>
      </c>
      <c r="Q5" s="22" t="s">
        <v>83</v>
      </c>
      <c r="R5" s="23">
        <f>G5-(((H5*T$1^2)/(T$1+I5))/1000)</f>
        <v>3.0030361445783136</v>
      </c>
      <c r="S5" s="23">
        <f t="shared" si="0"/>
        <v>2.1640963855421691</v>
      </c>
      <c r="T5" s="32">
        <f t="shared" si="1"/>
        <v>2.3519642857142857</v>
      </c>
      <c r="U5" s="24">
        <f>C5+(D5*(300-300))</f>
        <v>5.6613899999999999</v>
      </c>
      <c r="V5" s="22" t="s">
        <v>83</v>
      </c>
      <c r="W5" s="23">
        <f>G5-(((H5*300^2)/(300+I5))/1000)</f>
        <v>3.0030361445783136</v>
      </c>
      <c r="X5" s="23">
        <f>J5-(((K5*300^2)/(300+L5))/1000)</f>
        <v>2.1640963855421691</v>
      </c>
      <c r="Y5" s="23">
        <f>M5-(((N5*300^2)/(300+O5))/1000)</f>
        <v>2.3519642857142857</v>
      </c>
      <c r="Z5" s="76">
        <f t="shared" ref="Z5:Z41" si="3">MIN(W5:Y5)</f>
        <v>2.1640963855421691</v>
      </c>
      <c r="AA5" s="26" t="s">
        <v>121</v>
      </c>
    </row>
    <row r="6" spans="1:27" ht="14.25" x14ac:dyDescent="0.2">
      <c r="A6" s="19" t="s">
        <v>2</v>
      </c>
      <c r="B6" s="20" t="s">
        <v>124</v>
      </c>
      <c r="C6" s="21">
        <v>5.4508000000000001</v>
      </c>
      <c r="D6" s="61">
        <v>4.8899999999999997</v>
      </c>
      <c r="E6" s="20" t="s">
        <v>83</v>
      </c>
      <c r="F6" s="26" t="s">
        <v>83</v>
      </c>
      <c r="G6" s="40"/>
      <c r="H6" s="67"/>
      <c r="I6" s="67"/>
      <c r="J6" s="28">
        <v>2.35</v>
      </c>
      <c r="K6" s="20">
        <v>0.57709999999999995</v>
      </c>
      <c r="L6" s="26">
        <v>372</v>
      </c>
      <c r="M6" s="20">
        <v>2.72</v>
      </c>
      <c r="N6" s="20">
        <v>0.57709999999999995</v>
      </c>
      <c r="O6" s="20">
        <v>372</v>
      </c>
      <c r="P6" s="31">
        <f t="shared" si="2"/>
        <v>5.4508000000000001</v>
      </c>
      <c r="Q6" s="22" t="s">
        <v>83</v>
      </c>
      <c r="R6" s="23">
        <f>2.886+(0.1081*(1-(COSH(164/T1)/SINH(164/T1))))</f>
        <v>2.7770394767269186</v>
      </c>
      <c r="S6" s="23">
        <f t="shared" si="0"/>
        <v>2.2727098214285717</v>
      </c>
      <c r="T6" s="32">
        <f t="shared" si="1"/>
        <v>2.6427098214285718</v>
      </c>
      <c r="U6" s="24">
        <f>C6+(D6*(300-300))</f>
        <v>5.4508000000000001</v>
      </c>
      <c r="V6" s="22" t="s">
        <v>83</v>
      </c>
      <c r="W6" s="23">
        <f>2.886+(0.1081*(1-(COSH(164/300)/SINH(164/300))))</f>
        <v>2.7770394767269186</v>
      </c>
      <c r="X6" s="23">
        <f>J6-(((K6*300^2)/(300+L6))/1000)</f>
        <v>2.2727098214285717</v>
      </c>
      <c r="Y6" s="23">
        <f>M6-(((N6*300^2)/(300+O6))/1000)</f>
        <v>2.6427098214285718</v>
      </c>
      <c r="Z6" s="76">
        <f t="shared" si="3"/>
        <v>2.2727098214285717</v>
      </c>
      <c r="AA6" s="26" t="s">
        <v>121</v>
      </c>
    </row>
    <row r="7" spans="1:27" ht="14.25" x14ac:dyDescent="0.2">
      <c r="A7" s="19" t="s">
        <v>10</v>
      </c>
      <c r="B7" s="20" t="s">
        <v>124</v>
      </c>
      <c r="C7" s="21">
        <v>5.4634999999999998</v>
      </c>
      <c r="D7" s="61">
        <v>4.5</v>
      </c>
      <c r="E7" s="20" t="s">
        <v>83</v>
      </c>
      <c r="F7" s="26" t="s">
        <v>83</v>
      </c>
      <c r="G7" s="20">
        <v>3.63</v>
      </c>
      <c r="H7" s="20">
        <v>0.57709999999999995</v>
      </c>
      <c r="I7" s="20">
        <v>372</v>
      </c>
      <c r="J7" s="28">
        <v>2.52</v>
      </c>
      <c r="K7" s="20">
        <v>0.318</v>
      </c>
      <c r="L7" s="26">
        <v>588</v>
      </c>
      <c r="M7" s="20">
        <v>3.57</v>
      </c>
      <c r="N7" s="20">
        <v>0.318</v>
      </c>
      <c r="O7" s="20">
        <v>588</v>
      </c>
      <c r="P7" s="31">
        <f t="shared" si="2"/>
        <v>5.4634999999999998</v>
      </c>
      <c r="Q7" s="22" t="s">
        <v>83</v>
      </c>
      <c r="R7" s="23">
        <f t="shared" ref="R7:R12" si="4">G7-(((H7*T$1^2)/(T$1+I7))/1000)</f>
        <v>3.5527098214285715</v>
      </c>
      <c r="S7" s="23">
        <f t="shared" si="0"/>
        <v>2.4877702702702704</v>
      </c>
      <c r="T7" s="32">
        <f t="shared" si="1"/>
        <v>3.5377702702702702</v>
      </c>
      <c r="U7" s="24">
        <f>C7+(D7*(300-300))</f>
        <v>5.4634999999999998</v>
      </c>
      <c r="V7" s="22" t="s">
        <v>83</v>
      </c>
      <c r="W7" s="23">
        <f>G7-(((H7*300^2)/(300+I7))/1000)</f>
        <v>3.5527098214285715</v>
      </c>
      <c r="X7" s="23">
        <f>J7-(((K7*300^2)/(300+L7))/1000)</f>
        <v>2.4877702702702704</v>
      </c>
      <c r="Y7" s="23">
        <f>M7-(((N7*300^2)/(300+O7))/1000)</f>
        <v>3.5377702702702702</v>
      </c>
      <c r="Z7" s="76">
        <f t="shared" si="3"/>
        <v>2.4877702702702704</v>
      </c>
      <c r="AA7" s="26" t="s">
        <v>121</v>
      </c>
    </row>
    <row r="8" spans="1:27" ht="14.25" x14ac:dyDescent="0.2">
      <c r="A8" s="19" t="s">
        <v>4</v>
      </c>
      <c r="B8" s="20" t="s">
        <v>124</v>
      </c>
      <c r="C8" s="21">
        <v>5.6532999999999998</v>
      </c>
      <c r="D8" s="61">
        <v>6.03</v>
      </c>
      <c r="E8" s="20" t="s">
        <v>83</v>
      </c>
      <c r="F8" s="26" t="s">
        <v>83</v>
      </c>
      <c r="G8" s="20">
        <v>1.5189999999999999</v>
      </c>
      <c r="H8" s="20">
        <v>0.54049999999999998</v>
      </c>
      <c r="I8" s="20">
        <v>204</v>
      </c>
      <c r="J8" s="28">
        <v>1.9810000000000001</v>
      </c>
      <c r="K8" s="20">
        <v>0.46</v>
      </c>
      <c r="L8" s="26">
        <v>204</v>
      </c>
      <c r="M8" s="20">
        <v>1.8149999999999999</v>
      </c>
      <c r="N8" s="20">
        <v>0.60499999999999998</v>
      </c>
      <c r="O8" s="20">
        <v>204</v>
      </c>
      <c r="P8" s="31">
        <f t="shared" si="2"/>
        <v>5.6532999999999998</v>
      </c>
      <c r="Q8" s="22" t="s">
        <v>83</v>
      </c>
      <c r="R8" s="23">
        <f t="shared" si="4"/>
        <v>1.4224821428571428</v>
      </c>
      <c r="S8" s="23">
        <f t="shared" si="0"/>
        <v>1.898857142857143</v>
      </c>
      <c r="T8" s="32">
        <f t="shared" si="1"/>
        <v>1.7069642857142857</v>
      </c>
      <c r="U8" s="24">
        <f>C8+(D8*(300-300))</f>
        <v>5.6532999999999998</v>
      </c>
      <c r="V8" s="22" t="s">
        <v>83</v>
      </c>
      <c r="W8" s="23">
        <f>G8-(((H8*300^2)/(300+I8))/1000)</f>
        <v>1.4224821428571428</v>
      </c>
      <c r="X8" s="23">
        <f>J8-(((K8*300^2)/(300+L8))/1000)</f>
        <v>1.898857142857143</v>
      </c>
      <c r="Y8" s="23">
        <f>M8-(((N8*300^2)/(300+O8))/1000)</f>
        <v>1.7069642857142857</v>
      </c>
      <c r="Z8" s="76">
        <f t="shared" si="3"/>
        <v>1.4224821428571428</v>
      </c>
      <c r="AA8" s="26" t="s">
        <v>80</v>
      </c>
    </row>
    <row r="9" spans="1:27" ht="14.25" x14ac:dyDescent="0.2">
      <c r="A9" s="19" t="s">
        <v>7</v>
      </c>
      <c r="B9" s="20" t="s">
        <v>124</v>
      </c>
      <c r="C9" s="21">
        <v>6.0583</v>
      </c>
      <c r="D9" s="61">
        <v>5</v>
      </c>
      <c r="E9" s="20" t="s">
        <v>83</v>
      </c>
      <c r="F9" s="26" t="s">
        <v>83</v>
      </c>
      <c r="G9" s="20">
        <v>0.41699999999999998</v>
      </c>
      <c r="H9" s="20">
        <v>0.27600000000000002</v>
      </c>
      <c r="I9" s="20">
        <v>93</v>
      </c>
      <c r="J9" s="28">
        <v>1.4330000000000001</v>
      </c>
      <c r="K9" s="20">
        <v>0.27600000000000002</v>
      </c>
      <c r="L9" s="26">
        <v>93</v>
      </c>
      <c r="M9" s="20">
        <v>1.133</v>
      </c>
      <c r="N9" s="20">
        <v>0.27600000000000002</v>
      </c>
      <c r="O9" s="20">
        <v>93</v>
      </c>
      <c r="P9" s="31">
        <f t="shared" si="2"/>
        <v>6.0583</v>
      </c>
      <c r="Q9" s="22" t="s">
        <v>83</v>
      </c>
      <c r="R9" s="23">
        <f t="shared" si="4"/>
        <v>0.35379389312977094</v>
      </c>
      <c r="S9" s="23">
        <f t="shared" si="0"/>
        <v>1.3697938931297711</v>
      </c>
      <c r="T9" s="32">
        <f t="shared" si="1"/>
        <v>1.069793893129771</v>
      </c>
      <c r="U9" s="24">
        <f t="shared" ref="U9:U12" si="5">C9+(D9*(300-300))</f>
        <v>6.0583</v>
      </c>
      <c r="V9" s="22" t="s">
        <v>83</v>
      </c>
      <c r="W9" s="23">
        <f t="shared" ref="W9:W12" si="6">G9-(((H9*300^2)/(300+I9))/1000)</f>
        <v>0.35379389312977094</v>
      </c>
      <c r="X9" s="23">
        <f t="shared" ref="X9:X11" si="7">J9-(((K9*300^2)/(300+L9))/1000)</f>
        <v>1.3697938931297711</v>
      </c>
      <c r="Y9" s="23">
        <f t="shared" ref="Y9:Y11" si="8">M9-(((N9*300^2)/(300+O9))/1000)</f>
        <v>1.069793893129771</v>
      </c>
      <c r="Z9" s="76">
        <f t="shared" si="3"/>
        <v>0.35379389312977094</v>
      </c>
      <c r="AA9" s="26" t="s">
        <v>80</v>
      </c>
    </row>
    <row r="10" spans="1:27" ht="14.25" x14ac:dyDescent="0.2">
      <c r="A10" s="19" t="s">
        <v>5</v>
      </c>
      <c r="B10" s="20" t="s">
        <v>124</v>
      </c>
      <c r="C10" s="21">
        <v>5.8689999999999998</v>
      </c>
      <c r="D10" s="61">
        <v>4.5599999999999996</v>
      </c>
      <c r="E10" s="20" t="s">
        <v>83</v>
      </c>
      <c r="F10" s="26" t="s">
        <v>83</v>
      </c>
      <c r="G10" s="20">
        <v>1.4236</v>
      </c>
      <c r="H10" s="20">
        <v>0.36299999999999999</v>
      </c>
      <c r="I10" s="20">
        <v>162</v>
      </c>
      <c r="J10" s="69"/>
      <c r="K10" s="67"/>
      <c r="L10" s="68"/>
      <c r="M10" s="20">
        <v>2.0139999999999998</v>
      </c>
      <c r="N10" s="20">
        <v>0.36299999999999999</v>
      </c>
      <c r="O10" s="20">
        <v>162</v>
      </c>
      <c r="P10" s="31">
        <f t="shared" si="2"/>
        <v>5.8689999999999998</v>
      </c>
      <c r="Q10" s="22" t="s">
        <v>83</v>
      </c>
      <c r="R10" s="23">
        <f t="shared" si="4"/>
        <v>1.3528857142857142</v>
      </c>
      <c r="S10" s="23">
        <f>2.384-(3.7*0.0001*T1)</f>
        <v>2.2729999999999997</v>
      </c>
      <c r="T10" s="32">
        <f t="shared" si="1"/>
        <v>1.9432857142857141</v>
      </c>
      <c r="U10" s="24">
        <f t="shared" si="5"/>
        <v>5.8689999999999998</v>
      </c>
      <c r="V10" s="22" t="s">
        <v>83</v>
      </c>
      <c r="W10" s="23">
        <f t="shared" si="6"/>
        <v>1.3528857142857142</v>
      </c>
      <c r="X10" s="23">
        <f>2.384-(3.7*0.0001*300)</f>
        <v>2.2729999999999997</v>
      </c>
      <c r="Y10" s="23">
        <f t="shared" si="8"/>
        <v>1.9432857142857141</v>
      </c>
      <c r="Z10" s="76">
        <f t="shared" si="3"/>
        <v>1.3528857142857142</v>
      </c>
      <c r="AA10" s="26" t="s">
        <v>80</v>
      </c>
    </row>
    <row r="11" spans="1:27" ht="14.25" x14ac:dyDescent="0.2">
      <c r="A11" s="19" t="s">
        <v>21</v>
      </c>
      <c r="B11" s="20" t="s">
        <v>124</v>
      </c>
      <c r="C11" s="21">
        <v>6.0959300000000001</v>
      </c>
      <c r="D11" s="61">
        <v>6.35</v>
      </c>
      <c r="E11" s="20" t="s">
        <v>83</v>
      </c>
      <c r="F11" s="26" t="s">
        <v>83</v>
      </c>
      <c r="G11" s="20">
        <v>0.81200000000000006</v>
      </c>
      <c r="H11" s="20">
        <v>0.41699999999999998</v>
      </c>
      <c r="I11" s="20">
        <v>140</v>
      </c>
      <c r="J11" s="28">
        <v>1.141</v>
      </c>
      <c r="K11" s="20">
        <v>0.47499999999999998</v>
      </c>
      <c r="L11" s="26">
        <v>94</v>
      </c>
      <c r="M11" s="20">
        <v>0.875</v>
      </c>
      <c r="N11" s="20">
        <v>0.59699999999999998</v>
      </c>
      <c r="O11" s="20">
        <v>140</v>
      </c>
      <c r="P11" s="31">
        <f t="shared" si="2"/>
        <v>6.0959300000000001</v>
      </c>
      <c r="Q11" s="22" t="s">
        <v>83</v>
      </c>
      <c r="R11" s="23">
        <f t="shared" si="4"/>
        <v>0.72670454545454555</v>
      </c>
      <c r="S11" s="23">
        <f>J11-(((K11*T$1^2)/(T$1+L11))/1000)</f>
        <v>1.032497461928934</v>
      </c>
      <c r="T11" s="32">
        <f t="shared" si="1"/>
        <v>0.75288636363636363</v>
      </c>
      <c r="U11" s="24">
        <f t="shared" si="5"/>
        <v>6.0959300000000001</v>
      </c>
      <c r="V11" s="22" t="s">
        <v>83</v>
      </c>
      <c r="W11" s="23">
        <f t="shared" si="6"/>
        <v>0.72670454545454555</v>
      </c>
      <c r="X11" s="23">
        <f t="shared" si="7"/>
        <v>1.032497461928934</v>
      </c>
      <c r="Y11" s="23">
        <f t="shared" si="8"/>
        <v>0.75288636363636363</v>
      </c>
      <c r="Z11" s="76">
        <f t="shared" si="3"/>
        <v>0.72670454545454555</v>
      </c>
      <c r="AA11" s="26" t="s">
        <v>80</v>
      </c>
    </row>
    <row r="12" spans="1:27" ht="14.25" x14ac:dyDescent="0.2">
      <c r="A12" s="19" t="s">
        <v>8</v>
      </c>
      <c r="B12" s="20" t="s">
        <v>99</v>
      </c>
      <c r="C12" s="21">
        <v>6.4793700000000003</v>
      </c>
      <c r="D12" s="61">
        <v>5.04</v>
      </c>
      <c r="E12" s="20" t="s">
        <v>83</v>
      </c>
      <c r="F12" s="26" t="s">
        <v>83</v>
      </c>
      <c r="G12" s="20">
        <v>0.23499999999999999</v>
      </c>
      <c r="H12" s="20">
        <v>0.32</v>
      </c>
      <c r="I12" s="20">
        <v>170</v>
      </c>
      <c r="J12" s="78">
        <v>1.6910000000000001</v>
      </c>
      <c r="K12" s="73">
        <v>0.32</v>
      </c>
      <c r="L12" s="79">
        <v>170</v>
      </c>
      <c r="M12" s="35">
        <v>0.99099999999999999</v>
      </c>
      <c r="N12" s="35">
        <v>0.32</v>
      </c>
      <c r="O12" s="35">
        <v>170</v>
      </c>
      <c r="P12" s="31">
        <f t="shared" si="2"/>
        <v>6.4793700000000003</v>
      </c>
      <c r="Q12" s="22" t="s">
        <v>83</v>
      </c>
      <c r="R12" s="23">
        <f t="shared" si="4"/>
        <v>0.17372340425531912</v>
      </c>
      <c r="S12" s="38">
        <f>J12-(((K12*T$1^2)/(T$1+L12))/1000)</f>
        <v>1.6297234042553193</v>
      </c>
      <c r="T12" s="39">
        <f t="shared" si="1"/>
        <v>0.92972340425531919</v>
      </c>
      <c r="U12" s="24">
        <f t="shared" si="5"/>
        <v>6.4793700000000003</v>
      </c>
      <c r="V12" s="22" t="s">
        <v>83</v>
      </c>
      <c r="W12" s="23">
        <f t="shared" si="6"/>
        <v>0.17372340425531912</v>
      </c>
      <c r="X12" s="23">
        <f>J12-(((K12*300^2)/(300+L12))/1000)</f>
        <v>1.6297234042553193</v>
      </c>
      <c r="Y12" s="23">
        <f>M12-(((N12*300^2)/(300+O12))/1000)</f>
        <v>0.92972340425531919</v>
      </c>
      <c r="Z12" s="76">
        <f t="shared" si="3"/>
        <v>0.17372340425531912</v>
      </c>
      <c r="AA12" s="26" t="s">
        <v>80</v>
      </c>
    </row>
    <row r="13" spans="1:27" ht="14.25" x14ac:dyDescent="0.2">
      <c r="A13" s="19" t="s">
        <v>94</v>
      </c>
      <c r="B13" s="20" t="s">
        <v>140</v>
      </c>
      <c r="C13" s="21">
        <v>4.5</v>
      </c>
      <c r="D13" s="67"/>
      <c r="E13" s="20" t="s">
        <v>83</v>
      </c>
      <c r="F13" s="26" t="s">
        <v>83</v>
      </c>
      <c r="G13" s="20">
        <v>3.2989999999999999</v>
      </c>
      <c r="H13" s="20">
        <v>0.59299999999999997</v>
      </c>
      <c r="I13" s="20">
        <v>600</v>
      </c>
      <c r="J13" s="28">
        <v>4.5199999999999996</v>
      </c>
      <c r="K13" s="20">
        <v>0.59299999999999997</v>
      </c>
      <c r="L13" s="26">
        <v>600</v>
      </c>
      <c r="M13" s="20">
        <v>5.59</v>
      </c>
      <c r="N13" s="20">
        <v>0.59299999999999997</v>
      </c>
      <c r="O13" s="20">
        <v>600</v>
      </c>
      <c r="P13" s="37"/>
      <c r="Q13" s="38" t="s">
        <v>83</v>
      </c>
      <c r="R13" s="23">
        <f>G13-(((H13*binaries!T$1^2)/(binaries!T$1+I13))/1000)</f>
        <v>3.2397</v>
      </c>
      <c r="S13" s="23">
        <f>J13-(((K13*binaries!T$1^2)/(binaries!T$1+L13))/1000)</f>
        <v>4.4606999999999992</v>
      </c>
      <c r="T13" s="32">
        <f>M13-(((N13*binaries!T$1^2)/(binaries!T$1+O13))/1000)</f>
        <v>5.5306999999999995</v>
      </c>
      <c r="U13" s="24">
        <f>C13+(D13*(300-300))</f>
        <v>4.5</v>
      </c>
      <c r="V13" s="38" t="s">
        <v>83</v>
      </c>
      <c r="W13" s="23">
        <f t="shared" ref="W13:W18" si="9">G13-(((H13*300^2)/(300+I13))/1000)</f>
        <v>3.2397</v>
      </c>
      <c r="X13" s="23">
        <f>J13-(((K13*300^2)/(300+L13))/1000)</f>
        <v>4.4606999999999992</v>
      </c>
      <c r="Y13" s="23">
        <f>M13-(((N13*300^2)/(300+O13))/1000)</f>
        <v>5.5306999999999995</v>
      </c>
      <c r="Z13" s="76">
        <f t="shared" si="3"/>
        <v>3.2397</v>
      </c>
      <c r="AA13" s="26" t="s">
        <v>80</v>
      </c>
    </row>
    <row r="14" spans="1:27" ht="14.25" x14ac:dyDescent="0.2">
      <c r="A14" s="19" t="s">
        <v>95</v>
      </c>
      <c r="B14" s="20" t="s">
        <v>140</v>
      </c>
      <c r="C14" s="21">
        <v>4.38</v>
      </c>
      <c r="D14" s="67"/>
      <c r="E14" s="20" t="s">
        <v>83</v>
      </c>
      <c r="F14" s="26" t="s">
        <v>83</v>
      </c>
      <c r="G14" s="20">
        <v>5.4</v>
      </c>
      <c r="H14" s="20">
        <v>0.59299999999999997</v>
      </c>
      <c r="I14" s="20">
        <v>600</v>
      </c>
      <c r="J14" s="28">
        <v>4.9000000000000004</v>
      </c>
      <c r="K14" s="20">
        <v>0.59299999999999997</v>
      </c>
      <c r="L14" s="26">
        <v>600</v>
      </c>
      <c r="M14" s="20">
        <v>9.3000000000000007</v>
      </c>
      <c r="N14" s="20">
        <v>0.59299999999999997</v>
      </c>
      <c r="O14" s="20">
        <v>600</v>
      </c>
      <c r="P14" s="37"/>
      <c r="Q14" s="38" t="s">
        <v>83</v>
      </c>
      <c r="R14" s="23">
        <f>G14-(((H14*binaries!T$1^2)/(binaries!T$1+I14))/1000)</f>
        <v>5.3407</v>
      </c>
      <c r="S14" s="23">
        <f>J14-(((K14*binaries!T$1^2)/(binaries!T$1+L14))/1000)</f>
        <v>4.8407</v>
      </c>
      <c r="T14" s="32">
        <f>M14-(((N14*binaries!T$1^2)/(binaries!T$1+O14))/1000)</f>
        <v>9.2407000000000004</v>
      </c>
      <c r="U14" s="24">
        <f>C14+(D14*(300-300))</f>
        <v>4.38</v>
      </c>
      <c r="V14" s="38" t="s">
        <v>83</v>
      </c>
      <c r="W14" s="23">
        <f t="shared" si="9"/>
        <v>5.3407</v>
      </c>
      <c r="X14" s="23">
        <f>J14-(((K14*300^2)/(300+L14))/1000)</f>
        <v>4.8407</v>
      </c>
      <c r="Y14" s="23">
        <f>M14-(((N14*300^2)/(300+O14))/1000)</f>
        <v>9.2407000000000004</v>
      </c>
      <c r="Z14" s="76">
        <f t="shared" si="3"/>
        <v>4.8407</v>
      </c>
      <c r="AA14" s="26" t="s">
        <v>80</v>
      </c>
    </row>
    <row r="15" spans="1:27" ht="14.25" x14ac:dyDescent="0.2">
      <c r="A15" s="19" t="s">
        <v>96</v>
      </c>
      <c r="B15" s="20" t="s">
        <v>140</v>
      </c>
      <c r="C15" s="21">
        <v>4.9800000000000004</v>
      </c>
      <c r="D15" s="67"/>
      <c r="E15" s="20" t="s">
        <v>83</v>
      </c>
      <c r="F15" s="26" t="s">
        <v>83</v>
      </c>
      <c r="G15" s="20">
        <v>0.78</v>
      </c>
      <c r="H15" s="20">
        <v>0.245</v>
      </c>
      <c r="I15" s="20">
        <v>624</v>
      </c>
      <c r="J15" s="28">
        <v>2.5099999999999998</v>
      </c>
      <c r="K15" s="20">
        <v>0.245</v>
      </c>
      <c r="L15" s="26">
        <v>624</v>
      </c>
      <c r="M15" s="20">
        <v>5.82</v>
      </c>
      <c r="N15" s="20">
        <v>0.245</v>
      </c>
      <c r="O15" s="20">
        <v>624</v>
      </c>
      <c r="P15" s="37"/>
      <c r="Q15" s="38" t="s">
        <v>83</v>
      </c>
      <c r="R15" s="23">
        <f>G15-(((H15*binaries!T$1^2)/(binaries!T$1+I15))/1000)</f>
        <v>0.75613636363636361</v>
      </c>
      <c r="S15" s="23">
        <f>J15-(((K15*binaries!T$1^2)/(binaries!T$1+L15))/1000)</f>
        <v>2.4861363636363634</v>
      </c>
      <c r="T15" s="32">
        <f>M15-(((N15*binaries!T$1^2)/(binaries!T$1+O15))/1000)</f>
        <v>5.7961363636363643</v>
      </c>
      <c r="U15" s="24">
        <f>C15+(D15*(300-300))</f>
        <v>4.9800000000000004</v>
      </c>
      <c r="V15" s="38" t="s">
        <v>83</v>
      </c>
      <c r="W15" s="23">
        <f t="shared" si="9"/>
        <v>0.75613636363636361</v>
      </c>
      <c r="X15" s="23">
        <f>J15-(((K15*300^2)/(300+L15))/1000)</f>
        <v>2.4861363636363634</v>
      </c>
      <c r="Y15" s="23">
        <f>M15-(((N15*300^2)/(300+O15))/1000)</f>
        <v>5.7961363636363643</v>
      </c>
      <c r="Z15" s="76">
        <f t="shared" si="3"/>
        <v>0.75613636363636361</v>
      </c>
      <c r="AA15" s="26" t="s">
        <v>80</v>
      </c>
    </row>
    <row r="16" spans="1:27" ht="14.25" x14ac:dyDescent="0.2">
      <c r="A16" s="19" t="s">
        <v>91</v>
      </c>
      <c r="B16" s="20" t="s">
        <v>140</v>
      </c>
      <c r="C16" s="21">
        <v>3.1890000000000001</v>
      </c>
      <c r="D16" s="62">
        <v>5</v>
      </c>
      <c r="E16" s="20">
        <v>5.1849999999999996</v>
      </c>
      <c r="F16" s="26">
        <v>4.5</v>
      </c>
      <c r="G16" s="20">
        <v>3.51</v>
      </c>
      <c r="H16" s="20">
        <v>0.90900000000000003</v>
      </c>
      <c r="I16" s="20">
        <v>830</v>
      </c>
      <c r="J16" s="69"/>
      <c r="K16" s="67"/>
      <c r="L16" s="68"/>
      <c r="M16" s="67"/>
      <c r="N16" s="67"/>
      <c r="O16" s="67"/>
      <c r="P16" s="31">
        <f>C16+((D16*0.000001)*($T$1-300))</f>
        <v>3.1890000000000001</v>
      </c>
      <c r="Q16" s="22">
        <f>E16+((F16*0.000001)*($T$1-300))</f>
        <v>5.1849999999999996</v>
      </c>
      <c r="R16" s="23">
        <f>G16-(((H16*T$1^2)/(T$1+I16))/1000)</f>
        <v>3.4376017699115042</v>
      </c>
      <c r="S16" s="40"/>
      <c r="T16" s="70"/>
      <c r="U16" s="22">
        <f>C16</f>
        <v>3.1890000000000001</v>
      </c>
      <c r="V16" s="22">
        <f>E16</f>
        <v>5.1849999999999996</v>
      </c>
      <c r="W16" s="23">
        <f t="shared" si="9"/>
        <v>3.4376017699115042</v>
      </c>
      <c r="X16" s="40"/>
      <c r="Y16" s="40"/>
      <c r="Z16" s="76">
        <f t="shared" si="3"/>
        <v>3.4376017699115042</v>
      </c>
      <c r="AA16" s="26" t="s">
        <v>80</v>
      </c>
    </row>
    <row r="17" spans="1:27" ht="14.25" x14ac:dyDescent="0.2">
      <c r="A17" s="19" t="s">
        <v>92</v>
      </c>
      <c r="B17" s="20" t="s">
        <v>140</v>
      </c>
      <c r="C17" s="21">
        <v>3.1120000000000001</v>
      </c>
      <c r="D17" s="62">
        <v>3.0419999999999998</v>
      </c>
      <c r="E17" s="20">
        <v>4.9820000000000002</v>
      </c>
      <c r="F17" s="26">
        <v>2.2269999999999999</v>
      </c>
      <c r="G17" s="20">
        <v>6.25</v>
      </c>
      <c r="H17" s="20">
        <v>1.7989999999999999</v>
      </c>
      <c r="I17" s="20">
        <v>1462</v>
      </c>
      <c r="J17" s="69"/>
      <c r="K17" s="67"/>
      <c r="L17" s="68"/>
      <c r="M17" s="67"/>
      <c r="N17" s="67"/>
      <c r="O17" s="67"/>
      <c r="P17" s="31">
        <f>C17+((D17*0.000001)*(T$1-300))</f>
        <v>3.1120000000000001</v>
      </c>
      <c r="Q17" s="22">
        <f t="shared" ref="Q17:Q18" si="10">E17+((F17*0.000001)*($T$1-300))</f>
        <v>4.9820000000000002</v>
      </c>
      <c r="R17" s="23">
        <f>G17-(((H17*T$1^2)/(T$1+I17))/1000)</f>
        <v>6.1581101021566402</v>
      </c>
      <c r="S17" s="40"/>
      <c r="T17" s="70"/>
      <c r="U17" s="22">
        <f>C17</f>
        <v>3.1120000000000001</v>
      </c>
      <c r="V17" s="22">
        <f t="shared" ref="V17:V18" si="11">E17</f>
        <v>4.9820000000000002</v>
      </c>
      <c r="W17" s="23">
        <f t="shared" si="9"/>
        <v>6.1581101021566402</v>
      </c>
      <c r="X17" s="40"/>
      <c r="Y17" s="40"/>
      <c r="Z17" s="76">
        <f t="shared" si="3"/>
        <v>6.1581101021566402</v>
      </c>
      <c r="AA17" s="26" t="s">
        <v>80</v>
      </c>
    </row>
    <row r="18" spans="1:27" ht="14.25" x14ac:dyDescent="0.2">
      <c r="A18" s="19" t="s">
        <v>93</v>
      </c>
      <c r="B18" s="20" t="s">
        <v>140</v>
      </c>
      <c r="C18" s="21">
        <v>3.5449999999999999</v>
      </c>
      <c r="D18" s="62">
        <v>3.83</v>
      </c>
      <c r="E18" s="20">
        <v>5.7030000000000003</v>
      </c>
      <c r="F18" s="26">
        <v>2.7509999999999999</v>
      </c>
      <c r="G18" s="20">
        <v>0.78</v>
      </c>
      <c r="H18" s="20">
        <v>0.245</v>
      </c>
      <c r="I18" s="20">
        <v>624</v>
      </c>
      <c r="J18" s="69"/>
      <c r="K18" s="67"/>
      <c r="L18" s="68"/>
      <c r="M18" s="67"/>
      <c r="N18" s="67"/>
      <c r="O18" s="67"/>
      <c r="P18" s="31">
        <f>C18+((D18*0.000001)*(T$1-300))</f>
        <v>3.5449999999999999</v>
      </c>
      <c r="Q18" s="22">
        <f t="shared" si="10"/>
        <v>5.7030000000000003</v>
      </c>
      <c r="R18" s="23">
        <f>G18-(((H18*T$1^2)/(T$1+I18))/1000)</f>
        <v>0.75613636363636361</v>
      </c>
      <c r="S18" s="40"/>
      <c r="T18" s="70"/>
      <c r="U18" s="22">
        <f>C18</f>
        <v>3.5449999999999999</v>
      </c>
      <c r="V18" s="22">
        <f t="shared" si="11"/>
        <v>5.7030000000000003</v>
      </c>
      <c r="W18" s="23">
        <f t="shared" si="9"/>
        <v>0.75613636363636361</v>
      </c>
      <c r="X18" s="67"/>
      <c r="Y18" s="67"/>
      <c r="Z18" s="76">
        <f t="shared" si="3"/>
        <v>0.75613636363636361</v>
      </c>
      <c r="AA18" s="26" t="s">
        <v>80</v>
      </c>
    </row>
    <row r="19" spans="1:27" s="52" customFormat="1" x14ac:dyDescent="0.25">
      <c r="A19" s="44" t="s">
        <v>52</v>
      </c>
      <c r="B19" s="45"/>
      <c r="C19" s="46"/>
      <c r="D19" s="47"/>
      <c r="E19" s="47"/>
      <c r="F19" s="48"/>
      <c r="G19" s="47"/>
      <c r="H19" s="47"/>
      <c r="I19" s="48"/>
      <c r="J19" s="47"/>
      <c r="K19" s="47"/>
      <c r="L19" s="48"/>
      <c r="M19" s="47"/>
      <c r="N19" s="47"/>
      <c r="O19" s="48"/>
      <c r="P19" s="49"/>
      <c r="Q19" s="47"/>
      <c r="R19" s="50"/>
      <c r="S19" s="50"/>
      <c r="T19" s="51"/>
      <c r="U19" s="47"/>
      <c r="V19" s="47"/>
      <c r="W19" s="50"/>
      <c r="X19" s="50"/>
      <c r="Y19" s="50"/>
      <c r="Z19" s="53"/>
      <c r="AA19" s="75"/>
    </row>
    <row r="20" spans="1:27" ht="14.25" x14ac:dyDescent="0.2">
      <c r="A20" s="19" t="s">
        <v>6</v>
      </c>
      <c r="B20" s="20" t="s">
        <v>125</v>
      </c>
      <c r="C20" s="21">
        <v>3.5670000000000002</v>
      </c>
      <c r="D20" s="20">
        <v>1.05</v>
      </c>
      <c r="E20" s="20" t="s">
        <v>83</v>
      </c>
      <c r="F20" s="26" t="s">
        <v>83</v>
      </c>
      <c r="G20" s="67"/>
      <c r="H20" s="67"/>
      <c r="I20" s="67"/>
      <c r="J20" s="28">
        <v>5.4124999999999996</v>
      </c>
      <c r="K20" s="20">
        <v>-0.19789999999999999</v>
      </c>
      <c r="L20" s="26">
        <v>-1437</v>
      </c>
      <c r="M20" s="67"/>
      <c r="N20" s="67"/>
      <c r="O20" s="67"/>
      <c r="P20" s="31">
        <f>C20+((D20*0.000001)*($T$1-300))</f>
        <v>3.5670000000000002</v>
      </c>
      <c r="Q20" s="22" t="s">
        <v>83</v>
      </c>
      <c r="R20" s="67"/>
      <c r="S20" s="23">
        <f>J20-(((K20*binaries!T$1^2)/(binaries!T$1+L20))/1000)</f>
        <v>5.3968350923482848</v>
      </c>
      <c r="T20" s="68"/>
      <c r="U20" s="22">
        <f>C20</f>
        <v>3.5670000000000002</v>
      </c>
      <c r="V20" s="22" t="s">
        <v>83</v>
      </c>
      <c r="W20" s="40"/>
      <c r="X20" s="23">
        <f>J20-(((K20*300^2)/(300+L20))/1000)</f>
        <v>5.3968350923482848</v>
      </c>
      <c r="Y20" s="40"/>
      <c r="Z20" s="76">
        <f t="shared" si="3"/>
        <v>5.3968350923482848</v>
      </c>
      <c r="AA20" s="26" t="s">
        <v>121</v>
      </c>
    </row>
    <row r="21" spans="1:27" ht="14.25" x14ac:dyDescent="0.2">
      <c r="A21" s="19" t="s">
        <v>0</v>
      </c>
      <c r="B21" s="20" t="s">
        <v>125</v>
      </c>
      <c r="C21" s="21">
        <v>5.431</v>
      </c>
      <c r="D21" s="20">
        <v>2.6160000000000001</v>
      </c>
      <c r="E21" s="20" t="s">
        <v>83</v>
      </c>
      <c r="F21" s="26" t="s">
        <v>83</v>
      </c>
      <c r="G21" s="67"/>
      <c r="H21" s="67"/>
      <c r="I21" s="67"/>
      <c r="J21" s="28">
        <v>1.1692</v>
      </c>
      <c r="K21" s="20">
        <v>0.49</v>
      </c>
      <c r="L21" s="26">
        <v>655</v>
      </c>
      <c r="M21" s="67"/>
      <c r="N21" s="67"/>
      <c r="O21" s="67"/>
      <c r="P21" s="31">
        <f t="shared" ref="P21:P24" si="12">C21+((D21*0.000001)*($T$1-300))</f>
        <v>5.431</v>
      </c>
      <c r="Q21" s="38" t="s">
        <v>83</v>
      </c>
      <c r="R21" s="40"/>
      <c r="S21" s="23">
        <f>J21-(((K21*binaries!T$1^2)/(binaries!T$1+L21))/1000)</f>
        <v>1.1230219895287958</v>
      </c>
      <c r="T21" s="68"/>
      <c r="U21" s="22">
        <f t="shared" ref="U21:U24" si="13">C21</f>
        <v>5.431</v>
      </c>
      <c r="V21" s="38" t="s">
        <v>83</v>
      </c>
      <c r="W21" s="40"/>
      <c r="X21" s="23">
        <f>J21-(((K21*300^2)/(300+L21))/1000)</f>
        <v>1.1230219895287958</v>
      </c>
      <c r="Y21" s="40"/>
      <c r="Z21" s="76">
        <f t="shared" si="3"/>
        <v>1.1230219895287958</v>
      </c>
      <c r="AA21" s="26" t="s">
        <v>121</v>
      </c>
    </row>
    <row r="22" spans="1:27" ht="14.25" x14ac:dyDescent="0.2">
      <c r="A22" s="19" t="s">
        <v>1</v>
      </c>
      <c r="B22" s="20" t="s">
        <v>125</v>
      </c>
      <c r="C22" s="21">
        <v>5.6578999999999997</v>
      </c>
      <c r="D22" s="20">
        <v>5.75</v>
      </c>
      <c r="E22" s="20" t="s">
        <v>83</v>
      </c>
      <c r="F22" s="26" t="s">
        <v>83</v>
      </c>
      <c r="G22" s="67"/>
      <c r="H22" s="67"/>
      <c r="I22" s="67"/>
      <c r="J22" s="69"/>
      <c r="K22" s="67"/>
      <c r="L22" s="68"/>
      <c r="M22" s="20">
        <v>0.74370000000000003</v>
      </c>
      <c r="N22" s="20">
        <v>0.47739999999999999</v>
      </c>
      <c r="O22" s="20">
        <v>235</v>
      </c>
      <c r="P22" s="31">
        <f t="shared" si="12"/>
        <v>5.6578999999999997</v>
      </c>
      <c r="Q22" s="38" t="s">
        <v>83</v>
      </c>
      <c r="R22" s="40"/>
      <c r="S22" s="67"/>
      <c r="T22" s="32">
        <f>M22-(((N22*binaries!T$1^2)/(binaries!T$1+O22))/1000)</f>
        <v>0.66338971962616822</v>
      </c>
      <c r="U22" s="22">
        <f t="shared" si="13"/>
        <v>5.6578999999999997</v>
      </c>
      <c r="V22" s="38" t="s">
        <v>83</v>
      </c>
      <c r="W22" s="40"/>
      <c r="X22" s="40"/>
      <c r="Y22" s="23">
        <f>M22-(((N22*300^2)/(300+O22))/1000)</f>
        <v>0.66338971962616822</v>
      </c>
      <c r="Z22" s="76">
        <f t="shared" si="3"/>
        <v>0.66338971962616822</v>
      </c>
      <c r="AA22" s="26" t="s">
        <v>121</v>
      </c>
    </row>
    <row r="23" spans="1:27" ht="14.25" x14ac:dyDescent="0.2">
      <c r="A23" s="19" t="s">
        <v>118</v>
      </c>
      <c r="B23" s="20" t="s">
        <v>126</v>
      </c>
      <c r="C23" s="21">
        <v>4.3596000000000004</v>
      </c>
      <c r="D23" s="20">
        <v>2.77</v>
      </c>
      <c r="E23" s="20" t="s">
        <v>83</v>
      </c>
      <c r="F23" s="26" t="s">
        <v>83</v>
      </c>
      <c r="G23" s="67"/>
      <c r="H23" s="67"/>
      <c r="I23" s="67"/>
      <c r="J23" s="28">
        <v>2.4169999999999998</v>
      </c>
      <c r="K23" s="20">
        <v>0.34</v>
      </c>
      <c r="L23" s="26">
        <v>700</v>
      </c>
      <c r="M23" s="35"/>
      <c r="N23" s="35"/>
      <c r="O23" s="35"/>
      <c r="P23" s="31">
        <f t="shared" si="12"/>
        <v>4.3596000000000004</v>
      </c>
      <c r="Q23" s="38" t="s">
        <v>83</v>
      </c>
      <c r="R23" s="67"/>
      <c r="S23" s="23">
        <f>J23-(((K23*binaries!T$1^2)/(binaries!T$1+L23))/1000)</f>
        <v>2.3863999999999996</v>
      </c>
      <c r="T23" s="68"/>
      <c r="U23" s="22">
        <f t="shared" si="13"/>
        <v>4.3596000000000004</v>
      </c>
      <c r="V23" s="38" t="s">
        <v>83</v>
      </c>
      <c r="W23" s="40"/>
      <c r="X23" s="23">
        <f>J23-(((K23*300^2)/(300+L23))/1000)</f>
        <v>2.3863999999999996</v>
      </c>
      <c r="Y23" s="40"/>
      <c r="Z23" s="76">
        <f t="shared" si="3"/>
        <v>2.3863999999999996</v>
      </c>
      <c r="AA23" s="26" t="s">
        <v>121</v>
      </c>
    </row>
    <row r="24" spans="1:27" ht="14.25" x14ac:dyDescent="0.2">
      <c r="A24" s="19" t="s">
        <v>119</v>
      </c>
      <c r="B24" s="20" t="s">
        <v>125</v>
      </c>
      <c r="C24" s="21">
        <v>3.0806</v>
      </c>
      <c r="D24" s="20">
        <v>4.2</v>
      </c>
      <c r="E24" s="20">
        <v>15.1173</v>
      </c>
      <c r="F24" s="26">
        <v>4.7</v>
      </c>
      <c r="G24" s="67"/>
      <c r="H24" s="67"/>
      <c r="I24" s="67"/>
      <c r="J24" s="69"/>
      <c r="K24" s="67"/>
      <c r="L24" s="68"/>
      <c r="M24" s="20">
        <v>3.024</v>
      </c>
      <c r="N24" s="20">
        <v>-3.0550000000000001E-2</v>
      </c>
      <c r="O24" s="20">
        <v>-311</v>
      </c>
      <c r="P24" s="31">
        <f t="shared" si="12"/>
        <v>3.0806</v>
      </c>
      <c r="Q24" s="22">
        <f>E24+((F24*0.000001)*($T$1-300))</f>
        <v>15.1173</v>
      </c>
      <c r="R24" s="67"/>
      <c r="S24" s="67"/>
      <c r="T24" s="32">
        <f>M24-(((N24*binaries!T$1^2)/(binaries!T$1+O24))/1000)</f>
        <v>2.7740454545454547</v>
      </c>
      <c r="U24" s="22">
        <f t="shared" si="13"/>
        <v>3.0806</v>
      </c>
      <c r="V24" s="22">
        <f t="shared" ref="V24" si="14">E24</f>
        <v>15.1173</v>
      </c>
      <c r="W24" s="40"/>
      <c r="X24" s="40"/>
      <c r="Y24" s="23">
        <f>M24-(((N24*300^2)/(300+O24))/1000)</f>
        <v>2.7740454545454547</v>
      </c>
      <c r="Z24" s="76">
        <f t="shared" si="3"/>
        <v>2.7740454545454547</v>
      </c>
      <c r="AA24" s="26" t="s">
        <v>121</v>
      </c>
    </row>
    <row r="25" spans="1:27" s="52" customFormat="1" x14ac:dyDescent="0.25">
      <c r="A25" s="44" t="s">
        <v>115</v>
      </c>
      <c r="B25" s="53"/>
      <c r="C25" s="46"/>
      <c r="D25" s="47"/>
      <c r="E25" s="47"/>
      <c r="F25" s="48"/>
      <c r="G25" s="47"/>
      <c r="H25" s="47"/>
      <c r="I25" s="47"/>
      <c r="J25" s="54"/>
      <c r="K25" s="55"/>
      <c r="L25" s="56"/>
      <c r="M25" s="55"/>
      <c r="N25" s="55"/>
      <c r="O25" s="55"/>
      <c r="P25" s="57"/>
      <c r="Q25" s="58"/>
      <c r="R25" s="58"/>
      <c r="S25" s="58"/>
      <c r="T25" s="59"/>
      <c r="U25" s="58"/>
      <c r="V25" s="58"/>
      <c r="W25" s="60"/>
      <c r="X25" s="60"/>
      <c r="Y25" s="60"/>
      <c r="Z25" s="53"/>
      <c r="AA25" s="77"/>
    </row>
    <row r="26" spans="1:27" ht="14.25" x14ac:dyDescent="0.2">
      <c r="A26" s="19" t="s">
        <v>55</v>
      </c>
      <c r="B26" s="20" t="s">
        <v>130</v>
      </c>
      <c r="C26" s="21">
        <v>5.617</v>
      </c>
      <c r="D26" s="67"/>
      <c r="E26" s="20" t="s">
        <v>83</v>
      </c>
      <c r="F26" s="26" t="s">
        <v>83</v>
      </c>
      <c r="G26" s="72"/>
      <c r="H26" s="72"/>
      <c r="I26" s="72"/>
      <c r="J26" s="69"/>
      <c r="K26" s="67"/>
      <c r="L26" s="68"/>
      <c r="M26" s="67"/>
      <c r="N26" s="67"/>
      <c r="O26" s="67"/>
      <c r="P26" s="37"/>
      <c r="Q26" s="20" t="s">
        <v>83</v>
      </c>
      <c r="R26" s="40"/>
      <c r="S26" s="40"/>
      <c r="T26" s="70"/>
      <c r="U26" s="22">
        <f>C26</f>
        <v>5.617</v>
      </c>
      <c r="V26" s="20" t="s">
        <v>83</v>
      </c>
      <c r="W26" s="71">
        <v>4.0999999999999996</v>
      </c>
      <c r="X26" s="71">
        <v>2.8</v>
      </c>
      <c r="Y26" s="67"/>
      <c r="Z26" s="76">
        <f>MIN(W26:Y26)</f>
        <v>2.8</v>
      </c>
      <c r="AA26" s="26" t="s">
        <v>121</v>
      </c>
    </row>
    <row r="27" spans="1:27" ht="14.25" x14ac:dyDescent="0.2">
      <c r="A27" s="19" t="s">
        <v>53</v>
      </c>
      <c r="B27" s="20" t="s">
        <v>132</v>
      </c>
      <c r="C27" s="21">
        <v>4.8639999999999999</v>
      </c>
      <c r="D27" s="67"/>
      <c r="E27" s="20" t="s">
        <v>83</v>
      </c>
      <c r="F27" s="26" t="s">
        <v>83</v>
      </c>
      <c r="G27" s="72"/>
      <c r="H27" s="72"/>
      <c r="I27" s="72"/>
      <c r="J27" s="69"/>
      <c r="K27" s="67"/>
      <c r="L27" s="68"/>
      <c r="M27" s="67"/>
      <c r="N27" s="67"/>
      <c r="O27" s="67"/>
      <c r="P27" s="37"/>
      <c r="Q27" s="20" t="s">
        <v>83</v>
      </c>
      <c r="R27" s="40"/>
      <c r="S27" s="40"/>
      <c r="T27" s="70"/>
      <c r="U27" s="22">
        <f>C27</f>
        <v>4.8639999999999999</v>
      </c>
      <c r="V27" s="20" t="s">
        <v>83</v>
      </c>
      <c r="W27" s="71">
        <v>5.5</v>
      </c>
      <c r="X27" s="67"/>
      <c r="Y27" s="67"/>
      <c r="Z27" s="76">
        <f t="shared" si="3"/>
        <v>5.5</v>
      </c>
      <c r="AA27" s="26" t="s">
        <v>80</v>
      </c>
    </row>
    <row r="28" spans="1:27" ht="14.25" x14ac:dyDescent="0.2">
      <c r="A28" s="19" t="s">
        <v>54</v>
      </c>
      <c r="B28" s="20" t="s">
        <v>132</v>
      </c>
      <c r="C28" s="21">
        <v>5.1379999999999999</v>
      </c>
      <c r="D28" s="67"/>
      <c r="E28" s="20" t="s">
        <v>83</v>
      </c>
      <c r="F28" s="26" t="s">
        <v>83</v>
      </c>
      <c r="G28" s="72"/>
      <c r="H28" s="72"/>
      <c r="I28" s="72"/>
      <c r="J28" s="69"/>
      <c r="K28" s="67"/>
      <c r="L28" s="68"/>
      <c r="M28" s="67"/>
      <c r="N28" s="67"/>
      <c r="O28" s="67"/>
      <c r="P28" s="37"/>
      <c r="Q28" s="20" t="s">
        <v>83</v>
      </c>
      <c r="R28" s="40"/>
      <c r="S28" s="40"/>
      <c r="T28" s="70"/>
      <c r="U28" s="22">
        <f t="shared" ref="U28:U41" si="15">C28</f>
        <v>5.1379999999999999</v>
      </c>
      <c r="V28" s="20" t="s">
        <v>83</v>
      </c>
      <c r="W28" s="71">
        <v>5.15</v>
      </c>
      <c r="X28" s="67"/>
      <c r="Y28" s="67"/>
      <c r="Z28" s="76">
        <f t="shared" si="3"/>
        <v>5.15</v>
      </c>
      <c r="AA28" s="26" t="s">
        <v>80</v>
      </c>
    </row>
    <row r="29" spans="1:27" ht="14.25" x14ac:dyDescent="0.2">
      <c r="A29" s="19" t="s">
        <v>56</v>
      </c>
      <c r="B29" s="20" t="s">
        <v>130</v>
      </c>
      <c r="C29" s="21">
        <v>5.62</v>
      </c>
      <c r="D29" s="67"/>
      <c r="E29" s="20" t="s">
        <v>83</v>
      </c>
      <c r="F29" s="26" t="s">
        <v>83</v>
      </c>
      <c r="G29" s="72"/>
      <c r="H29" s="72"/>
      <c r="I29" s="72"/>
      <c r="J29" s="69"/>
      <c r="K29" s="67"/>
      <c r="L29" s="68"/>
      <c r="M29" s="67"/>
      <c r="N29" s="67"/>
      <c r="O29" s="67"/>
      <c r="P29" s="37"/>
      <c r="Q29" s="20" t="s">
        <v>83</v>
      </c>
      <c r="R29" s="40"/>
      <c r="S29" s="40"/>
      <c r="T29" s="70"/>
      <c r="U29" s="22">
        <f t="shared" si="15"/>
        <v>5.62</v>
      </c>
      <c r="V29" s="20" t="s">
        <v>83</v>
      </c>
      <c r="W29" s="71">
        <v>4.45</v>
      </c>
      <c r="X29" s="67"/>
      <c r="Y29" s="67"/>
      <c r="Z29" s="76">
        <f t="shared" si="3"/>
        <v>4.45</v>
      </c>
      <c r="AA29" s="26" t="s">
        <v>80</v>
      </c>
    </row>
    <row r="30" spans="1:27" ht="14.25" x14ac:dyDescent="0.2">
      <c r="A30" s="19" t="s">
        <v>57</v>
      </c>
      <c r="B30" s="20" t="s">
        <v>130</v>
      </c>
      <c r="C30" s="21">
        <v>5.89</v>
      </c>
      <c r="D30" s="67"/>
      <c r="E30" s="20" t="s">
        <v>83</v>
      </c>
      <c r="F30" s="26" t="s">
        <v>83</v>
      </c>
      <c r="G30" s="72"/>
      <c r="H30" s="72"/>
      <c r="I30" s="72"/>
      <c r="J30" s="69"/>
      <c r="K30" s="67"/>
      <c r="L30" s="68"/>
      <c r="M30" s="67"/>
      <c r="N30" s="67"/>
      <c r="O30" s="67"/>
      <c r="P30" s="37"/>
      <c r="Q30" s="20" t="s">
        <v>83</v>
      </c>
      <c r="R30" s="40"/>
      <c r="S30" s="40"/>
      <c r="T30" s="68"/>
      <c r="U30" s="22">
        <f t="shared" si="15"/>
        <v>5.89</v>
      </c>
      <c r="V30" s="20" t="s">
        <v>83</v>
      </c>
      <c r="W30" s="71">
        <v>3.59</v>
      </c>
      <c r="X30" s="67"/>
      <c r="Y30" s="67"/>
      <c r="Z30" s="76">
        <f t="shared" si="3"/>
        <v>3.59</v>
      </c>
      <c r="AA30" s="26" t="s">
        <v>80</v>
      </c>
    </row>
    <row r="31" spans="1:27" ht="14.25" x14ac:dyDescent="0.2">
      <c r="A31" s="19" t="s">
        <v>58</v>
      </c>
      <c r="B31" s="20" t="s">
        <v>130</v>
      </c>
      <c r="C31" s="21">
        <v>6.28</v>
      </c>
      <c r="D31" s="67"/>
      <c r="E31" s="20" t="s">
        <v>83</v>
      </c>
      <c r="F31" s="26" t="s">
        <v>83</v>
      </c>
      <c r="G31" s="72"/>
      <c r="H31" s="72"/>
      <c r="I31" s="72"/>
      <c r="J31" s="69"/>
      <c r="K31" s="67"/>
      <c r="L31" s="68"/>
      <c r="M31" s="67"/>
      <c r="N31" s="67"/>
      <c r="O31" s="67"/>
      <c r="P31" s="37"/>
      <c r="Q31" s="20" t="s">
        <v>83</v>
      </c>
      <c r="R31" s="40"/>
      <c r="S31" s="40"/>
      <c r="T31" s="68"/>
      <c r="U31" s="22">
        <f t="shared" si="15"/>
        <v>6.28</v>
      </c>
      <c r="V31" s="20" t="s">
        <v>83</v>
      </c>
      <c r="W31" s="71">
        <v>3.5</v>
      </c>
      <c r="X31" s="67"/>
      <c r="Y31" s="67"/>
      <c r="Z31" s="76">
        <f t="shared" si="3"/>
        <v>3.5</v>
      </c>
      <c r="AA31" s="26" t="s">
        <v>80</v>
      </c>
    </row>
    <row r="32" spans="1:27" ht="14.25" x14ac:dyDescent="0.2">
      <c r="A32" s="19" t="s">
        <v>61</v>
      </c>
      <c r="B32" s="20" t="s">
        <v>133</v>
      </c>
      <c r="C32" s="21">
        <v>5.8719999999999999</v>
      </c>
      <c r="D32" s="20">
        <v>4.3</v>
      </c>
      <c r="E32" s="20" t="s">
        <v>83</v>
      </c>
      <c r="F32" s="26" t="s">
        <v>83</v>
      </c>
      <c r="G32" s="72"/>
      <c r="H32" s="72"/>
      <c r="I32" s="72"/>
      <c r="J32" s="69"/>
      <c r="K32" s="67"/>
      <c r="L32" s="68"/>
      <c r="M32" s="67"/>
      <c r="N32" s="67"/>
      <c r="O32" s="67"/>
      <c r="P32" s="31">
        <f t="shared" ref="P32:P37" si="16">C32+((D32*0.000001)*($T$1-300))</f>
        <v>5.8719999999999999</v>
      </c>
      <c r="Q32" s="20" t="s">
        <v>83</v>
      </c>
      <c r="R32" s="40"/>
      <c r="S32" s="40"/>
      <c r="T32" s="68"/>
      <c r="U32" s="22">
        <f t="shared" si="15"/>
        <v>5.8719999999999999</v>
      </c>
      <c r="V32" s="20" t="s">
        <v>83</v>
      </c>
      <c r="W32" s="71">
        <v>0.54</v>
      </c>
      <c r="X32" s="67"/>
      <c r="Y32" s="67"/>
      <c r="Z32" s="76">
        <f t="shared" si="3"/>
        <v>0.54</v>
      </c>
      <c r="AA32" s="26" t="s">
        <v>80</v>
      </c>
    </row>
    <row r="33" spans="1:27" ht="14.25" x14ac:dyDescent="0.2">
      <c r="A33" s="19" t="s">
        <v>62</v>
      </c>
      <c r="B33" s="20" t="s">
        <v>131</v>
      </c>
      <c r="C33" s="21">
        <v>6.085</v>
      </c>
      <c r="D33" s="20">
        <v>1.41</v>
      </c>
      <c r="E33" s="20" t="s">
        <v>83</v>
      </c>
      <c r="F33" s="26" t="s">
        <v>83</v>
      </c>
      <c r="G33" s="20">
        <v>-0.23</v>
      </c>
      <c r="H33" s="20">
        <v>-0.6</v>
      </c>
      <c r="I33" s="20">
        <v>16</v>
      </c>
      <c r="J33" s="69"/>
      <c r="K33" s="67"/>
      <c r="L33" s="68"/>
      <c r="M33" s="67"/>
      <c r="N33" s="67"/>
      <c r="O33" s="67"/>
      <c r="P33" s="31">
        <f t="shared" si="16"/>
        <v>6.085</v>
      </c>
      <c r="Q33" s="20" t="s">
        <v>83</v>
      </c>
      <c r="R33" s="23">
        <f>G33-(((H33*T$1^2)/(T$1+I33))/1000)</f>
        <v>-5.9113924050632927E-2</v>
      </c>
      <c r="S33" s="40"/>
      <c r="T33" s="68"/>
      <c r="U33" s="22">
        <f t="shared" si="15"/>
        <v>6.085</v>
      </c>
      <c r="V33" s="20" t="s">
        <v>83</v>
      </c>
      <c r="W33" s="23">
        <f t="shared" ref="W33:W41" si="17">G33-(((H33*300^2)/(300+I33))/1000)</f>
        <v>-5.9113924050632927E-2</v>
      </c>
      <c r="X33" s="67"/>
      <c r="Y33" s="67"/>
      <c r="Z33" s="76">
        <f t="shared" si="3"/>
        <v>-5.9113924050632927E-2</v>
      </c>
      <c r="AA33" s="26" t="s">
        <v>80</v>
      </c>
    </row>
    <row r="34" spans="1:27" ht="14.25" x14ac:dyDescent="0.2">
      <c r="A34" s="19" t="s">
        <v>63</v>
      </c>
      <c r="B34" s="20" t="s">
        <v>131</v>
      </c>
      <c r="C34" s="21">
        <v>6.46</v>
      </c>
      <c r="D34" s="20">
        <v>4.7</v>
      </c>
      <c r="E34" s="20" t="s">
        <v>83</v>
      </c>
      <c r="F34" s="26" t="s">
        <v>83</v>
      </c>
      <c r="G34" s="20">
        <v>-0.3</v>
      </c>
      <c r="H34" s="20">
        <v>-0.6</v>
      </c>
      <c r="I34" s="20">
        <v>10</v>
      </c>
      <c r="J34" s="69"/>
      <c r="K34" s="67"/>
      <c r="L34" s="68"/>
      <c r="M34" s="67"/>
      <c r="N34" s="67"/>
      <c r="O34" s="67"/>
      <c r="P34" s="31">
        <f t="shared" si="16"/>
        <v>6.46</v>
      </c>
      <c r="Q34" s="20" t="s">
        <v>83</v>
      </c>
      <c r="R34" s="23">
        <f t="shared" ref="R34:R41" si="18">G34-(((H34*T$1^2)/(T$1+I34))/1000)</f>
        <v>-0.12580645161290321</v>
      </c>
      <c r="S34" s="40"/>
      <c r="T34" s="68"/>
      <c r="U34" s="22">
        <f t="shared" si="15"/>
        <v>6.46</v>
      </c>
      <c r="V34" s="20" t="s">
        <v>83</v>
      </c>
      <c r="W34" s="23">
        <f t="shared" si="17"/>
        <v>-0.12580645161290321</v>
      </c>
      <c r="X34" s="67"/>
      <c r="Y34" s="67"/>
      <c r="Z34" s="76">
        <f t="shared" si="3"/>
        <v>-0.12580645161290321</v>
      </c>
      <c r="AA34" s="26" t="s">
        <v>80</v>
      </c>
    </row>
    <row r="35" spans="1:27" ht="14.25" x14ac:dyDescent="0.2">
      <c r="A35" s="19" t="s">
        <v>12</v>
      </c>
      <c r="B35" s="20" t="s">
        <v>131</v>
      </c>
      <c r="C35" s="21">
        <v>5.6680000000000001</v>
      </c>
      <c r="D35" s="20">
        <v>7.8</v>
      </c>
      <c r="E35" s="20" t="s">
        <v>83</v>
      </c>
      <c r="F35" s="26" t="s">
        <v>83</v>
      </c>
      <c r="G35" s="20">
        <v>2.8071000000000002</v>
      </c>
      <c r="H35" s="20">
        <v>0.55800000000000005</v>
      </c>
      <c r="I35" s="20">
        <v>187</v>
      </c>
      <c r="J35" s="69"/>
      <c r="K35" s="67"/>
      <c r="L35" s="68"/>
      <c r="M35" s="67"/>
      <c r="N35" s="67"/>
      <c r="O35" s="67"/>
      <c r="P35" s="31">
        <f t="shared" si="16"/>
        <v>5.6680000000000001</v>
      </c>
      <c r="Q35" s="20" t="s">
        <v>83</v>
      </c>
      <c r="R35" s="23">
        <f t="shared" si="18"/>
        <v>2.7039788501026694</v>
      </c>
      <c r="S35" s="40"/>
      <c r="T35" s="68"/>
      <c r="U35" s="22">
        <f t="shared" si="15"/>
        <v>5.6680000000000001</v>
      </c>
      <c r="V35" s="20" t="s">
        <v>83</v>
      </c>
      <c r="W35" s="23">
        <f t="shared" si="17"/>
        <v>2.7039788501026694</v>
      </c>
      <c r="X35" s="67"/>
      <c r="Y35" s="67"/>
      <c r="Z35" s="76">
        <f t="shared" si="3"/>
        <v>2.7039788501026694</v>
      </c>
      <c r="AA35" s="26" t="s">
        <v>80</v>
      </c>
    </row>
    <row r="36" spans="1:27" ht="14.25" x14ac:dyDescent="0.2">
      <c r="A36" s="19" t="s">
        <v>59</v>
      </c>
      <c r="B36" s="20" t="s">
        <v>131</v>
      </c>
      <c r="C36" s="21">
        <v>6.1029999999999998</v>
      </c>
      <c r="D36" s="20">
        <v>8.33</v>
      </c>
      <c r="E36" s="20" t="s">
        <v>83</v>
      </c>
      <c r="F36" s="26" t="s">
        <v>83</v>
      </c>
      <c r="G36" s="20">
        <v>2.3832</v>
      </c>
      <c r="H36" s="20">
        <v>0.54900000000000004</v>
      </c>
      <c r="I36" s="20">
        <v>159</v>
      </c>
      <c r="J36" s="69"/>
      <c r="K36" s="67"/>
      <c r="L36" s="68"/>
      <c r="M36" s="67"/>
      <c r="N36" s="67"/>
      <c r="O36" s="67"/>
      <c r="P36" s="31">
        <f t="shared" si="16"/>
        <v>6.1029999999999998</v>
      </c>
      <c r="Q36" s="20" t="s">
        <v>83</v>
      </c>
      <c r="R36" s="23">
        <f t="shared" si="18"/>
        <v>2.2755529411764703</v>
      </c>
      <c r="S36" s="40"/>
      <c r="T36" s="68"/>
      <c r="U36" s="22">
        <f t="shared" si="15"/>
        <v>6.1029999999999998</v>
      </c>
      <c r="V36" s="20" t="s">
        <v>83</v>
      </c>
      <c r="W36" s="23">
        <f t="shared" si="17"/>
        <v>2.2755529411764703</v>
      </c>
      <c r="X36" s="67"/>
      <c r="Y36" s="67"/>
      <c r="Z36" s="76">
        <f t="shared" si="3"/>
        <v>2.2755529411764703</v>
      </c>
      <c r="AA36" s="26" t="s">
        <v>80</v>
      </c>
    </row>
    <row r="37" spans="1:27" ht="14.25" x14ac:dyDescent="0.2">
      <c r="A37" s="19" t="s">
        <v>13</v>
      </c>
      <c r="B37" s="20" t="s">
        <v>130</v>
      </c>
      <c r="C37" s="21">
        <v>5.4059999999999997</v>
      </c>
      <c r="D37" s="20">
        <v>6.71</v>
      </c>
      <c r="E37" s="20" t="s">
        <v>83</v>
      </c>
      <c r="F37" s="26" t="s">
        <v>83</v>
      </c>
      <c r="G37" s="20">
        <v>3.8652000000000002</v>
      </c>
      <c r="H37" s="20">
        <v>1</v>
      </c>
      <c r="I37" s="20">
        <v>600</v>
      </c>
      <c r="J37" s="69"/>
      <c r="K37" s="67"/>
      <c r="L37" s="68"/>
      <c r="M37" s="67"/>
      <c r="N37" s="67"/>
      <c r="O37" s="67"/>
      <c r="P37" s="31">
        <f t="shared" si="16"/>
        <v>5.4059999999999997</v>
      </c>
      <c r="Q37" s="20" t="s">
        <v>83</v>
      </c>
      <c r="R37" s="23">
        <f t="shared" si="18"/>
        <v>3.7652000000000001</v>
      </c>
      <c r="S37" s="40"/>
      <c r="T37" s="68"/>
      <c r="U37" s="22">
        <f t="shared" si="15"/>
        <v>5.4059999999999997</v>
      </c>
      <c r="V37" s="20" t="s">
        <v>83</v>
      </c>
      <c r="W37" s="20">
        <f t="shared" si="17"/>
        <v>3.7652000000000001</v>
      </c>
      <c r="X37" s="40"/>
      <c r="Y37" s="67"/>
      <c r="Z37" s="76">
        <f t="shared" si="3"/>
        <v>3.7652000000000001</v>
      </c>
      <c r="AA37" s="26" t="s">
        <v>80</v>
      </c>
    </row>
    <row r="38" spans="1:27" ht="14.25" x14ac:dyDescent="0.2">
      <c r="A38" s="19" t="s">
        <v>11</v>
      </c>
      <c r="B38" s="20" t="s">
        <v>131</v>
      </c>
      <c r="C38" s="21">
        <v>5.835</v>
      </c>
      <c r="D38" s="67"/>
      <c r="E38" s="20" t="s">
        <v>83</v>
      </c>
      <c r="F38" s="26" t="s">
        <v>83</v>
      </c>
      <c r="G38" s="20">
        <v>2.4449999999999998</v>
      </c>
      <c r="H38" s="20">
        <v>0.34510000000000002</v>
      </c>
      <c r="I38" s="20">
        <v>208</v>
      </c>
      <c r="J38" s="69"/>
      <c r="K38" s="67"/>
      <c r="L38" s="68"/>
      <c r="M38" s="67"/>
      <c r="N38" s="67"/>
      <c r="O38" s="67"/>
      <c r="P38" s="37"/>
      <c r="Q38" s="20" t="s">
        <v>83</v>
      </c>
      <c r="R38" s="23">
        <f t="shared" si="18"/>
        <v>2.3838602362204724</v>
      </c>
      <c r="S38" s="40"/>
      <c r="T38" s="68"/>
      <c r="U38" s="22">
        <f t="shared" si="15"/>
        <v>5.835</v>
      </c>
      <c r="V38" s="20" t="s">
        <v>83</v>
      </c>
      <c r="W38" s="23">
        <f t="shared" si="17"/>
        <v>2.3838602362204724</v>
      </c>
      <c r="X38" s="67"/>
      <c r="Y38" s="67"/>
      <c r="Z38" s="76">
        <f t="shared" si="3"/>
        <v>2.3838602362204724</v>
      </c>
      <c r="AA38" s="26" t="s">
        <v>80</v>
      </c>
    </row>
    <row r="39" spans="1:27" ht="14.25" x14ac:dyDescent="0.2">
      <c r="A39" s="19" t="s">
        <v>60</v>
      </c>
      <c r="B39" s="20" t="s">
        <v>131</v>
      </c>
      <c r="C39" s="21">
        <v>6.05</v>
      </c>
      <c r="D39" s="67"/>
      <c r="E39" s="20" t="s">
        <v>83</v>
      </c>
      <c r="F39" s="26" t="s">
        <v>83</v>
      </c>
      <c r="G39" s="20">
        <v>1.766</v>
      </c>
      <c r="H39" s="20">
        <v>0.69599999999999995</v>
      </c>
      <c r="I39" s="20">
        <v>281</v>
      </c>
      <c r="J39" s="69"/>
      <c r="K39" s="67"/>
      <c r="L39" s="68"/>
      <c r="M39" s="67"/>
      <c r="N39" s="67"/>
      <c r="O39" s="67"/>
      <c r="P39" s="37"/>
      <c r="Q39" s="20" t="s">
        <v>83</v>
      </c>
      <c r="R39" s="23">
        <f t="shared" si="18"/>
        <v>1.6581858864027539</v>
      </c>
      <c r="S39" s="40"/>
      <c r="T39" s="68"/>
      <c r="U39" s="22">
        <f t="shared" si="15"/>
        <v>6.05</v>
      </c>
      <c r="V39" s="20" t="s">
        <v>83</v>
      </c>
      <c r="W39" s="23">
        <f t="shared" si="17"/>
        <v>1.6581858864027539</v>
      </c>
      <c r="X39" s="67"/>
      <c r="Y39" s="67"/>
      <c r="Z39" s="76">
        <f t="shared" si="3"/>
        <v>1.6581858864027539</v>
      </c>
      <c r="AA39" s="26" t="s">
        <v>80</v>
      </c>
    </row>
    <row r="40" spans="1:27" ht="14.25" x14ac:dyDescent="0.2">
      <c r="A40" s="19" t="s">
        <v>15</v>
      </c>
      <c r="B40" s="20" t="s">
        <v>131</v>
      </c>
      <c r="C40" s="21">
        <v>6.4779999999999998</v>
      </c>
      <c r="D40" s="20">
        <v>4.67</v>
      </c>
      <c r="E40" s="20" t="s">
        <v>83</v>
      </c>
      <c r="F40" s="26" t="s">
        <v>83</v>
      </c>
      <c r="G40" s="20">
        <v>1.6</v>
      </c>
      <c r="H40" s="20">
        <v>0.5</v>
      </c>
      <c r="I40" s="20">
        <v>180</v>
      </c>
      <c r="J40" s="69"/>
      <c r="K40" s="67"/>
      <c r="L40" s="68"/>
      <c r="M40" s="67"/>
      <c r="N40" s="67"/>
      <c r="O40" s="67"/>
      <c r="P40" s="31">
        <f>C40+((D40*0.000001)*($T$1-300))</f>
        <v>6.4779999999999998</v>
      </c>
      <c r="Q40" s="20" t="s">
        <v>83</v>
      </c>
      <c r="R40" s="23">
        <f t="shared" si="18"/>
        <v>1.5062500000000001</v>
      </c>
      <c r="S40" s="40"/>
      <c r="T40" s="68"/>
      <c r="U40" s="22">
        <f t="shared" si="15"/>
        <v>6.4779999999999998</v>
      </c>
      <c r="V40" s="20" t="s">
        <v>83</v>
      </c>
      <c r="W40" s="23">
        <f t="shared" si="17"/>
        <v>1.5062500000000001</v>
      </c>
      <c r="X40" s="67"/>
      <c r="Y40" s="67"/>
      <c r="Z40" s="76">
        <f t="shared" si="3"/>
        <v>1.5062500000000001</v>
      </c>
      <c r="AA40" s="26" t="s">
        <v>80</v>
      </c>
    </row>
    <row r="41" spans="1:27" ht="14.25" x14ac:dyDescent="0.2">
      <c r="A41" s="19" t="s">
        <v>65</v>
      </c>
      <c r="B41" s="20" t="s">
        <v>131</v>
      </c>
      <c r="C41" s="21">
        <v>4.1369999999999996</v>
      </c>
      <c r="D41" s="20">
        <v>4.3</v>
      </c>
      <c r="E41" s="20">
        <v>6.7140000000000004</v>
      </c>
      <c r="F41" s="26">
        <v>2.77</v>
      </c>
      <c r="G41" s="20">
        <v>2.5790000000000002</v>
      </c>
      <c r="H41" s="20">
        <v>0.47</v>
      </c>
      <c r="I41" s="20">
        <v>230</v>
      </c>
      <c r="J41" s="69"/>
      <c r="K41" s="67"/>
      <c r="L41" s="68"/>
      <c r="M41" s="67"/>
      <c r="N41" s="67"/>
      <c r="O41" s="67"/>
      <c r="P41" s="31">
        <f>C41+((D41*0.000001)*($T$1-300))</f>
        <v>4.1369999999999996</v>
      </c>
      <c r="Q41" s="22">
        <f>E41+((F41*0.000001)*($T$1-300))</f>
        <v>6.7140000000000004</v>
      </c>
      <c r="R41" s="23">
        <f t="shared" si="18"/>
        <v>2.4991886792452833</v>
      </c>
      <c r="S41" s="40"/>
      <c r="T41" s="68"/>
      <c r="U41" s="22">
        <f t="shared" si="15"/>
        <v>4.1369999999999996</v>
      </c>
      <c r="V41" s="22">
        <f t="shared" ref="V41" si="19">E41</f>
        <v>6.7140000000000004</v>
      </c>
      <c r="W41" s="23">
        <f t="shared" si="17"/>
        <v>2.4991886792452833</v>
      </c>
      <c r="X41" s="67"/>
      <c r="Y41" s="67"/>
      <c r="Z41" s="76">
        <f t="shared" si="3"/>
        <v>2.4991886792452833</v>
      </c>
      <c r="AA41" s="26" t="s">
        <v>80</v>
      </c>
    </row>
    <row r="42" spans="1:27" x14ac:dyDescent="0.25">
      <c r="U42" s="22"/>
    </row>
    <row r="43" spans="1:27" x14ac:dyDescent="0.25">
      <c r="U43" s="22"/>
    </row>
  </sheetData>
  <mergeCells count="7">
    <mergeCell ref="P1:S1"/>
    <mergeCell ref="C2:F2"/>
    <mergeCell ref="U2:AA2"/>
    <mergeCell ref="P2:T2"/>
    <mergeCell ref="G2:I2"/>
    <mergeCell ref="J2:L2"/>
    <mergeCell ref="M2:O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6"/>
  <sheetViews>
    <sheetView zoomScale="115" zoomScaleNormal="115" workbookViewId="0">
      <pane ySplit="2" topLeftCell="A3" activePane="bottomLeft" state="frozen"/>
      <selection pane="bottomLeft"/>
    </sheetView>
  </sheetViews>
  <sheetFormatPr defaultRowHeight="15" x14ac:dyDescent="0.25"/>
  <cols>
    <col min="1" max="1" width="15" style="108" bestFit="1" customWidth="1"/>
    <col min="2" max="2" width="14.42578125" style="108" bestFit="1" customWidth="1"/>
    <col min="3" max="3" width="8.42578125" style="109" bestFit="1" customWidth="1"/>
    <col min="4" max="4" width="10.28515625" style="109" bestFit="1" customWidth="1"/>
    <col min="5" max="5" width="8.42578125" style="109" bestFit="1" customWidth="1"/>
    <col min="6" max="6" width="8.42578125" style="109" customWidth="1"/>
    <col min="7" max="7" width="8.42578125" style="109" bestFit="1" customWidth="1"/>
    <col min="8" max="8" width="8.42578125" style="109" customWidth="1"/>
    <col min="9" max="9" width="8.42578125" style="109" bestFit="1" customWidth="1"/>
    <col min="10" max="10" width="10.28515625" style="109" bestFit="1" customWidth="1"/>
    <col min="11" max="11" width="8.42578125" style="109" bestFit="1" customWidth="1"/>
    <col min="12" max="12" width="8.42578125" style="109" customWidth="1"/>
    <col min="13" max="13" width="8.42578125" style="109" bestFit="1" customWidth="1"/>
    <col min="14" max="14" width="8.42578125" style="109" customWidth="1"/>
    <col min="15" max="15" width="8.42578125" style="109" bestFit="1" customWidth="1"/>
    <col min="16" max="16" width="8.42578125" style="109" customWidth="1"/>
    <col min="17" max="17" width="8.42578125" style="109" bestFit="1" customWidth="1"/>
    <col min="18" max="18" width="8.42578125" style="109" customWidth="1"/>
    <col min="19" max="19" width="8.42578125" style="109" bestFit="1" customWidth="1"/>
    <col min="20" max="20" width="8.42578125" style="109" customWidth="1"/>
    <col min="21" max="21" width="8.42578125" style="109" bestFit="1" customWidth="1"/>
    <col min="22" max="22" width="8.42578125" style="109" customWidth="1"/>
    <col min="23" max="23" width="8.42578125" style="109" bestFit="1" customWidth="1"/>
    <col min="24" max="24" width="8.42578125" style="109" customWidth="1"/>
    <col min="25" max="25" width="8.42578125" style="109" bestFit="1" customWidth="1"/>
    <col min="26" max="26" width="8.42578125" style="109" customWidth="1"/>
    <col min="27" max="28" width="9.140625" style="109"/>
    <col min="29" max="29" width="8.42578125" style="109" bestFit="1" customWidth="1"/>
    <col min="30" max="30" width="8.42578125" style="109" customWidth="1"/>
    <col min="31" max="31" width="8.42578125" style="109" bestFit="1" customWidth="1"/>
    <col min="32" max="32" width="8.42578125" style="109" customWidth="1"/>
    <col min="33" max="33" width="10.85546875" style="109" bestFit="1" customWidth="1"/>
    <col min="34" max="34" width="10.85546875" style="109" customWidth="1"/>
  </cols>
  <sheetData>
    <row r="1" spans="1:52" x14ac:dyDescent="0.25">
      <c r="A1" s="108" t="s">
        <v>167</v>
      </c>
      <c r="B1" s="108" t="s">
        <v>166</v>
      </c>
      <c r="C1" s="43" t="s">
        <v>168</v>
      </c>
      <c r="D1" s="43" t="s">
        <v>171</v>
      </c>
      <c r="E1" s="43" t="s">
        <v>169</v>
      </c>
      <c r="F1" s="43" t="s">
        <v>173</v>
      </c>
      <c r="G1" s="43" t="s">
        <v>169</v>
      </c>
      <c r="H1" s="43" t="s">
        <v>173</v>
      </c>
      <c r="I1" s="43" t="s">
        <v>168</v>
      </c>
      <c r="J1" s="43" t="s">
        <v>171</v>
      </c>
      <c r="K1" s="43" t="s">
        <v>169</v>
      </c>
      <c r="L1" s="43" t="s">
        <v>173</v>
      </c>
      <c r="M1" s="43" t="s">
        <v>169</v>
      </c>
      <c r="N1" s="43" t="s">
        <v>173</v>
      </c>
      <c r="O1" s="43" t="s">
        <v>168</v>
      </c>
      <c r="P1" s="43" t="s">
        <v>171</v>
      </c>
      <c r="Q1" s="43" t="s">
        <v>168</v>
      </c>
      <c r="R1" s="43" t="s">
        <v>171</v>
      </c>
      <c r="S1" s="43" t="s">
        <v>169</v>
      </c>
      <c r="T1" s="43" t="s">
        <v>173</v>
      </c>
      <c r="U1" s="43" t="s">
        <v>169</v>
      </c>
      <c r="V1" s="43" t="s">
        <v>173</v>
      </c>
      <c r="W1" s="43" t="s">
        <v>169</v>
      </c>
      <c r="X1" s="43" t="s">
        <v>173</v>
      </c>
      <c r="Y1" s="43" t="s">
        <v>169</v>
      </c>
      <c r="Z1" s="43" t="s">
        <v>173</v>
      </c>
      <c r="AA1" s="43" t="s">
        <v>168</v>
      </c>
      <c r="AB1" s="43" t="s">
        <v>174</v>
      </c>
      <c r="AC1" s="43" t="s">
        <v>168</v>
      </c>
      <c r="AD1" s="43" t="s">
        <v>174</v>
      </c>
      <c r="AE1" s="43" t="s">
        <v>170</v>
      </c>
      <c r="AF1" s="43" t="s">
        <v>175</v>
      </c>
      <c r="AG1" s="43" t="s">
        <v>168</v>
      </c>
      <c r="AH1" s="43" t="s">
        <v>171</v>
      </c>
      <c r="AI1" s="43" t="s">
        <v>172</v>
      </c>
      <c r="AJ1" s="43" t="s">
        <v>173</v>
      </c>
      <c r="AK1" s="43" t="s">
        <v>172</v>
      </c>
      <c r="AL1" s="43" t="s">
        <v>173</v>
      </c>
      <c r="AM1" s="43" t="s">
        <v>172</v>
      </c>
      <c r="AN1" s="43" t="s">
        <v>173</v>
      </c>
      <c r="AO1" s="43" t="s">
        <v>172</v>
      </c>
      <c r="AP1" s="43" t="s">
        <v>173</v>
      </c>
      <c r="AQ1" s="43" t="s">
        <v>172</v>
      </c>
      <c r="AR1" s="43" t="s">
        <v>173</v>
      </c>
      <c r="AS1" s="43" t="s">
        <v>172</v>
      </c>
      <c r="AT1" s="43" t="s">
        <v>173</v>
      </c>
      <c r="AU1" s="43" t="s">
        <v>172</v>
      </c>
      <c r="AV1" s="43" t="s">
        <v>173</v>
      </c>
      <c r="AW1" s="43" t="s">
        <v>172</v>
      </c>
      <c r="AX1" s="43" t="s">
        <v>173</v>
      </c>
    </row>
    <row r="2" spans="1:52" s="109" customFormat="1" ht="17.25" customHeight="1" x14ac:dyDescent="0.25">
      <c r="A2" s="108"/>
      <c r="B2" s="108"/>
      <c r="C2" s="126" t="s">
        <v>22</v>
      </c>
      <c r="D2" s="126"/>
      <c r="E2" s="126" t="s">
        <v>21</v>
      </c>
      <c r="F2" s="126"/>
      <c r="G2" s="126" t="s">
        <v>8</v>
      </c>
      <c r="H2" s="126"/>
      <c r="I2" s="126" t="s">
        <v>14</v>
      </c>
      <c r="J2" s="126"/>
      <c r="K2" s="126" t="s">
        <v>4</v>
      </c>
      <c r="L2" s="126"/>
      <c r="M2" s="126" t="s">
        <v>7</v>
      </c>
      <c r="N2" s="126"/>
      <c r="O2" s="126" t="s">
        <v>10</v>
      </c>
      <c r="P2" s="126"/>
      <c r="Q2" s="126" t="s">
        <v>2</v>
      </c>
      <c r="R2" s="126"/>
      <c r="S2" s="126" t="s">
        <v>5</v>
      </c>
      <c r="T2" s="126"/>
      <c r="U2" s="126" t="s">
        <v>92</v>
      </c>
      <c r="V2" s="126"/>
      <c r="W2" s="126" t="s">
        <v>91</v>
      </c>
      <c r="X2" s="126"/>
      <c r="Y2" s="126" t="s">
        <v>93</v>
      </c>
      <c r="Z2" s="126"/>
      <c r="AA2" s="126" t="s">
        <v>6</v>
      </c>
      <c r="AB2" s="126"/>
      <c r="AC2" s="126" t="s">
        <v>0</v>
      </c>
      <c r="AD2" s="126"/>
      <c r="AE2" s="126" t="s">
        <v>1</v>
      </c>
      <c r="AF2" s="126"/>
      <c r="AG2" s="126" t="s">
        <v>118</v>
      </c>
      <c r="AH2" s="126"/>
      <c r="AI2" s="126" t="s">
        <v>62</v>
      </c>
      <c r="AJ2" s="126"/>
      <c r="AK2" s="126" t="s">
        <v>63</v>
      </c>
      <c r="AL2" s="126"/>
      <c r="AM2" s="126" t="s">
        <v>12</v>
      </c>
      <c r="AN2" s="126"/>
      <c r="AO2" s="126" t="s">
        <v>59</v>
      </c>
      <c r="AP2" s="126"/>
      <c r="AQ2" s="126" t="s">
        <v>13</v>
      </c>
      <c r="AR2" s="126"/>
      <c r="AS2" s="126" t="s">
        <v>11</v>
      </c>
      <c r="AT2" s="126"/>
      <c r="AU2" s="126" t="s">
        <v>60</v>
      </c>
      <c r="AV2" s="126"/>
      <c r="AW2" s="126" t="s">
        <v>15</v>
      </c>
      <c r="AX2" s="126"/>
    </row>
    <row r="3" spans="1:52" x14ac:dyDescent="0.25">
      <c r="A3" s="108">
        <f t="shared" ref="A3:A34" si="0">B3-273</f>
        <v>-273</v>
      </c>
      <c r="B3" s="108">
        <v>0</v>
      </c>
      <c r="C3" s="23">
        <f>binaries!$J$4-(((binaries!$K$4*$B3^2)/($B3+binaries!$L$4))/1000)</f>
        <v>1.696</v>
      </c>
      <c r="D3" s="23">
        <f>1000*(C3-C$33)</f>
        <v>79.772727272727323</v>
      </c>
      <c r="E3" s="23">
        <f>binaries!$G$11-(((binaries!$H$11*$B3^2)/($B3+binaries!$I$11))/1000)</f>
        <v>0.81200000000000006</v>
      </c>
      <c r="F3" s="23">
        <f>1000*(E3-E$33)</f>
        <v>85.295454545454504</v>
      </c>
      <c r="G3" s="23">
        <f>binaries!$G$12-(((binaries!$H$12*$B3^2)/($B3+binaries!$I$12))/1000)</f>
        <v>0.23499999999999999</v>
      </c>
      <c r="H3" s="23">
        <f>1000*(G3-G$33)</f>
        <v>61.276595744680861</v>
      </c>
      <c r="I3" s="23">
        <f>binaries!$J$5-(((binaries!$K$5*$B3^2)/($B3+binaries!$L$5))/1000)</f>
        <v>2.2400000000000002</v>
      </c>
      <c r="J3" s="23">
        <f>1000*(I3-I$33)</f>
        <v>75.903614457831111</v>
      </c>
      <c r="K3" s="23">
        <f>binaries!$G$8-(((binaries!$H$8*$B3^2)/($B3+binaries!$I$8))/1000)</f>
        <v>1.5189999999999999</v>
      </c>
      <c r="L3" s="23">
        <f>1000*(K3-K$33)</f>
        <v>96.517857142857096</v>
      </c>
      <c r="M3" s="23">
        <f>binaries!$G$9-(((binaries!$H$9*$B3^2)/($B3+binaries!$I$9))/1000)</f>
        <v>0.41699999999999998</v>
      </c>
      <c r="N3" s="23">
        <f>1000*(M3-M$33)</f>
        <v>63.206106870229043</v>
      </c>
      <c r="O3" s="23">
        <f>binaries!$J$7-(((binaries!$K$7*$B3^2)/($B3+binaries!$L$7))/1000)</f>
        <v>2.52</v>
      </c>
      <c r="P3" s="23">
        <f>1000*(O3-O$33)</f>
        <v>32.229729729729598</v>
      </c>
      <c r="Q3" s="23">
        <f>binaries!$J$6-(((binaries!$K$6*$B3^2)/($B3+binaries!$L$6))/1000)</f>
        <v>2.35</v>
      </c>
      <c r="R3" s="23">
        <f>1000*(Q3-Q$33)</f>
        <v>77.290178571428385</v>
      </c>
      <c r="S3" s="23">
        <f>binaries!$G$10-(((binaries!$H$10*$B3^2)/($B3+binaries!$I$10))/1000)</f>
        <v>1.4236</v>
      </c>
      <c r="T3" s="23">
        <f>1000*(S3-S$33)</f>
        <v>70.714285714285722</v>
      </c>
      <c r="U3" s="23">
        <f>binaries!$G$17-(((binaries!$H$17*$B3^2)/($B3+binaries!$I$17))/1000)</f>
        <v>6.25</v>
      </c>
      <c r="V3" s="23">
        <f>1000*(U3-U$33)</f>
        <v>91.889897843359762</v>
      </c>
      <c r="W3" s="23">
        <f>binaries!$G$16-(((binaries!$H$16*$B3^2)/($B3+binaries!$I$16))/1000)</f>
        <v>3.51</v>
      </c>
      <c r="X3" s="23">
        <f>1000*(W3-W$33)</f>
        <v>72.398230088495552</v>
      </c>
      <c r="Y3" s="23">
        <f>binaries!$G$18-(((binaries!$H$18*$B3^2)/($B3+binaries!$I$18))/1000)</f>
        <v>0.78</v>
      </c>
      <c r="Z3" s="23">
        <f>1000*(Y3-Y$33)</f>
        <v>23.86363636363642</v>
      </c>
      <c r="AA3" s="23">
        <f>binaries!$J$20-(((binaries!$K$20*$B3^2)/($B3+binaries!$L$20))/1000)</f>
        <v>5.4124999999999996</v>
      </c>
      <c r="AB3" s="23">
        <f>1000*(AA3-AA$33)</f>
        <v>15.664907651714799</v>
      </c>
      <c r="AC3" s="23">
        <f>binaries!$J$21-(((binaries!$K$21*$B3^2)/($B3+binaries!$L$21))/1000)</f>
        <v>1.1692</v>
      </c>
      <c r="AD3" s="23">
        <f>1000*(AC3-AC$33)</f>
        <v>46.178010471204175</v>
      </c>
      <c r="AE3" s="23">
        <f>binaries!$M$22-(((binaries!$N$22*$B3^2)/($B3+binaries!$O$22))/1000)</f>
        <v>0.74370000000000003</v>
      </c>
      <c r="AF3" s="23">
        <f>1000*(AE3-AE$33)</f>
        <v>80.310280373831816</v>
      </c>
      <c r="AG3" s="23">
        <f>binaries!$J$23-(((binaries!$K$23*$B3^2)/($B3+binaries!$L$23))/1000)</f>
        <v>2.4169999999999998</v>
      </c>
      <c r="AH3" s="23">
        <f>1000*(AG3-AG$33)</f>
        <v>30.600000000000183</v>
      </c>
      <c r="AI3" s="23">
        <f>binaries!$G$33-(((binaries!$H$33*$B3^2)/($B3+binaries!$I$33))/1000)</f>
        <v>-0.23</v>
      </c>
      <c r="AJ3" s="23">
        <f>1000*(AI3-AI$33)</f>
        <v>-170.8860759493671</v>
      </c>
      <c r="AK3" s="23">
        <f>binaries!$G$34-(((binaries!$H$34*$B3^2)/($B3+binaries!$I$34))/1000)</f>
        <v>-0.3</v>
      </c>
      <c r="AL3" s="23">
        <f>1000*(AK3-AK$33)</f>
        <v>-174.19354838709677</v>
      </c>
      <c r="AM3" s="23">
        <f>binaries!$G$35-(((binaries!$H$35*$B3^2)/($B3+binaries!$I$35))/1000)</f>
        <v>2.8071000000000002</v>
      </c>
      <c r="AN3" s="23">
        <f>1000*(AM3-AM$33)</f>
        <v>103.12114989733078</v>
      </c>
      <c r="AO3" s="23">
        <f>binaries!$G$36-(((binaries!$H$36*$B3^2)/($B3+binaries!$I$36))/1000)</f>
        <v>2.3832</v>
      </c>
      <c r="AP3" s="23">
        <f>1000*(AO3-AO$33)</f>
        <v>107.64705882352965</v>
      </c>
      <c r="AQ3" s="23">
        <f>binaries!$G$37-(((binaries!$H$37*$B3^2)/($B3+binaries!$I$37))/1000)</f>
        <v>3.8652000000000002</v>
      </c>
      <c r="AR3" s="23">
        <f>1000*(AQ3-AQ$33)</f>
        <v>100.00000000000009</v>
      </c>
      <c r="AS3" s="23">
        <f>binaries!$G$38-(((binaries!$H$38*$B3^2)/($B3+binaries!$I$38))/1000)</f>
        <v>2.4449999999999998</v>
      </c>
      <c r="AT3" s="23">
        <f>1000*(AS3-AS$33)</f>
        <v>61.139763779527456</v>
      </c>
      <c r="AU3" s="23">
        <f>binaries!$G$39-(((binaries!$H$39*$B3^2)/($B3+binaries!$I$39))/1000)</f>
        <v>1.766</v>
      </c>
      <c r="AV3" s="23">
        <f>1000*(AU3-AU$33)</f>
        <v>107.81411359724613</v>
      </c>
      <c r="AW3" s="23">
        <f>binaries!$G$40-(((binaries!$H$40*$B3^2)/($B3+binaries!$I$40))/1000)</f>
        <v>1.6</v>
      </c>
      <c r="AX3" s="23">
        <f>1000*(AW3-AW$33)</f>
        <v>93.75</v>
      </c>
      <c r="AZ3" s="113">
        <f>MAX(C3:AX3)</f>
        <v>107.81411359724613</v>
      </c>
    </row>
    <row r="4" spans="1:52" x14ac:dyDescent="0.25">
      <c r="A4" s="108">
        <f t="shared" si="0"/>
        <v>-263</v>
      </c>
      <c r="B4" s="108">
        <v>10</v>
      </c>
      <c r="C4" s="23">
        <f>binaries!J$4-(((binaries!K$4*$B4^2)/($B4+binaries!L$4))/1000)</f>
        <v>1.69574</v>
      </c>
      <c r="D4" s="23">
        <f t="shared" ref="D4:F63" si="1">1000*(C4-C$33)</f>
        <v>79.512727272727403</v>
      </c>
      <c r="E4" s="23">
        <f>binaries!$G$11-(((binaries!$H$11*$B4^2)/($B4+binaries!$I$11))/1000)</f>
        <v>0.81172200000000005</v>
      </c>
      <c r="F4" s="23">
        <f t="shared" si="1"/>
        <v>85.017454545454513</v>
      </c>
      <c r="G4" s="23">
        <f>binaries!$G$12-(((binaries!$H$12*$B4^2)/($B4+binaries!$I$12))/1000)</f>
        <v>0.23482222222222221</v>
      </c>
      <c r="H4" s="23">
        <f t="shared" ref="H4" si="2">1000*(G4-G$33)</f>
        <v>61.098817966903084</v>
      </c>
      <c r="I4" s="23">
        <f>binaries!$J$5-(((binaries!$K$5*$B4^2)/($B4+binaries!$L$5))/1000)</f>
        <v>2.2398703703703706</v>
      </c>
      <c r="J4" s="23">
        <f t="shared" ref="J4" si="3">1000*(I4-I$33)</f>
        <v>75.77398482820152</v>
      </c>
      <c r="K4" s="23">
        <f>binaries!$G$8-(((binaries!$H$8*$B4^2)/($B4+binaries!$I$8))/1000)</f>
        <v>1.518747429906542</v>
      </c>
      <c r="L4" s="23">
        <f t="shared" ref="L4" si="4">1000*(K4-K$33)</f>
        <v>96.265287049399177</v>
      </c>
      <c r="M4" s="23">
        <f>binaries!$G$9-(((binaries!$H$9*$B4^2)/($B4+binaries!$I$9))/1000)</f>
        <v>0.41673203883495141</v>
      </c>
      <c r="N4" s="23">
        <f t="shared" ref="N4" si="5">1000*(M4-M$33)</f>
        <v>62.938145705180467</v>
      </c>
      <c r="O4" s="23">
        <f>binaries!$J$7-(((binaries!$K$7*$B4^2)/($B4+binaries!$L$7))/1000)</f>
        <v>2.5199468227424751</v>
      </c>
      <c r="P4" s="23">
        <f t="shared" ref="P4" si="6">1000*(O4-O$33)</f>
        <v>32.176552472204634</v>
      </c>
      <c r="Q4" s="23">
        <f>binaries!$J$6-(((binaries!$K$6*$B4^2)/($B4+binaries!$L$6))/1000)</f>
        <v>2.3498489267015708</v>
      </c>
      <c r="R4" s="23">
        <f t="shared" ref="R4" si="7">1000*(Q4-Q$33)</f>
        <v>77.139105272999046</v>
      </c>
      <c r="S4" s="23">
        <f>binaries!$G$10-(((binaries!$H$10*$B4^2)/($B4+binaries!$I$10))/1000)</f>
        <v>1.4233889534883721</v>
      </c>
      <c r="T4" s="23">
        <f t="shared" ref="T4" si="8">1000*(S4-S$33)</f>
        <v>70.50323920265788</v>
      </c>
      <c r="U4" s="23">
        <f>binaries!$G$17-(((binaries!$H$17*$B4^2)/($B4+binaries!$I$17))/1000)</f>
        <v>6.2498777853260874</v>
      </c>
      <c r="V4" s="23">
        <f t="shared" ref="V4" si="9">1000*(U4-U$33)</f>
        <v>91.767683169447167</v>
      </c>
      <c r="W4" s="23">
        <f>binaries!$G$16-(((binaries!$H$16*$B4^2)/($B4+binaries!$I$16))/1000)</f>
        <v>3.5098917857142853</v>
      </c>
      <c r="X4" s="23">
        <f t="shared" ref="X4" si="10">1000*(W4-W$33)</f>
        <v>72.290015802781056</v>
      </c>
      <c r="Y4" s="23">
        <f>binaries!$G$18-(((binaries!$H$18*$B4^2)/($B4+binaries!$I$18))/1000)</f>
        <v>0.77996135646687703</v>
      </c>
      <c r="Z4" s="23">
        <f t="shared" ref="Z4" si="11">1000*(Y4-Y$33)</f>
        <v>23.824992830513423</v>
      </c>
      <c r="AA4" s="23">
        <f>binaries!$J$20-(((binaries!$K$20*$B4^2)/($B4+binaries!$L$20))/1000)</f>
        <v>5.4124861317449193</v>
      </c>
      <c r="AB4" s="23">
        <f t="shared" ref="AB4" si="12">1000*(AA4-AA$33)</f>
        <v>15.651039396634481</v>
      </c>
      <c r="AC4" s="23">
        <f>binaries!$J$21-(((binaries!$K$21*$B4^2)/($B4+binaries!$L$21))/1000)</f>
        <v>1.1691263157894738</v>
      </c>
      <c r="AD4" s="23">
        <f t="shared" ref="AD4" si="13">1000*(AC4-AC$33)</f>
        <v>46.104326260677951</v>
      </c>
      <c r="AE4" s="23">
        <f>binaries!$M$22-(((binaries!$N$22*$B4^2)/($B4+binaries!$O$22))/1000)</f>
        <v>0.74350514285714286</v>
      </c>
      <c r="AF4" s="23">
        <f t="shared" ref="AF4" si="14">1000*(AE4-AE$33)</f>
        <v>80.115423230974642</v>
      </c>
      <c r="AG4" s="23">
        <f>binaries!$J$23-(((binaries!$K$23*$B4^2)/($B4+binaries!$L$23))/1000)</f>
        <v>2.4169521126760563</v>
      </c>
      <c r="AH4" s="23">
        <f t="shared" ref="AH4" si="15">1000*(AG4-AG$33)</f>
        <v>30.55211267605662</v>
      </c>
      <c r="AI4" s="23">
        <f>binaries!$G$33-(((binaries!$H$33*$B4^2)/($B4+binaries!$I$33))/1000)</f>
        <v>-0.22769230769230769</v>
      </c>
      <c r="AJ4" s="23">
        <f t="shared" ref="AJ4" si="16">1000*(AI4-AI$33)</f>
        <v>-168.57838364167478</v>
      </c>
      <c r="AK4" s="23">
        <f>binaries!$G$34-(((binaries!$H$34*$B4^2)/($B4+binaries!$I$34))/1000)</f>
        <v>-0.29699999999999999</v>
      </c>
      <c r="AL4" s="23">
        <f t="shared" ref="AL4" si="17">1000*(AK4-AK$33)</f>
        <v>-171.19354838709677</v>
      </c>
      <c r="AM4" s="23">
        <f>binaries!$G$35-(((binaries!$H$35*$B4^2)/($B4+binaries!$I$35))/1000)</f>
        <v>2.8068167512690358</v>
      </c>
      <c r="AN4" s="23">
        <f t="shared" ref="AN4" si="18">1000*(AM4-AM$33)</f>
        <v>102.83790116636649</v>
      </c>
      <c r="AO4" s="23">
        <f>binaries!$G$36-(((binaries!$H$36*$B4^2)/($B4+binaries!$I$36))/1000)</f>
        <v>2.3828751479289942</v>
      </c>
      <c r="AP4" s="23">
        <f t="shared" ref="AP4" si="19">1000*(AO4-AO$33)</f>
        <v>107.32220675252391</v>
      </c>
      <c r="AQ4" s="23">
        <f>binaries!$G$37-(((binaries!$H$37*$B4^2)/($B4+binaries!$I$37))/1000)</f>
        <v>3.8650360655737708</v>
      </c>
      <c r="AR4" s="23">
        <f t="shared" ref="AR4" si="20">1000*(AQ4-AQ$33)</f>
        <v>99.836065573770668</v>
      </c>
      <c r="AS4" s="23">
        <f>binaries!$G$38-(((binaries!$H$38*$B4^2)/($B4+binaries!$I$38))/1000)</f>
        <v>2.4448416972477061</v>
      </c>
      <c r="AT4" s="23">
        <f t="shared" ref="AT4" si="21">1000*(AS4-AS$33)</f>
        <v>60.981461027233678</v>
      </c>
      <c r="AU4" s="23">
        <f>binaries!$G$39-(((binaries!$H$39*$B4^2)/($B4+binaries!$I$39))/1000)</f>
        <v>1.765760824742268</v>
      </c>
      <c r="AV4" s="23">
        <f t="shared" ref="AV4" si="22">1000*(AU4-AU$33)</f>
        <v>107.57493833951415</v>
      </c>
      <c r="AW4" s="23">
        <f>binaries!$G$40-(((binaries!$H$40*$B4^2)/($B4+binaries!$I$40))/1000)</f>
        <v>1.5997368421052633</v>
      </c>
      <c r="AX4" s="23">
        <f t="shared" ref="AX4" si="23">1000*(AW4-AW$33)</f>
        <v>93.486842105263264</v>
      </c>
    </row>
    <row r="5" spans="1:52" x14ac:dyDescent="0.25">
      <c r="A5" s="108">
        <f t="shared" si="0"/>
        <v>-253</v>
      </c>
      <c r="B5" s="108">
        <v>20</v>
      </c>
      <c r="C5" s="23">
        <f>binaries!J$4-(((binaries!K$4*$B5^2)/($B5+binaries!L$4))/1000)</f>
        <v>1.695025</v>
      </c>
      <c r="D5" s="23">
        <f t="shared" si="1"/>
        <v>78.797727272727386</v>
      </c>
      <c r="E5" s="23">
        <f>binaries!$G$11-(((binaries!$H$11*$B5^2)/($B5+binaries!$I$11))/1000)</f>
        <v>0.81095750000000011</v>
      </c>
      <c r="F5" s="23">
        <f t="shared" si="1"/>
        <v>84.252954545454557</v>
      </c>
      <c r="G5" s="23">
        <f>binaries!$G$12-(((binaries!$H$12*$B5^2)/($B5+binaries!$I$12))/1000)</f>
        <v>0.23432631578947366</v>
      </c>
      <c r="H5" s="23">
        <f t="shared" ref="H5" si="24">1000*(G5-G$33)</f>
        <v>60.602911534154536</v>
      </c>
      <c r="I5" s="23">
        <f>binaries!$J$5-(((binaries!$K$5*$B5^2)/($B5+binaries!$L$5))/1000)</f>
        <v>2.2394909090909092</v>
      </c>
      <c r="J5" s="23">
        <f t="shared" ref="J5" si="25">1000*(I5-I$33)</f>
        <v>75.394523548740096</v>
      </c>
      <c r="K5" s="23">
        <f>binaries!$G$8-(((binaries!$H$8*$B5^2)/($B5+binaries!$I$8))/1000)</f>
        <v>1.5180348214285713</v>
      </c>
      <c r="L5" s="23">
        <f t="shared" ref="L5" si="26">1000*(K5-K$33)</f>
        <v>95.552678571428459</v>
      </c>
      <c r="M5" s="23">
        <f>binaries!$G$9-(((binaries!$H$9*$B5^2)/($B5+binaries!$I$9))/1000)</f>
        <v>0.41602300884955751</v>
      </c>
      <c r="N5" s="23">
        <f t="shared" ref="N5" si="27">1000*(M5-M$33)</f>
        <v>62.229115719786563</v>
      </c>
      <c r="O5" s="23">
        <f>binaries!$J$7-(((binaries!$K$7*$B5^2)/($B5+binaries!$L$7))/1000)</f>
        <v>2.5197907894736842</v>
      </c>
      <c r="P5" s="23">
        <f t="shared" ref="P5" si="28">1000*(O5-O$33)</f>
        <v>32.020519203413755</v>
      </c>
      <c r="Q5" s="23">
        <f>binaries!$J$6-(((binaries!$K$6*$B5^2)/($B5+binaries!$L$6))/1000)</f>
        <v>2.3494111224489798</v>
      </c>
      <c r="R5" s="23">
        <f t="shared" ref="R5" si="29">1000*(Q5-Q$33)</f>
        <v>76.701301020408067</v>
      </c>
      <c r="S5" s="23">
        <f>binaries!$G$10-(((binaries!$H$10*$B5^2)/($B5+binaries!$I$10))/1000)</f>
        <v>1.4228021978021979</v>
      </c>
      <c r="T5" s="23">
        <f t="shared" ref="T5" si="30">1000*(S5-S$33)</f>
        <v>69.916483516483609</v>
      </c>
      <c r="U5" s="23">
        <f>binaries!$G$17-(((binaries!$H$17*$B5^2)/($B5+binaries!$I$17))/1000)</f>
        <v>6.2495144399460187</v>
      </c>
      <c r="V5" s="23">
        <f t="shared" ref="V5" si="31">1000*(U5-U$33)</f>
        <v>91.404337789378502</v>
      </c>
      <c r="W5" s="23">
        <f>binaries!$G$16-(((binaries!$H$16*$B5^2)/($B5+binaries!$I$16))/1000)</f>
        <v>3.5095722352941174</v>
      </c>
      <c r="X5" s="23">
        <f t="shared" ref="X5" si="32">1000*(W5-W$33)</f>
        <v>71.970465382613199</v>
      </c>
      <c r="Y5" s="23">
        <f>binaries!$G$18-(((binaries!$H$18*$B5^2)/($B5+binaries!$I$18))/1000)</f>
        <v>0.77984782608695657</v>
      </c>
      <c r="Z5" s="23">
        <f t="shared" ref="Z5" si="33">1000*(Y5-Y$33)</f>
        <v>23.711462450592968</v>
      </c>
      <c r="AA5" s="23">
        <f>binaries!$J$20-(((binaries!$K$20*$B5^2)/($B5+binaries!$L$20))/1000)</f>
        <v>5.4124441354975295</v>
      </c>
      <c r="AB5" s="23">
        <f t="shared" ref="AB5" si="34">1000*(AA5-AA$33)</f>
        <v>15.609043149244606</v>
      </c>
      <c r="AC5" s="23">
        <f>binaries!$J$21-(((binaries!$K$21*$B5^2)/($B5+binaries!$L$21))/1000)</f>
        <v>1.1689096296296297</v>
      </c>
      <c r="AD5" s="23">
        <f t="shared" ref="AD5" si="35">1000*(AC5-AC$33)</f>
        <v>45.887640100833906</v>
      </c>
      <c r="AE5" s="23">
        <f>binaries!$M$22-(((binaries!$N$22*$B5^2)/($B5+binaries!$O$22))/1000)</f>
        <v>0.74295113725490203</v>
      </c>
      <c r="AF5" s="23">
        <f t="shared" ref="AF5" si="36">1000*(AE5-AE$33)</f>
        <v>79.561417628733807</v>
      </c>
      <c r="AG5" s="23">
        <f>binaries!$J$23-(((binaries!$K$23*$B5^2)/($B5+binaries!$L$23))/1000)</f>
        <v>2.416811111111111</v>
      </c>
      <c r="AH5" s="23">
        <f t="shared" ref="AH5" si="37">1000*(AG5-AG$33)</f>
        <v>30.411111111111389</v>
      </c>
      <c r="AI5" s="23">
        <f>binaries!$G$33-(((binaries!$H$33*$B5^2)/($B5+binaries!$I$33))/1000)</f>
        <v>-0.22333333333333336</v>
      </c>
      <c r="AJ5" s="23">
        <f t="shared" ref="AJ5" si="38">1000*(AI5-AI$33)</f>
        <v>-164.21940928270044</v>
      </c>
      <c r="AK5" s="23">
        <f>binaries!$G$34-(((binaries!$H$34*$B5^2)/($B5+binaries!$I$34))/1000)</f>
        <v>-0.29199999999999998</v>
      </c>
      <c r="AL5" s="23">
        <f t="shared" ref="AL5" si="39">1000*(AK5-AK$33)</f>
        <v>-166.19354838709677</v>
      </c>
      <c r="AM5" s="23">
        <f>binaries!$G$35-(((binaries!$H$35*$B5^2)/($B5+binaries!$I$35))/1000)</f>
        <v>2.806021739130435</v>
      </c>
      <c r="AN5" s="23">
        <f t="shared" ref="AN5" si="40">1000*(AM5-AM$33)</f>
        <v>102.0428890277656</v>
      </c>
      <c r="AO5" s="23">
        <f>binaries!$G$36-(((binaries!$H$36*$B5^2)/($B5+binaries!$I$36))/1000)</f>
        <v>2.381973184357542</v>
      </c>
      <c r="AP5" s="23">
        <f t="shared" ref="AP5" si="41">1000*(AO5-AO$33)</f>
        <v>106.42024318107168</v>
      </c>
      <c r="AQ5" s="23">
        <f>binaries!$G$37-(((binaries!$H$37*$B5^2)/($B5+binaries!$I$37))/1000)</f>
        <v>3.8645548387096778</v>
      </c>
      <c r="AR5" s="23">
        <f t="shared" ref="AR5" si="42">1000*(AQ5-AQ$33)</f>
        <v>99.354838709677651</v>
      </c>
      <c r="AS5" s="23">
        <f>binaries!$G$38-(((binaries!$H$38*$B5^2)/($B5+binaries!$I$38))/1000)</f>
        <v>2.4443945614035085</v>
      </c>
      <c r="AT5" s="23">
        <f t="shared" ref="AT5" si="43">1000*(AS5-AS$33)</f>
        <v>60.534325183036145</v>
      </c>
      <c r="AU5" s="23">
        <f>binaries!$G$39-(((binaries!$H$39*$B5^2)/($B5+binaries!$I$39))/1000)</f>
        <v>1.7650750830564783</v>
      </c>
      <c r="AV5" s="23">
        <f t="shared" ref="AV5" si="44">1000*(AU5-AU$33)</f>
        <v>106.88919665372443</v>
      </c>
      <c r="AW5" s="23">
        <f>binaries!$G$40-(((binaries!$H$40*$B5^2)/($B5+binaries!$I$40))/1000)</f>
        <v>1.5990000000000002</v>
      </c>
      <c r="AX5" s="23">
        <f t="shared" ref="AX5" si="45">1000*(AW5-AW$33)</f>
        <v>92.750000000000114</v>
      </c>
    </row>
    <row r="6" spans="1:52" x14ac:dyDescent="0.25">
      <c r="A6" s="108">
        <f t="shared" si="0"/>
        <v>-243</v>
      </c>
      <c r="B6" s="108">
        <v>30</v>
      </c>
      <c r="C6" s="23">
        <f>binaries!J$4-(((binaries!K$4*$B6^2)/($B6+binaries!L$4))/1000)</f>
        <v>1.6939352941176471</v>
      </c>
      <c r="D6" s="23">
        <f t="shared" si="1"/>
        <v>77.708021390374469</v>
      </c>
      <c r="E6" s="23">
        <f>binaries!$G$11-(((binaries!$H$11*$B6^2)/($B6+binaries!$I$11))/1000)</f>
        <v>0.80979235294117657</v>
      </c>
      <c r="F6" s="23">
        <f t="shared" si="1"/>
        <v>83.087807486631021</v>
      </c>
      <c r="G6" s="23">
        <f>binaries!$G$12-(((binaries!$H$12*$B6^2)/($B6+binaries!$I$12))/1000)</f>
        <v>0.23355999999999999</v>
      </c>
      <c r="H6" s="23">
        <f t="shared" ref="H6" si="46">1000*(G6-G$33)</f>
        <v>59.836595744680864</v>
      </c>
      <c r="I6" s="23">
        <f>binaries!$J$5-(((binaries!$K$5*$B6^2)/($B6+binaries!$L$5))/1000)</f>
        <v>2.2388750000000002</v>
      </c>
      <c r="J6" s="23">
        <f t="shared" ref="J6" si="47">1000*(I6-I$33)</f>
        <v>74.778614457831068</v>
      </c>
      <c r="K6" s="23">
        <f>binaries!$G$8-(((binaries!$H$8*$B6^2)/($B6+binaries!$I$8))/1000)</f>
        <v>1.5169211538461538</v>
      </c>
      <c r="L6" s="23">
        <f t="shared" ref="L6" si="48">1000*(K6-K$33)</f>
        <v>94.439010989010967</v>
      </c>
      <c r="M6" s="23">
        <f>binaries!$G$9-(((binaries!$H$9*$B6^2)/($B6+binaries!$I$9))/1000)</f>
        <v>0.41498048780487801</v>
      </c>
      <c r="N6" s="23">
        <f t="shared" ref="N6" si="49">1000*(M6-M$33)</f>
        <v>61.186594675107067</v>
      </c>
      <c r="O6" s="23">
        <f>binaries!$J$7-(((binaries!$K$7*$B6^2)/($B6+binaries!$L$7))/1000)</f>
        <v>2.5195368932038833</v>
      </c>
      <c r="P6" s="23">
        <f t="shared" ref="P6" si="50">1000*(O6-O$33)</f>
        <v>31.766622933612876</v>
      </c>
      <c r="Q6" s="23">
        <f>binaries!$J$6-(((binaries!$K$6*$B6^2)/($B6+binaries!$L$6))/1000)</f>
        <v>2.3487079850746269</v>
      </c>
      <c r="R6" s="23">
        <f t="shared" ref="R6" si="51">1000*(Q6-Q$33)</f>
        <v>75.998163646055161</v>
      </c>
      <c r="S6" s="23">
        <f>binaries!$G$10-(((binaries!$H$10*$B6^2)/($B6+binaries!$I$10))/1000)</f>
        <v>1.4218984374999999</v>
      </c>
      <c r="T6" s="23">
        <f t="shared" ref="T6" si="52">1000*(S6-S$33)</f>
        <v>69.012723214285643</v>
      </c>
      <c r="U6" s="23">
        <f>binaries!$G$17-(((binaries!$H$17*$B6^2)/($B6+binaries!$I$17))/1000)</f>
        <v>6.2489148123324396</v>
      </c>
      <c r="V6" s="23">
        <f t="shared" ref="V6" si="53">1000*(U6-U$33)</f>
        <v>90.804710175799386</v>
      </c>
      <c r="W6" s="23">
        <f>binaries!$G$16-(((binaries!$H$16*$B6^2)/($B6+binaries!$I$16))/1000)</f>
        <v>3.5090487209302323</v>
      </c>
      <c r="X6" s="23">
        <f t="shared" ref="X6" si="54">1000*(W6-W$33)</f>
        <v>71.446951018728114</v>
      </c>
      <c r="Y6" s="23">
        <f>binaries!$G$18-(((binaries!$H$18*$B6^2)/($B6+binaries!$I$18))/1000)</f>
        <v>0.77966284403669728</v>
      </c>
      <c r="Z6" s="23">
        <f t="shared" ref="Z6" si="55">1000*(Y6-Y$33)</f>
        <v>23.526480400333671</v>
      </c>
      <c r="AA6" s="23">
        <f>binaries!$J$20-(((binaries!$K$20*$B6^2)/($B6+binaries!$L$20))/1000)</f>
        <v>5.4123734115138591</v>
      </c>
      <c r="AB6" s="23">
        <f t="shared" ref="AB6" si="56">1000*(AA6-AA$33)</f>
        <v>15.538319165574244</v>
      </c>
      <c r="AC6" s="23">
        <f>binaries!$J$21-(((binaries!$K$21*$B6^2)/($B6+binaries!$L$21))/1000)</f>
        <v>1.1685562043795621</v>
      </c>
      <c r="AD6" s="23">
        <f t="shared" ref="AD6" si="57">1000*(AC6-AC$33)</f>
        <v>45.534214850766254</v>
      </c>
      <c r="AE6" s="23">
        <f>binaries!$M$22-(((binaries!$N$22*$B6^2)/($B6+binaries!$O$22))/1000)</f>
        <v>0.74207864150943403</v>
      </c>
      <c r="AF6" s="23">
        <f t="shared" ref="AF6" si="58">1000*(AE6-AE$33)</f>
        <v>78.68892188326582</v>
      </c>
      <c r="AG6" s="23">
        <f>binaries!$J$23-(((binaries!$K$23*$B6^2)/($B6+binaries!$L$23))/1000)</f>
        <v>2.4165808219178082</v>
      </c>
      <c r="AH6" s="23">
        <f t="shared" ref="AH6" si="59">1000*(AG6-AG$33)</f>
        <v>30.180821917808576</v>
      </c>
      <c r="AI6" s="23">
        <f>binaries!$G$33-(((binaries!$H$33*$B6^2)/($B6+binaries!$I$33))/1000)</f>
        <v>-0.2182608695652174</v>
      </c>
      <c r="AJ6" s="23">
        <f t="shared" ref="AJ6" si="60">1000*(AI6-AI$33)</f>
        <v>-159.14694551458447</v>
      </c>
      <c r="AK6" s="23">
        <f>binaries!$G$34-(((binaries!$H$34*$B6^2)/($B6+binaries!$I$34))/1000)</f>
        <v>-0.28649999999999998</v>
      </c>
      <c r="AL6" s="23">
        <f t="shared" ref="AL6" si="61">1000*(AK6-AK$33)</f>
        <v>-160.69354838709677</v>
      </c>
      <c r="AM6" s="23">
        <f>binaries!$G$35-(((binaries!$H$35*$B6^2)/($B6+binaries!$I$35))/1000)</f>
        <v>2.8047857142857144</v>
      </c>
      <c r="AN6" s="23">
        <f t="shared" ref="AN6" si="62">1000*(AM6-AM$33)</f>
        <v>100.80686418304508</v>
      </c>
      <c r="AO6" s="23">
        <f>binaries!$G$36-(((binaries!$H$36*$B6^2)/($B6+binaries!$I$36))/1000)</f>
        <v>2.3805857142857141</v>
      </c>
      <c r="AP6" s="23">
        <f t="shared" ref="AP6" si="63">1000*(AO6-AO$33)</f>
        <v>105.03277310924375</v>
      </c>
      <c r="AQ6" s="23">
        <f>binaries!$G$37-(((binaries!$H$37*$B6^2)/($B6+binaries!$I$37))/1000)</f>
        <v>3.8637714285714289</v>
      </c>
      <c r="AR6" s="23">
        <f t="shared" ref="AR6" si="64">1000*(AQ6-AQ$33)</f>
        <v>98.571428571428754</v>
      </c>
      <c r="AS6" s="23">
        <f>binaries!$G$38-(((binaries!$H$38*$B6^2)/($B6+binaries!$I$38))/1000)</f>
        <v>2.443695</v>
      </c>
      <c r="AT6" s="23">
        <f t="shared" ref="AT6" si="65">1000*(AS6-AS$33)</f>
        <v>59.834763779527563</v>
      </c>
      <c r="AU6" s="23">
        <f>binaries!$G$39-(((binaries!$H$39*$B6^2)/($B6+binaries!$I$39))/1000)</f>
        <v>1.7639858520900322</v>
      </c>
      <c r="AV6" s="23">
        <f t="shared" ref="AV6" si="66">1000*(AU6-AU$33)</f>
        <v>105.79996568727834</v>
      </c>
      <c r="AW6" s="23">
        <f>binaries!$G$40-(((binaries!$H$40*$B6^2)/($B6+binaries!$I$40))/1000)</f>
        <v>1.5978571428571429</v>
      </c>
      <c r="AX6" s="23">
        <f t="shared" ref="AX6" si="67">1000*(AW6-AW$33)</f>
        <v>91.607142857142776</v>
      </c>
    </row>
    <row r="7" spans="1:52" x14ac:dyDescent="0.25">
      <c r="A7" s="108">
        <f t="shared" si="0"/>
        <v>-233</v>
      </c>
      <c r="B7" s="108">
        <v>40</v>
      </c>
      <c r="C7" s="23">
        <f>binaries!J$4-(((binaries!K$4*$B7^2)/($B7+binaries!L$4))/1000)</f>
        <v>1.6925333333333332</v>
      </c>
      <c r="D7" s="23">
        <f t="shared" si="1"/>
        <v>76.306060606060598</v>
      </c>
      <c r="E7" s="23">
        <f>binaries!$G$11-(((binaries!$H$11*$B7^2)/($B7+binaries!$I$11))/1000)</f>
        <v>0.80829333333333342</v>
      </c>
      <c r="F7" s="23">
        <f t="shared" si="1"/>
        <v>81.588787878787869</v>
      </c>
      <c r="G7" s="23">
        <f>binaries!$G$12-(((binaries!$H$12*$B7^2)/($B7+binaries!$I$12))/1000)</f>
        <v>0.23256190476190475</v>
      </c>
      <c r="H7" s="23">
        <f t="shared" ref="H7" si="68">1000*(G7-G$33)</f>
        <v>58.838500506585625</v>
      </c>
      <c r="I7" s="23">
        <f>binaries!$J$5-(((binaries!$K$5*$B7^2)/($B7+binaries!$L$5))/1000)</f>
        <v>2.2380350877192985</v>
      </c>
      <c r="J7" s="23">
        <f t="shared" ref="J7" si="69">1000*(I7-I$33)</f>
        <v>73.938702177129386</v>
      </c>
      <c r="K7" s="23">
        <f>binaries!$G$8-(((binaries!$H$8*$B7^2)/($B7+binaries!$I$8))/1000)</f>
        <v>1.515455737704918</v>
      </c>
      <c r="L7" s="23">
        <f t="shared" ref="L7" si="70">1000*(K7-K$33)</f>
        <v>92.973594847775232</v>
      </c>
      <c r="M7" s="23">
        <f>binaries!$G$9-(((binaries!$H$9*$B7^2)/($B7+binaries!$I$9))/1000)</f>
        <v>0.41367969924812026</v>
      </c>
      <c r="N7" s="23">
        <f t="shared" ref="N7" si="71">1000*(M7-M$33)</f>
        <v>59.885806118349315</v>
      </c>
      <c r="O7" s="23">
        <f>binaries!$J$7-(((binaries!$K$7*$B7^2)/($B7+binaries!$L$7))/1000)</f>
        <v>2.5191898089171976</v>
      </c>
      <c r="P7" s="23">
        <f t="shared" ref="P7" si="72">1000*(O7-O$33)</f>
        <v>31.419538646927148</v>
      </c>
      <c r="Q7" s="23">
        <f>binaries!$J$6-(((binaries!$K$6*$B7^2)/($B7+binaries!$L$6))/1000)</f>
        <v>2.3477588349514562</v>
      </c>
      <c r="R7" s="23">
        <f t="shared" ref="R7" si="73">1000*(Q7-Q$33)</f>
        <v>75.049013522884508</v>
      </c>
      <c r="S7" s="23">
        <f>binaries!$G$10-(((binaries!$H$10*$B7^2)/($B7+binaries!$I$10))/1000)</f>
        <v>1.4207247524752475</v>
      </c>
      <c r="T7" s="23">
        <f t="shared" ref="T7" si="74">1000*(S7-S$33)</f>
        <v>67.839038189533298</v>
      </c>
      <c r="U7" s="23">
        <f>binaries!$G$17-(((binaries!$H$17*$B7^2)/($B7+binaries!$I$17))/1000)</f>
        <v>6.2480836218375497</v>
      </c>
      <c r="V7" s="23">
        <f t="shared" ref="V7" si="75">1000*(U7-U$33)</f>
        <v>89.973519680909504</v>
      </c>
      <c r="W7" s="23">
        <f>binaries!$G$16-(((binaries!$H$16*$B7^2)/($B7+binaries!$I$16))/1000)</f>
        <v>3.5083282758620689</v>
      </c>
      <c r="X7" s="23">
        <f t="shared" ref="X7" si="76">1000*(W7-W$33)</f>
        <v>70.726505950564615</v>
      </c>
      <c r="Y7" s="23">
        <f>binaries!$G$18-(((binaries!$H$18*$B7^2)/($B7+binaries!$I$18))/1000)</f>
        <v>0.77940963855421685</v>
      </c>
      <c r="Z7" s="23">
        <f t="shared" ref="Z7" si="77">1000*(Y7-Y$33)</f>
        <v>23.27327491785325</v>
      </c>
      <c r="AA7" s="23">
        <f>binaries!$J$20-(((binaries!$K$20*$B7^2)/($B7+binaries!$L$20))/1000)</f>
        <v>5.4122733428775947</v>
      </c>
      <c r="AB7" s="23">
        <f t="shared" ref="AB7" si="78">1000*(AA7-AA$33)</f>
        <v>15.438250529309805</v>
      </c>
      <c r="AC7" s="23">
        <f>binaries!$J$21-(((binaries!$K$21*$B7^2)/($B7+binaries!$L$21))/1000)</f>
        <v>1.1680719424460433</v>
      </c>
      <c r="AD7" s="23">
        <f t="shared" ref="AD7" si="79">1000*(AC7-AC$33)</f>
        <v>45.049952917247452</v>
      </c>
      <c r="AE7" s="23">
        <f>binaries!$M$22-(((binaries!$N$22*$B7^2)/($B7+binaries!$O$22))/1000)</f>
        <v>0.74092239999999998</v>
      </c>
      <c r="AF7" s="23">
        <f t="shared" ref="AF7" si="80">1000*(AE7-AE$33)</f>
        <v>77.532680373831766</v>
      </c>
      <c r="AG7" s="23">
        <f>binaries!$J$23-(((binaries!$K$23*$B7^2)/($B7+binaries!$L$23))/1000)</f>
        <v>2.4162648648648646</v>
      </c>
      <c r="AH7" s="23">
        <f t="shared" ref="AH7" si="81">1000*(AG7-AG$33)</f>
        <v>29.864864864864948</v>
      </c>
      <c r="AI7" s="23">
        <f>binaries!$G$33-(((binaries!$H$33*$B7^2)/($B7+binaries!$I$33))/1000)</f>
        <v>-0.21285714285714286</v>
      </c>
      <c r="AJ7" s="23">
        <f t="shared" ref="AJ7" si="82">1000*(AI7-AI$33)</f>
        <v>-153.74321880650993</v>
      </c>
      <c r="AK7" s="23">
        <f>binaries!$G$34-(((binaries!$H$34*$B7^2)/($B7+binaries!$I$34))/1000)</f>
        <v>-0.28079999999999999</v>
      </c>
      <c r="AL7" s="23">
        <f t="shared" ref="AL7" si="83">1000*(AK7-AK$33)</f>
        <v>-154.99354838709678</v>
      </c>
      <c r="AM7" s="23">
        <f>binaries!$G$35-(((binaries!$H$35*$B7^2)/($B7+binaries!$I$35))/1000)</f>
        <v>2.803166960352423</v>
      </c>
      <c r="AN7" s="23">
        <f t="shared" ref="AN7" si="84">1000*(AM7-AM$33)</f>
        <v>99.188110249753606</v>
      </c>
      <c r="AO7" s="23">
        <f>binaries!$G$36-(((binaries!$H$36*$B7^2)/($B7+binaries!$I$36))/1000)</f>
        <v>2.3787859296482412</v>
      </c>
      <c r="AP7" s="23">
        <f t="shared" ref="AP7" si="85">1000*(AO7-AO$33)</f>
        <v>103.23298847177087</v>
      </c>
      <c r="AQ7" s="23">
        <f>binaries!$G$37-(((binaries!$H$37*$B7^2)/($B7+binaries!$I$37))/1000)</f>
        <v>3.8627000000000002</v>
      </c>
      <c r="AR7" s="23">
        <f t="shared" ref="AR7" si="86">1000*(AQ7-AQ$33)</f>
        <v>97.500000000000142</v>
      </c>
      <c r="AS7" s="23">
        <f>binaries!$G$38-(((binaries!$H$38*$B7^2)/($B7+binaries!$I$38))/1000)</f>
        <v>2.4427735483870965</v>
      </c>
      <c r="AT7" s="23">
        <f t="shared" ref="AT7" si="87">1000*(AS7-AS$33)</f>
        <v>58.913312166624095</v>
      </c>
      <c r="AU7" s="23">
        <f>binaries!$G$39-(((binaries!$H$39*$B7^2)/($B7+binaries!$I$39))/1000)</f>
        <v>1.7625308411214953</v>
      </c>
      <c r="AV7" s="23">
        <f t="shared" ref="AV7" si="88">1000*(AU7-AU$33)</f>
        <v>104.34495471874139</v>
      </c>
      <c r="AW7" s="23">
        <f>binaries!$G$40-(((binaries!$H$40*$B7^2)/($B7+binaries!$I$40))/1000)</f>
        <v>1.5963636363636364</v>
      </c>
      <c r="AX7" s="23">
        <f t="shared" ref="AX7" si="89">1000*(AW7-AW$33)</f>
        <v>90.113636363636346</v>
      </c>
    </row>
    <row r="8" spans="1:52" x14ac:dyDescent="0.25">
      <c r="A8" s="108">
        <f t="shared" si="0"/>
        <v>-223</v>
      </c>
      <c r="B8" s="108">
        <v>50</v>
      </c>
      <c r="C8" s="23">
        <f>binaries!J$4-(((binaries!K$4*$B8^2)/($B8+binaries!L$4))/1000)</f>
        <v>1.6908684210526315</v>
      </c>
      <c r="D8" s="23">
        <f t="shared" si="1"/>
        <v>74.641148325358841</v>
      </c>
      <c r="E8" s="23">
        <f>binaries!$G$11-(((binaries!$H$11*$B8^2)/($B8+binaries!$I$11))/1000)</f>
        <v>0.80651315789473688</v>
      </c>
      <c r="F8" s="23">
        <f t="shared" si="1"/>
        <v>79.808612440191325</v>
      </c>
      <c r="G8" s="23">
        <f>binaries!$G$12-(((binaries!$H$12*$B8^2)/($B8+binaries!$I$12))/1000)</f>
        <v>0.23136363636363635</v>
      </c>
      <c r="H8" s="23">
        <f t="shared" ref="H8" si="90">1000*(G8-G$33)</f>
        <v>57.640232108317228</v>
      </c>
      <c r="I8" s="23">
        <f>binaries!$J$5-(((binaries!$K$5*$B8^2)/($B8+binaries!$L$5))/1000)</f>
        <v>2.2369827586206901</v>
      </c>
      <c r="J8" s="23">
        <f t="shared" ref="J8" si="91">1000*(I8-I$33)</f>
        <v>72.886373078520975</v>
      </c>
      <c r="K8" s="23">
        <f>binaries!$G$8-(((binaries!$H$8*$B8^2)/($B8+binaries!$I$8))/1000)</f>
        <v>1.5136801181102362</v>
      </c>
      <c r="L8" s="23">
        <f t="shared" ref="L8" si="92">1000*(K8-K$33)</f>
        <v>91.197975253093361</v>
      </c>
      <c r="M8" s="23">
        <f>binaries!$G$9-(((binaries!$H$9*$B8^2)/($B8+binaries!$I$9))/1000)</f>
        <v>0.41217482517482518</v>
      </c>
      <c r="N8" s="23">
        <f t="shared" ref="N8" si="93">1000*(M8-M$33)</f>
        <v>58.380932045054237</v>
      </c>
      <c r="O8" s="23">
        <f>binaries!$J$7-(((binaries!$K$7*$B8^2)/($B8+binaries!$L$7))/1000)</f>
        <v>2.5187539184952978</v>
      </c>
      <c r="P8" s="23">
        <f t="shared" ref="P8" si="94">1000*(O8-O$33)</f>
        <v>30.983648225027416</v>
      </c>
      <c r="Q8" s="23">
        <f>binaries!$J$6-(((binaries!$K$6*$B8^2)/($B8+binaries!$L$6))/1000)</f>
        <v>2.3465811611374408</v>
      </c>
      <c r="R8" s="23">
        <f t="shared" ref="R8" si="95">1000*(Q8-Q$33)</f>
        <v>73.871339708869058</v>
      </c>
      <c r="S8" s="23">
        <f>binaries!$G$10-(((binaries!$H$10*$B8^2)/($B8+binaries!$I$10))/1000)</f>
        <v>1.4193193396226416</v>
      </c>
      <c r="T8" s="23">
        <f t="shared" ref="T8" si="96">1000*(S8-S$33)</f>
        <v>66.433625336927321</v>
      </c>
      <c r="U8" s="23">
        <f>binaries!$G$17-(((binaries!$H$17*$B8^2)/($B8+binaries!$I$17))/1000)</f>
        <v>6.2470254629629629</v>
      </c>
      <c r="V8" s="23">
        <f t="shared" ref="V8" si="97">1000*(U8-U$33)</f>
        <v>88.915360806322667</v>
      </c>
      <c r="W8" s="23">
        <f>binaries!$G$16-(((binaries!$H$16*$B8^2)/($B8+binaries!$I$16))/1000)</f>
        <v>3.5074176136363633</v>
      </c>
      <c r="X8" s="23">
        <f t="shared" ref="X8" si="98">1000*(W8-W$33)</f>
        <v>69.81584372485905</v>
      </c>
      <c r="Y8" s="23">
        <f>binaries!$G$18-(((binaries!$H$18*$B8^2)/($B8+binaries!$I$18))/1000)</f>
        <v>0.77909124629080118</v>
      </c>
      <c r="Z8" s="23">
        <f t="shared" ref="Z8" si="99">1000*(Y8-Y$33)</f>
        <v>22.954882654437569</v>
      </c>
      <c r="AA8" s="23">
        <f>binaries!$J$20-(((binaries!$K$20*$B8^2)/($B8+binaries!$L$20))/1000)</f>
        <v>5.4121432948810382</v>
      </c>
      <c r="AB8" s="23">
        <f t="shared" ref="AB8" si="100">1000*(AA8-AA$33)</f>
        <v>15.308202532753334</v>
      </c>
      <c r="AC8" s="23">
        <f>binaries!$J$21-(((binaries!$K$21*$B8^2)/($B8+binaries!$L$21))/1000)</f>
        <v>1.1674624113475178</v>
      </c>
      <c r="AD8" s="23">
        <f t="shared" ref="AD8" si="101">1000*(AC8-AC$33)</f>
        <v>44.440421818721987</v>
      </c>
      <c r="AE8" s="23">
        <f>binaries!$M$22-(((binaries!$N$22*$B8^2)/($B8+binaries!$O$22))/1000)</f>
        <v>0.73951228070175445</v>
      </c>
      <c r="AF8" s="23">
        <f t="shared" ref="AF8" si="102">1000*(AE8-AE$33)</f>
        <v>76.122561075586233</v>
      </c>
      <c r="AG8" s="23">
        <f>binaries!$J$23-(((binaries!$K$23*$B8^2)/($B8+binaries!$L$23))/1000)</f>
        <v>2.4158666666666666</v>
      </c>
      <c r="AH8" s="23">
        <f t="shared" ref="AH8" si="103">1000*(AG8-AG$33)</f>
        <v>29.466666666666974</v>
      </c>
      <c r="AI8" s="23">
        <f>binaries!$G$33-(((binaries!$H$33*$B8^2)/($B8+binaries!$I$33))/1000)</f>
        <v>-0.20727272727272728</v>
      </c>
      <c r="AJ8" s="23">
        <f t="shared" ref="AJ8" si="104">1000*(AI8-AI$33)</f>
        <v>-148.15880322209435</v>
      </c>
      <c r="AK8" s="23">
        <f>binaries!$G$34-(((binaries!$H$34*$B8^2)/($B8+binaries!$I$34))/1000)</f>
        <v>-0.27499999999999997</v>
      </c>
      <c r="AL8" s="23">
        <f t="shared" ref="AL8" si="105">1000*(AK8-AK$33)</f>
        <v>-149.19354838709674</v>
      </c>
      <c r="AM8" s="23">
        <f>binaries!$G$35-(((binaries!$H$35*$B8^2)/($B8+binaries!$I$35))/1000)</f>
        <v>2.8012139240506331</v>
      </c>
      <c r="AN8" s="23">
        <f t="shared" ref="AN8" si="106">1000*(AM8-AM$33)</f>
        <v>97.235073947963713</v>
      </c>
      <c r="AO8" s="23">
        <f>binaries!$G$36-(((binaries!$H$36*$B8^2)/($B8+binaries!$I$36))/1000)</f>
        <v>2.3766330143540668</v>
      </c>
      <c r="AP8" s="23">
        <f t="shared" ref="AP8" si="107">1000*(AO8-AO$33)</f>
        <v>101.08007317759649</v>
      </c>
      <c r="AQ8" s="23">
        <f>binaries!$G$37-(((binaries!$H$37*$B8^2)/($B8+binaries!$I$37))/1000)</f>
        <v>3.8613538461538464</v>
      </c>
      <c r="AR8" s="23">
        <f t="shared" ref="AR8" si="108">1000*(AQ8-AQ$33)</f>
        <v>96.15384615384626</v>
      </c>
      <c r="AS8" s="23">
        <f>binaries!$G$38-(((binaries!$H$38*$B8^2)/($B8+binaries!$I$38))/1000)</f>
        <v>2.4416560077519378</v>
      </c>
      <c r="AT8" s="23">
        <f t="shared" ref="AT8" si="109">1000*(AS8-AS$33)</f>
        <v>57.795771531465419</v>
      </c>
      <c r="AU8" s="23">
        <f>binaries!$G$39-(((binaries!$H$39*$B8^2)/($B8+binaries!$I$39))/1000)</f>
        <v>1.7607432024169185</v>
      </c>
      <c r="AV8" s="23">
        <f t="shared" ref="AV8" si="110">1000*(AU8-AU$33)</f>
        <v>102.55731601416463</v>
      </c>
      <c r="AW8" s="23">
        <f>binaries!$G$40-(((binaries!$H$40*$B8^2)/($B8+binaries!$I$40))/1000)</f>
        <v>1.5945652173913045</v>
      </c>
      <c r="AX8" s="23">
        <f t="shared" ref="AX8" si="111">1000*(AW8-AW$33)</f>
        <v>88.315217391304429</v>
      </c>
    </row>
    <row r="9" spans="1:52" x14ac:dyDescent="0.25">
      <c r="A9" s="108">
        <f t="shared" si="0"/>
        <v>-213</v>
      </c>
      <c r="B9" s="108">
        <v>60</v>
      </c>
      <c r="C9" s="23">
        <f>binaries!J$4-(((binaries!K$4*$B9^2)/($B9+binaries!L$4))/1000)</f>
        <v>1.6889799999999999</v>
      </c>
      <c r="D9" s="23">
        <f t="shared" si="1"/>
        <v>72.752727272727299</v>
      </c>
      <c r="E9" s="23">
        <f>binaries!$G$11-(((binaries!$H$11*$B9^2)/($B9+binaries!$I$11))/1000)</f>
        <v>0.80449400000000004</v>
      </c>
      <c r="F9" s="23">
        <f t="shared" si="1"/>
        <v>77.78945454545449</v>
      </c>
      <c r="G9" s="23">
        <f>binaries!$G$12-(((binaries!$H$12*$B9^2)/($B9+binaries!$I$12))/1000)</f>
        <v>0.22999130434782608</v>
      </c>
      <c r="H9" s="23">
        <f t="shared" ref="H9" si="112">1000*(G9-G$33)</f>
        <v>56.267900092506956</v>
      </c>
      <c r="I9" s="23">
        <f>binaries!$J$5-(((binaries!$K$5*$B9^2)/($B9+binaries!$L$5))/1000)</f>
        <v>2.2357288135593221</v>
      </c>
      <c r="J9" s="23">
        <f t="shared" ref="J9" si="113">1000*(I9-I$33)</f>
        <v>71.632428017152975</v>
      </c>
      <c r="K9" s="23">
        <f>binaries!$G$8-(((binaries!$H$8*$B9^2)/($B9+binaries!$I$8))/1000)</f>
        <v>1.5116295454545454</v>
      </c>
      <c r="L9" s="23">
        <f t="shared" ref="L9" si="114">1000*(K9-K$33)</f>
        <v>89.147402597402618</v>
      </c>
      <c r="M9" s="23">
        <f>binaries!$G$9-(((binaries!$H$9*$B9^2)/($B9+binaries!$I$9))/1000)</f>
        <v>0.41050588235294116</v>
      </c>
      <c r="N9" s="23">
        <f t="shared" ref="N9" si="115">1000*(M9-M$33)</f>
        <v>56.711989223170221</v>
      </c>
      <c r="O9" s="23">
        <f>binaries!$J$7-(((binaries!$K$7*$B9^2)/($B9+binaries!$L$7))/1000)</f>
        <v>2.5182333333333333</v>
      </c>
      <c r="P9" s="23">
        <f t="shared" ref="P9" si="116">1000*(O9-O$33)</f>
        <v>30.463063063062901</v>
      </c>
      <c r="Q9" s="23">
        <f>binaries!$J$6-(((binaries!$K$6*$B9^2)/($B9+binaries!$L$6))/1000)</f>
        <v>2.3451908333333336</v>
      </c>
      <c r="R9" s="23">
        <f t="shared" ref="R9" si="117">1000*(Q9-Q$33)</f>
        <v>72.481011904761857</v>
      </c>
      <c r="S9" s="23">
        <f>binaries!$G$10-(((binaries!$H$10*$B9^2)/($B9+binaries!$I$10))/1000)</f>
        <v>1.4177135135135135</v>
      </c>
      <c r="T9" s="23">
        <f t="shared" ref="T9" si="118">1000*(S9-S$33)</f>
        <v>64.827799227799247</v>
      </c>
      <c r="U9" s="23">
        <f>binaries!$G$17-(((binaries!$H$17*$B9^2)/($B9+binaries!$I$17))/1000)</f>
        <v>6.2457448094612351</v>
      </c>
      <c r="V9" s="23">
        <f t="shared" ref="V9" si="119">1000*(U9-U$33)</f>
        <v>87.634707304594883</v>
      </c>
      <c r="W9" s="23">
        <f>binaries!$G$16-(((binaries!$H$16*$B9^2)/($B9+binaries!$I$16))/1000)</f>
        <v>3.5063231460674156</v>
      </c>
      <c r="X9" s="23">
        <f t="shared" ref="X9" si="120">1000*(W9-W$33)</f>
        <v>68.721376155911344</v>
      </c>
      <c r="Y9" s="23">
        <f>binaries!$G$18-(((binaries!$H$18*$B9^2)/($B9+binaries!$I$18))/1000)</f>
        <v>0.77871052631578952</v>
      </c>
      <c r="Z9" s="23">
        <f t="shared" ref="Z9" si="121">1000*(Y9-Y$33)</f>
        <v>22.574162679425914</v>
      </c>
      <c r="AA9" s="23">
        <f>binaries!$J$20-(((binaries!$K$20*$B9^2)/($B9+binaries!$L$20))/1000)</f>
        <v>5.4119826143790846</v>
      </c>
      <c r="AB9" s="23">
        <f t="shared" ref="AB9" si="122">1000*(AA9-AA$33)</f>
        <v>15.14752203079972</v>
      </c>
      <c r="AC9" s="23">
        <f>binaries!$J$21-(((binaries!$K$21*$B9^2)/($B9+binaries!$L$21))/1000)</f>
        <v>1.1667328671328672</v>
      </c>
      <c r="AD9" s="23">
        <f t="shared" ref="AD9" si="123">1000*(AC9-AC$33)</f>
        <v>43.710877604071328</v>
      </c>
      <c r="AE9" s="23">
        <f>binaries!$M$22-(((binaries!$N$22*$B9^2)/($B9+binaries!$O$22))/1000)</f>
        <v>0.7378741016949153</v>
      </c>
      <c r="AF9" s="23">
        <f t="shared" ref="AF9" si="124">1000*(AE9-AE$33)</f>
        <v>74.484382068747081</v>
      </c>
      <c r="AG9" s="23">
        <f>binaries!$J$23-(((binaries!$K$23*$B9^2)/($B9+binaries!$L$23))/1000)</f>
        <v>2.4153894736842103</v>
      </c>
      <c r="AH9" s="23">
        <f t="shared" ref="AH9" si="125">1000*(AG9-AG$33)</f>
        <v>28.989473684210676</v>
      </c>
      <c r="AI9" s="23">
        <f>binaries!$G$33-(((binaries!$H$33*$B9^2)/($B9+binaries!$I$33))/1000)</f>
        <v>-0.20157894736842105</v>
      </c>
      <c r="AJ9" s="23">
        <f t="shared" ref="AJ9" si="126">1000*(AI9-AI$33)</f>
        <v>-142.46502331778814</v>
      </c>
      <c r="AK9" s="23">
        <f>binaries!$G$34-(((binaries!$H$34*$B9^2)/($B9+binaries!$I$34))/1000)</f>
        <v>-0.26914285714285713</v>
      </c>
      <c r="AL9" s="23">
        <f t="shared" ref="AL9" si="127">1000*(AK9-AK$33)</f>
        <v>-143.33640552995391</v>
      </c>
      <c r="AM9" s="23">
        <f>binaries!$G$35-(((binaries!$H$35*$B9^2)/($B9+binaries!$I$35))/1000)</f>
        <v>2.7989672064777329</v>
      </c>
      <c r="AN9" s="23">
        <f t="shared" ref="AN9" si="128">1000*(AM9-AM$33)</f>
        <v>94.988356375063532</v>
      </c>
      <c r="AO9" s="23">
        <f>binaries!$G$36-(((binaries!$H$36*$B9^2)/($B9+binaries!$I$36))/1000)</f>
        <v>2.3741753424657532</v>
      </c>
      <c r="AP9" s="23">
        <f t="shared" ref="AP9" si="129">1000*(AO9-AO$33)</f>
        <v>98.622401289282905</v>
      </c>
      <c r="AQ9" s="23">
        <f>binaries!$G$37-(((binaries!$H$37*$B9^2)/($B9+binaries!$I$37))/1000)</f>
        <v>3.8597454545454548</v>
      </c>
      <c r="AR9" s="23">
        <f t="shared" ref="AR9" si="130">1000*(AQ9-AQ$33)</f>
        <v>94.545454545454703</v>
      </c>
      <c r="AS9" s="23">
        <f>binaries!$G$38-(((binaries!$H$38*$B9^2)/($B9+binaries!$I$38))/1000)</f>
        <v>2.4403643283582088</v>
      </c>
      <c r="AT9" s="23">
        <f t="shared" ref="AT9" si="131">1000*(AS9-AS$33)</f>
        <v>56.504092137736436</v>
      </c>
      <c r="AU9" s="23">
        <f>binaries!$G$39-(((binaries!$H$39*$B9^2)/($B9+binaries!$I$39))/1000)</f>
        <v>1.7586521994134898</v>
      </c>
      <c r="AV9" s="23">
        <f t="shared" ref="AV9" si="132">1000*(AU9-AU$33)</f>
        <v>100.46631301073594</v>
      </c>
      <c r="AW9" s="23">
        <f>binaries!$G$40-(((binaries!$H$40*$B9^2)/($B9+binaries!$I$40))/1000)</f>
        <v>1.5925</v>
      </c>
      <c r="AX9" s="23">
        <f t="shared" ref="AX9" si="133">1000*(AW9-AW$33)</f>
        <v>86.249999999999943</v>
      </c>
    </row>
    <row r="10" spans="1:52" x14ac:dyDescent="0.25">
      <c r="A10" s="108">
        <f t="shared" si="0"/>
        <v>-203</v>
      </c>
      <c r="B10" s="108">
        <v>70</v>
      </c>
      <c r="C10" s="23">
        <f>binaries!J$4-(((binaries!K$4*$B10^2)/($B10+binaries!L$4))/1000)</f>
        <v>1.6868999999999998</v>
      </c>
      <c r="D10" s="23">
        <f t="shared" si="1"/>
        <v>70.672727272727215</v>
      </c>
      <c r="E10" s="23">
        <f>binaries!$G$11-(((binaries!$H$11*$B10^2)/($B10+binaries!$I$11))/1000)</f>
        <v>0.80227000000000004</v>
      </c>
      <c r="F10" s="23">
        <f t="shared" si="1"/>
        <v>75.565454545454486</v>
      </c>
      <c r="G10" s="23">
        <f>binaries!$G$12-(((binaries!$H$12*$B10^2)/($B10+binaries!$I$12))/1000)</f>
        <v>0.22846666666666665</v>
      </c>
      <c r="H10" s="23">
        <f t="shared" ref="H10" si="134">1000*(G10-G$33)</f>
        <v>54.74326241134753</v>
      </c>
      <c r="I10" s="23">
        <f>binaries!$J$5-(((binaries!$K$5*$B10^2)/($B10+binaries!$L$5))/1000)</f>
        <v>2.2342833333333334</v>
      </c>
      <c r="J10" s="23">
        <f t="shared" ref="J10" si="135">1000*(I10-I$33)</f>
        <v>70.1869477911643</v>
      </c>
      <c r="K10" s="23">
        <f>binaries!$G$8-(((binaries!$H$8*$B10^2)/($B10+binaries!$I$8))/1000)</f>
        <v>1.509334124087591</v>
      </c>
      <c r="L10" s="23">
        <f t="shared" ref="L10" si="136">1000*(K10-K$33)</f>
        <v>86.851981230448246</v>
      </c>
      <c r="M10" s="23">
        <f>binaries!$G$9-(((binaries!$H$9*$B10^2)/($B10+binaries!$I$9))/1000)</f>
        <v>0.40870306748466256</v>
      </c>
      <c r="N10" s="23">
        <f t="shared" ref="N10" si="137">1000*(M10-M$33)</f>
        <v>54.909174354891618</v>
      </c>
      <c r="O10" s="23">
        <f>binaries!$J$7-(((binaries!$K$7*$B10^2)/($B10+binaries!$L$7))/1000)</f>
        <v>2.517631914893617</v>
      </c>
      <c r="P10" s="23">
        <f t="shared" ref="P10" si="138">1000*(O10-O$33)</f>
        <v>29.861644623346617</v>
      </c>
      <c r="Q10" s="23">
        <f>binaries!$J$6-(((binaries!$K$6*$B10^2)/($B10+binaries!$L$6))/1000)</f>
        <v>2.3436022850678735</v>
      </c>
      <c r="R10" s="23">
        <f t="shared" ref="R10" si="139">1000*(Q10-Q$33)</f>
        <v>70.892463639301795</v>
      </c>
      <c r="S10" s="23">
        <f>binaries!$G$10-(((binaries!$H$10*$B10^2)/($B10+binaries!$I$10))/1000)</f>
        <v>1.4159331896551723</v>
      </c>
      <c r="T10" s="23">
        <f t="shared" ref="T10" si="140">1000*(S10-S$33)</f>
        <v>63.047475369458098</v>
      </c>
      <c r="U10" s="23">
        <f>binaries!$G$17-(((binaries!$H$17*$B10^2)/($B10+binaries!$I$17))/1000)</f>
        <v>6.2442460182767627</v>
      </c>
      <c r="V10" s="23">
        <f t="shared" ref="V10" si="141">1000*(U10-U$33)</f>
        <v>86.135916120122502</v>
      </c>
      <c r="W10" s="23">
        <f>binaries!$G$16-(((binaries!$H$16*$B10^2)/($B10+binaries!$I$16))/1000)</f>
        <v>3.5050509999999999</v>
      </c>
      <c r="X10" s="23">
        <f t="shared" ref="X10" si="142">1000*(W10-W$33)</f>
        <v>67.449230088495682</v>
      </c>
      <c r="Y10" s="23">
        <f>binaries!$G$18-(((binaries!$H$18*$B10^2)/($B10+binaries!$I$18))/1000)</f>
        <v>0.77827017291066281</v>
      </c>
      <c r="Z10" s="23">
        <f t="shared" ref="Z10" si="143">1000*(Y10-Y$33)</f>
        <v>22.1338092742992</v>
      </c>
      <c r="AA10" s="23">
        <f>binaries!$J$20-(((binaries!$K$20*$B10^2)/($B10+binaries!$L$20))/1000)</f>
        <v>5.4117906291148499</v>
      </c>
      <c r="AB10" s="23">
        <f t="shared" ref="AB10" si="144">1000*(AA10-AA$33)</f>
        <v>14.955536766565025</v>
      </c>
      <c r="AC10" s="23">
        <f>binaries!$J$21-(((binaries!$K$21*$B10^2)/($B10+binaries!$L$21))/1000)</f>
        <v>1.165888275862069</v>
      </c>
      <c r="AD10" s="23">
        <f t="shared" ref="AD10" si="145">1000*(AC10-AC$33)</f>
        <v>42.866286333273166</v>
      </c>
      <c r="AE10" s="23">
        <f>binaries!$M$22-(((binaries!$N$22*$B10^2)/($B10+binaries!$O$22))/1000)</f>
        <v>0.73603029508196727</v>
      </c>
      <c r="AF10" s="23">
        <f t="shared" ref="AF10" si="146">1000*(AE10-AE$33)</f>
        <v>72.640575455799052</v>
      </c>
      <c r="AG10" s="23">
        <f>binaries!$J$23-(((binaries!$K$23*$B10^2)/($B10+binaries!$L$23))/1000)</f>
        <v>2.4148363636363634</v>
      </c>
      <c r="AH10" s="23">
        <f t="shared" ref="AH10" si="147">1000*(AG10-AG$33)</f>
        <v>28.436363636363815</v>
      </c>
      <c r="AI10" s="23">
        <f>binaries!$G$33-(((binaries!$H$33*$B10^2)/($B10+binaries!$I$33))/1000)</f>
        <v>-0.19581395348837211</v>
      </c>
      <c r="AJ10" s="23">
        <f t="shared" ref="AJ10" si="148">1000*(AI10-AI$33)</f>
        <v>-136.70002943773918</v>
      </c>
      <c r="AK10" s="23">
        <f>binaries!$G$34-(((binaries!$H$34*$B10^2)/($B10+binaries!$I$34))/1000)</f>
        <v>-0.26324999999999998</v>
      </c>
      <c r="AL10" s="23">
        <f t="shared" ref="AL10" si="149">1000*(AK10-AK$33)</f>
        <v>-137.44354838709677</v>
      </c>
      <c r="AM10" s="23">
        <f>binaries!$G$35-(((binaries!$H$35*$B10^2)/($B10+binaries!$I$35))/1000)</f>
        <v>2.7964610894941635</v>
      </c>
      <c r="AN10" s="23">
        <f t="shared" ref="AN10" si="150">1000*(AM10-AM$33)</f>
        <v>92.482239391494133</v>
      </c>
      <c r="AO10" s="23">
        <f>binaries!$G$36-(((binaries!$H$36*$B10^2)/($B10+binaries!$I$36))/1000)</f>
        <v>2.3714528384279476</v>
      </c>
      <c r="AP10" s="23">
        <f t="shared" ref="AP10" si="151">1000*(AO10-AO$33)</f>
        <v>95.899897251477299</v>
      </c>
      <c r="AQ10" s="23">
        <f>binaries!$G$37-(((binaries!$H$37*$B10^2)/($B10+binaries!$I$37))/1000)</f>
        <v>3.8578865671641793</v>
      </c>
      <c r="AR10" s="23">
        <f t="shared" ref="AR10" si="152">1000*(AQ10-AQ$33)</f>
        <v>92.686567164179223</v>
      </c>
      <c r="AS10" s="23">
        <f>binaries!$G$38-(((binaries!$H$38*$B10^2)/($B10+binaries!$I$38))/1000)</f>
        <v>2.4389173021582731</v>
      </c>
      <c r="AT10" s="23">
        <f t="shared" ref="AT10" si="153">1000*(AS10-AS$33)</f>
        <v>55.057065937800687</v>
      </c>
      <c r="AU10" s="23">
        <f>binaries!$G$39-(((binaries!$H$39*$B10^2)/($B10+binaries!$I$39))/1000)</f>
        <v>1.7562837606837607</v>
      </c>
      <c r="AV10" s="23">
        <f t="shared" ref="AV10" si="154">1000*(AU10-AU$33)</f>
        <v>98.097874281006796</v>
      </c>
      <c r="AW10" s="23">
        <f>binaries!$G$40-(((binaries!$H$40*$B10^2)/($B10+binaries!$I$40))/1000)</f>
        <v>1.5902000000000001</v>
      </c>
      <c r="AX10" s="23">
        <f t="shared" ref="AX10" si="155">1000*(AW10-AW$33)</f>
        <v>83.949999999999974</v>
      </c>
    </row>
    <row r="11" spans="1:52" x14ac:dyDescent="0.25">
      <c r="A11" s="108">
        <f t="shared" si="0"/>
        <v>-193</v>
      </c>
      <c r="B11" s="108">
        <v>80</v>
      </c>
      <c r="C11" s="23">
        <f>binaries!J$4-(((binaries!K$4*$B11^2)/($B11+binaries!L$4))/1000)</f>
        <v>1.6846545454545454</v>
      </c>
      <c r="D11" s="23">
        <f t="shared" si="1"/>
        <v>68.427272727272779</v>
      </c>
      <c r="E11" s="23">
        <f>binaries!$G$11-(((binaries!$H$11*$B11^2)/($B11+binaries!$I$11))/1000)</f>
        <v>0.79986909090909097</v>
      </c>
      <c r="F11" s="23">
        <f t="shared" si="1"/>
        <v>73.164545454545433</v>
      </c>
      <c r="G11" s="23">
        <f>binaries!$G$12-(((binaries!$H$12*$B11^2)/($B11+binaries!$I$12))/1000)</f>
        <v>0.22680799999999998</v>
      </c>
      <c r="H11" s="23">
        <f t="shared" ref="H11" si="156">1000*(G11-G$33)</f>
        <v>53.084595744680854</v>
      </c>
      <c r="I11" s="23">
        <f>binaries!$J$5-(((binaries!$K$5*$B11^2)/($B11+binaries!$L$5))/1000)</f>
        <v>2.2326557377049183</v>
      </c>
      <c r="J11" s="23">
        <f t="shared" ref="J11" si="157">1000*(I11-I$33)</f>
        <v>68.559352162749221</v>
      </c>
      <c r="K11" s="23">
        <f>binaries!$G$8-(((binaries!$H$8*$B11^2)/($B11+binaries!$I$8))/1000)</f>
        <v>1.5068197183098591</v>
      </c>
      <c r="L11" s="23">
        <f t="shared" ref="L11" si="158">1000*(K11-K$33)</f>
        <v>84.337575452716251</v>
      </c>
      <c r="M11" s="23">
        <f>binaries!$G$9-(((binaries!$H$9*$B11^2)/($B11+binaries!$I$9))/1000)</f>
        <v>0.40678959537572251</v>
      </c>
      <c r="N11" s="23">
        <f t="shared" ref="N11" si="159">1000*(M11-M$33)</f>
        <v>52.99570224595157</v>
      </c>
      <c r="O11" s="23">
        <f>binaries!$J$7-(((binaries!$K$7*$B11^2)/($B11+binaries!$L$7))/1000)</f>
        <v>2.5169532934131738</v>
      </c>
      <c r="P11" s="23">
        <f t="shared" ref="P11" si="160">1000*(O11-O$33)</f>
        <v>29.18302314290333</v>
      </c>
      <c r="Q11" s="23">
        <f>binaries!$J$6-(((binaries!$K$6*$B11^2)/($B11+binaries!$L$6))/1000)</f>
        <v>2.3418286725663719</v>
      </c>
      <c r="R11" s="23">
        <f t="shared" ref="R11" si="161">1000*(Q11-Q$33)</f>
        <v>69.118851137800249</v>
      </c>
      <c r="S11" s="23">
        <f>binaries!$G$10-(((binaries!$H$10*$B11^2)/($B11+binaries!$I$10))/1000)</f>
        <v>1.4139999999999999</v>
      </c>
      <c r="T11" s="23">
        <f t="shared" ref="T11" si="162">1000*(S11-S$33)</f>
        <v>61.114285714285678</v>
      </c>
      <c r="U11" s="23">
        <f>binaries!$G$17-(((binaries!$H$17*$B11^2)/($B11+binaries!$I$17))/1000)</f>
        <v>6.2425333333333333</v>
      </c>
      <c r="V11" s="23">
        <f t="shared" ref="V11" si="163">1000*(U11-U$33)</f>
        <v>84.423231176693037</v>
      </c>
      <c r="W11" s="23">
        <f>binaries!$G$16-(((binaries!$H$16*$B11^2)/($B11+binaries!$I$16))/1000)</f>
        <v>3.5036070329670328</v>
      </c>
      <c r="X11" s="23">
        <f t="shared" ref="X11" si="164">1000*(W11-W$33)</f>
        <v>66.005263055528559</v>
      </c>
      <c r="Y11" s="23">
        <f>binaries!$G$18-(((binaries!$H$18*$B11^2)/($B11+binaries!$I$18))/1000)</f>
        <v>0.77777272727272728</v>
      </c>
      <c r="Z11" s="23">
        <f t="shared" ref="Z11" si="165">1000*(Y11-Y$33)</f>
        <v>21.636363636363676</v>
      </c>
      <c r="AA11" s="23">
        <f>binaries!$J$20-(((binaries!$K$20*$B11^2)/($B11+binaries!$L$20))/1000)</f>
        <v>5.4115666470154746</v>
      </c>
      <c r="AB11" s="23">
        <f t="shared" ref="AB11" si="166">1000*(AA11-AA$33)</f>
        <v>14.731554667189783</v>
      </c>
      <c r="AC11" s="23">
        <f>binaries!$J$21-(((binaries!$K$21*$B11^2)/($B11+binaries!$L$21))/1000)</f>
        <v>1.1649333333333334</v>
      </c>
      <c r="AD11" s="23">
        <f t="shared" ref="AD11" si="167">1000*(AC11-AC$33)</f>
        <v>41.911343804537537</v>
      </c>
      <c r="AE11" s="23">
        <f>binaries!$M$22-(((binaries!$N$22*$B11^2)/($B11+binaries!$O$22))/1000)</f>
        <v>0.73400044444444446</v>
      </c>
      <c r="AF11" s="23">
        <f t="shared" ref="AF11" si="168">1000*(AE11-AE$33)</f>
        <v>70.610724818276239</v>
      </c>
      <c r="AG11" s="23">
        <f>binaries!$J$23-(((binaries!$K$23*$B11^2)/($B11+binaries!$L$23))/1000)</f>
        <v>2.4142102564102563</v>
      </c>
      <c r="AH11" s="23">
        <f t="shared" ref="AH11" si="169">1000*(AG11-AG$33)</f>
        <v>27.810256410256695</v>
      </c>
      <c r="AI11" s="23">
        <f>binaries!$G$33-(((binaries!$H$33*$B11^2)/($B11+binaries!$I$33))/1000)</f>
        <v>-0.19</v>
      </c>
      <c r="AJ11" s="23">
        <f t="shared" ref="AJ11" si="170">1000*(AI11-AI$33)</f>
        <v>-130.88607594936707</v>
      </c>
      <c r="AK11" s="23">
        <f>binaries!$G$34-(((binaries!$H$34*$B11^2)/($B11+binaries!$I$34))/1000)</f>
        <v>-0.2573333333333333</v>
      </c>
      <c r="AL11" s="23">
        <f t="shared" ref="AL11" si="171">1000*(AK11-AK$33)</f>
        <v>-131.52688172043008</v>
      </c>
      <c r="AM11" s="23">
        <f>binaries!$G$35-(((binaries!$H$35*$B11^2)/($B11+binaries!$I$35))/1000)</f>
        <v>2.7937247191011236</v>
      </c>
      <c r="AN11" s="23">
        <f t="shared" ref="AN11" si="172">1000*(AM11-AM$33)</f>
        <v>89.74586899845427</v>
      </c>
      <c r="AO11" s="23">
        <f>binaries!$G$36-(((binaries!$H$36*$B11^2)/($B11+binaries!$I$36))/1000)</f>
        <v>2.3684987447698744</v>
      </c>
      <c r="AP11" s="23">
        <f t="shared" ref="AP11" si="173">1000*(AO11-AO$33)</f>
        <v>92.945803593404094</v>
      </c>
      <c r="AQ11" s="23">
        <f>binaries!$G$37-(((binaries!$H$37*$B11^2)/($B11+binaries!$I$37))/1000)</f>
        <v>3.855788235294118</v>
      </c>
      <c r="AR11" s="23">
        <f t="shared" ref="AR11" si="174">1000*(AQ11-AQ$33)</f>
        <v>90.588235294117851</v>
      </c>
      <c r="AS11" s="23">
        <f>binaries!$G$38-(((binaries!$H$38*$B11^2)/($B11+binaries!$I$38))/1000)</f>
        <v>2.4373311111111109</v>
      </c>
      <c r="AT11" s="23">
        <f t="shared" ref="AT11" si="175">1000*(AS11-AS$33)</f>
        <v>53.470874890638513</v>
      </c>
      <c r="AU11" s="23">
        <f>binaries!$G$39-(((binaries!$H$39*$B11^2)/($B11+binaries!$I$39))/1000)</f>
        <v>1.7536609418282549</v>
      </c>
      <c r="AV11" s="23">
        <f t="shared" ref="AV11" si="176">1000*(AU11-AU$33)</f>
        <v>95.475055425501054</v>
      </c>
      <c r="AW11" s="23">
        <f>binaries!$G$40-(((binaries!$H$40*$B11^2)/($B11+binaries!$I$40))/1000)</f>
        <v>1.5876923076923077</v>
      </c>
      <c r="AX11" s="23">
        <f t="shared" ref="AX11" si="177">1000*(AW11-AW$33)</f>
        <v>81.442307692307651</v>
      </c>
    </row>
    <row r="12" spans="1:52" x14ac:dyDescent="0.25">
      <c r="A12" s="108">
        <f t="shared" si="0"/>
        <v>-183</v>
      </c>
      <c r="B12" s="108">
        <v>90</v>
      </c>
      <c r="C12" s="23">
        <f>binaries!J$4-(((binaries!K$4*$B12^2)/($B12+binaries!L$4))/1000)</f>
        <v>1.6822652173913042</v>
      </c>
      <c r="D12" s="23">
        <f t="shared" si="1"/>
        <v>66.037944664031571</v>
      </c>
      <c r="E12" s="23">
        <f>binaries!$G$11-(((binaries!$H$11*$B12^2)/($B12+binaries!$I$11))/1000)</f>
        <v>0.79731434782608701</v>
      </c>
      <c r="F12" s="23">
        <f t="shared" si="1"/>
        <v>70.609802371541463</v>
      </c>
      <c r="G12" s="23">
        <f>binaries!$G$12-(((binaries!$H$12*$B12^2)/($B12+binaries!$I$12))/1000)</f>
        <v>0.22503076923076923</v>
      </c>
      <c r="H12" s="23">
        <f t="shared" ref="H12" si="178">1000*(G12-G$33)</f>
        <v>51.307364975450106</v>
      </c>
      <c r="I12" s="23">
        <f>binaries!$J$5-(((binaries!$K$5*$B12^2)/($B12+binaries!$L$5))/1000)</f>
        <v>2.2308548387096776</v>
      </c>
      <c r="J12" s="23">
        <f t="shared" ref="J12" si="179">1000*(I12-I$33)</f>
        <v>66.758453167508506</v>
      </c>
      <c r="K12" s="23">
        <f>binaries!$G$8-(((binaries!$H$8*$B12^2)/($B12+binaries!$I$8))/1000)</f>
        <v>1.5041086734693876</v>
      </c>
      <c r="L12" s="23">
        <f t="shared" ref="L12" si="180">1000*(K12-K$33)</f>
        <v>81.626530612244778</v>
      </c>
      <c r="M12" s="23">
        <f>binaries!$G$9-(((binaries!$H$9*$B12^2)/($B12+binaries!$I$9))/1000)</f>
        <v>0.40478360655737705</v>
      </c>
      <c r="N12" s="23">
        <f t="shared" ref="N12" si="181">1000*(M12-M$33)</f>
        <v>50.989713427606112</v>
      </c>
      <c r="O12" s="23">
        <f>binaries!$J$7-(((binaries!$K$7*$B12^2)/($B12+binaries!$L$7))/1000)</f>
        <v>2.5162008849557522</v>
      </c>
      <c r="P12" s="23">
        <f t="shared" ref="P12" si="182">1000*(O12-O$33)</f>
        <v>28.430614685481803</v>
      </c>
      <c r="Q12" s="23">
        <f>binaries!$J$6-(((binaries!$K$6*$B12^2)/($B12+binaries!$L$6))/1000)</f>
        <v>2.339882012987013</v>
      </c>
      <c r="R12" s="23">
        <f t="shared" ref="R12" si="183">1000*(Q12-Q$33)</f>
        <v>67.172191558441341</v>
      </c>
      <c r="S12" s="23">
        <f>binaries!$G$10-(((binaries!$H$10*$B12^2)/($B12+binaries!$I$10))/1000)</f>
        <v>1.4119321428571427</v>
      </c>
      <c r="T12" s="23">
        <f t="shared" ref="T12" si="184">1000*(S12-S$33)</f>
        <v>59.0464285714285</v>
      </c>
      <c r="U12" s="23">
        <f>binaries!$G$17-(((binaries!$H$17*$B12^2)/($B12+binaries!$I$17))/1000)</f>
        <v>6.2406108891752581</v>
      </c>
      <c r="V12" s="23">
        <f t="shared" ref="V12" si="185">1000*(U12-U$33)</f>
        <v>82.500787018617842</v>
      </c>
      <c r="W12" s="23">
        <f>binaries!$G$16-(((binaries!$H$16*$B12^2)/($B12+binaries!$I$16))/1000)</f>
        <v>3.5019968478260868</v>
      </c>
      <c r="X12" s="23">
        <f t="shared" ref="X12" si="186">1000*(W12-W$33)</f>
        <v>64.395077914582544</v>
      </c>
      <c r="Y12" s="23">
        <f>binaries!$G$18-(((binaries!$H$18*$B12^2)/($B12+binaries!$I$18))/1000)</f>
        <v>0.77722058823529416</v>
      </c>
      <c r="Z12" s="23">
        <f t="shared" ref="Z12" si="187">1000*(Y12-Y$33)</f>
        <v>21.084224598930557</v>
      </c>
      <c r="AA12" s="23">
        <f>binaries!$J$20-(((binaries!$K$20*$B12^2)/($B12+binaries!$L$20))/1000)</f>
        <v>5.41130995545657</v>
      </c>
      <c r="AB12" s="23">
        <f t="shared" ref="AB12" si="188">1000*(AA12-AA$33)</f>
        <v>14.474863108285163</v>
      </c>
      <c r="AC12" s="23">
        <f>binaries!$J$21-(((binaries!$K$21*$B12^2)/($B12+binaries!$L$21))/1000)</f>
        <v>1.1638724832214766</v>
      </c>
      <c r="AD12" s="23">
        <f t="shared" ref="AD12" si="189">1000*(AC12-AC$33)</f>
        <v>40.850493692680786</v>
      </c>
      <c r="AE12" s="23">
        <f>binaries!$M$22-(((binaries!$N$22*$B12^2)/($B12+binaries!$O$22))/1000)</f>
        <v>0.73180172307692315</v>
      </c>
      <c r="AF12" s="23">
        <f t="shared" ref="AF12" si="190">1000*(AE12-AE$33)</f>
        <v>68.412003450754938</v>
      </c>
      <c r="AG12" s="23">
        <f>binaries!$J$23-(((binaries!$K$23*$B12^2)/($B12+binaries!$L$23))/1000)</f>
        <v>2.4135139240506329</v>
      </c>
      <c r="AH12" s="23">
        <f t="shared" ref="AH12" si="191">1000*(AG12-AG$33)</f>
        <v>27.113924050633287</v>
      </c>
      <c r="AI12" s="23">
        <f>binaries!$G$33-(((binaries!$H$33*$B12^2)/($B12+binaries!$I$33))/1000)</f>
        <v>-0.18415094339622642</v>
      </c>
      <c r="AJ12" s="23">
        <f t="shared" ref="AJ12" si="192">1000*(AI12-AI$33)</f>
        <v>-125.03701934559349</v>
      </c>
      <c r="AK12" s="23">
        <f>binaries!$G$34-(((binaries!$H$34*$B12^2)/($B12+binaries!$I$34))/1000)</f>
        <v>-0.25139999999999996</v>
      </c>
      <c r="AL12" s="23">
        <f t="shared" ref="AL12" si="193">1000*(AK12-AK$33)</f>
        <v>-125.59354838709675</v>
      </c>
      <c r="AM12" s="23">
        <f>binaries!$G$35-(((binaries!$H$35*$B12^2)/($B12+binaries!$I$35))/1000)</f>
        <v>2.790783032490975</v>
      </c>
      <c r="AN12" s="23">
        <f t="shared" ref="AN12" si="194">1000*(AM12-AM$33)</f>
        <v>86.804182388305676</v>
      </c>
      <c r="AO12" s="23">
        <f>binaries!$G$36-(((binaries!$H$36*$B12^2)/($B12+binaries!$I$36))/1000)</f>
        <v>2.3653409638554215</v>
      </c>
      <c r="AP12" s="23">
        <f t="shared" ref="AP12" si="195">1000*(AO12-AO$33)</f>
        <v>89.788022678951137</v>
      </c>
      <c r="AQ12" s="23">
        <f>binaries!$G$37-(((binaries!$H$37*$B12^2)/($B12+binaries!$I$37))/1000)</f>
        <v>3.8534608695652177</v>
      </c>
      <c r="AR12" s="23">
        <f t="shared" ref="AR12" si="196">1000*(AQ12-AQ$33)</f>
        <v>88.260869565217618</v>
      </c>
      <c r="AS12" s="23">
        <f>binaries!$G$38-(((binaries!$H$38*$B12^2)/($B12+binaries!$I$38))/1000)</f>
        <v>2.4356197651006708</v>
      </c>
      <c r="AT12" s="23">
        <f t="shared" ref="AT12" si="197">1000*(AS12-AS$33)</f>
        <v>51.759528880198417</v>
      </c>
      <c r="AU12" s="23">
        <f>binaries!$G$39-(((binaries!$H$39*$B12^2)/($B12+binaries!$I$39))/1000)</f>
        <v>1.7508043126684636</v>
      </c>
      <c r="AV12" s="23">
        <f t="shared" ref="AV12" si="198">1000*(AU12-AU$33)</f>
        <v>92.618426265709701</v>
      </c>
      <c r="AW12" s="23">
        <f>binaries!$G$40-(((binaries!$H$40*$B12^2)/($B12+binaries!$I$40))/1000)</f>
        <v>1.5850000000000002</v>
      </c>
      <c r="AX12" s="23">
        <f t="shared" ref="AX12" si="199">1000*(AW12-AW$33)</f>
        <v>78.750000000000099</v>
      </c>
    </row>
    <row r="13" spans="1:52" x14ac:dyDescent="0.25">
      <c r="A13" s="108">
        <f t="shared" si="0"/>
        <v>-173</v>
      </c>
      <c r="B13" s="108">
        <v>100</v>
      </c>
      <c r="C13" s="23">
        <f>binaries!J$4-(((binaries!K$4*$B13^2)/($B13+binaries!L$4))/1000)</f>
        <v>1.6797499999999999</v>
      </c>
      <c r="D13" s="23">
        <f t="shared" si="1"/>
        <v>63.522727272727231</v>
      </c>
      <c r="E13" s="23">
        <f>binaries!$G$11-(((binaries!$H$11*$B13^2)/($B13+binaries!$I$11))/1000)</f>
        <v>0.79462500000000003</v>
      </c>
      <c r="F13" s="23">
        <f t="shared" si="1"/>
        <v>67.920454545454476</v>
      </c>
      <c r="G13" s="23">
        <f>binaries!$G$12-(((binaries!$H$12*$B13^2)/($B13+binaries!$I$12))/1000)</f>
        <v>0.22314814814814812</v>
      </c>
      <c r="H13" s="23">
        <f t="shared" ref="H13" si="200">1000*(G13-G$33)</f>
        <v>49.424743892828999</v>
      </c>
      <c r="I13" s="23">
        <f>binaries!$J$5-(((binaries!$K$5*$B13^2)/($B13+binaries!$L$5))/1000)</f>
        <v>2.2288888888888891</v>
      </c>
      <c r="J13" s="23">
        <f t="shared" ref="J13" si="201">1000*(I13-I$33)</f>
        <v>64.792503346720039</v>
      </c>
      <c r="K13" s="23">
        <f>binaries!$G$8-(((binaries!$H$8*$B13^2)/($B13+binaries!$I$8))/1000)</f>
        <v>1.5012203947368421</v>
      </c>
      <c r="L13" s="23">
        <f t="shared" ref="L13" si="202">1000*(K13-K$33)</f>
        <v>78.738251879699291</v>
      </c>
      <c r="M13" s="23">
        <f>binaries!$G$9-(((binaries!$H$9*$B13^2)/($B13+binaries!$I$9))/1000)</f>
        <v>0.40269948186528493</v>
      </c>
      <c r="N13" s="23">
        <f t="shared" ref="N13" si="203">1000*(M13-M$33)</f>
        <v>48.90558873551398</v>
      </c>
      <c r="O13" s="23">
        <f>binaries!$J$7-(((binaries!$K$7*$B13^2)/($B13+binaries!$L$7))/1000)</f>
        <v>2.5153779069767443</v>
      </c>
      <c r="P13" s="23">
        <f t="shared" ref="P13" si="204">1000*(O13-O$33)</f>
        <v>27.607636706473926</v>
      </c>
      <c r="Q13" s="23">
        <f>binaries!$J$6-(((binaries!$K$6*$B13^2)/($B13+binaries!$L$6))/1000)</f>
        <v>2.3377733050847458</v>
      </c>
      <c r="R13" s="23">
        <f t="shared" ref="R13" si="205">1000*(Q13-Q$33)</f>
        <v>65.0634836561741</v>
      </c>
      <c r="S13" s="23">
        <f>binaries!$G$10-(((binaries!$H$10*$B13^2)/($B13+binaries!$I$10))/1000)</f>
        <v>1.4097450381679388</v>
      </c>
      <c r="T13" s="23">
        <f t="shared" ref="T13" si="206">1000*(S13-S$33)</f>
        <v>56.859323882224587</v>
      </c>
      <c r="U13" s="23">
        <f>binaries!$G$17-(((binaries!$H$17*$B13^2)/($B13+binaries!$I$17))/1000)</f>
        <v>6.2384827144686303</v>
      </c>
      <c r="V13" s="23">
        <f t="shared" ref="V13" si="207">1000*(U13-U$33)</f>
        <v>80.37261231199011</v>
      </c>
      <c r="W13" s="23">
        <f>binaries!$G$16-(((binaries!$H$16*$B13^2)/($B13+binaries!$I$16))/1000)</f>
        <v>3.5002258064516125</v>
      </c>
      <c r="X13" s="23">
        <f t="shared" ref="X13" si="208">1000*(W13-W$33)</f>
        <v>62.624036540108285</v>
      </c>
      <c r="Y13" s="23">
        <f>binaries!$G$18-(((binaries!$H$18*$B13^2)/($B13+binaries!$I$18))/1000)</f>
        <v>0.77661602209944758</v>
      </c>
      <c r="Z13" s="23">
        <f t="shared" ref="Z13" si="209">1000*(Y13-Y$33)</f>
        <v>20.479658463083972</v>
      </c>
      <c r="AA13" s="23">
        <f>binaries!$J$20-(((binaries!$K$20*$B13^2)/($B13+binaries!$L$20))/1000)</f>
        <v>5.4110198204936424</v>
      </c>
      <c r="AB13" s="23">
        <f t="shared" ref="AB13" si="210">1000*(AA13-AA$33)</f>
        <v>14.184728145357539</v>
      </c>
      <c r="AC13" s="23">
        <f>binaries!$J$21-(((binaries!$K$21*$B13^2)/($B13+binaries!$L$21))/1000)</f>
        <v>1.1627099337748346</v>
      </c>
      <c r="AD13" s="23">
        <f t="shared" ref="AD13" si="211">1000*(AC13-AC$33)</f>
        <v>39.687944246038718</v>
      </c>
      <c r="AE13" s="23">
        <f>binaries!$M$22-(((binaries!$N$22*$B13^2)/($B13+binaries!$O$22))/1000)</f>
        <v>0.72944925373134328</v>
      </c>
      <c r="AF13" s="23">
        <f t="shared" ref="AF13" si="212">1000*(AE13-AE$33)</f>
        <v>66.059534105175061</v>
      </c>
      <c r="AG13" s="23">
        <f>binaries!$J$23-(((binaries!$K$23*$B13^2)/($B13+binaries!$L$23))/1000)</f>
        <v>2.41275</v>
      </c>
      <c r="AH13" s="23">
        <f t="shared" ref="AH13" si="213">1000*(AG13-AG$33)</f>
        <v>26.350000000000318</v>
      </c>
      <c r="AI13" s="23">
        <f>binaries!$G$33-(((binaries!$H$33*$B13^2)/($B13+binaries!$I$33))/1000)</f>
        <v>-0.17827586206896553</v>
      </c>
      <c r="AJ13" s="23">
        <f t="shared" ref="AJ13" si="214">1000*(AI13-AI$33)</f>
        <v>-119.16193801833261</v>
      </c>
      <c r="AK13" s="23">
        <f>binaries!$G$34-(((binaries!$H$34*$B13^2)/($B13+binaries!$I$34))/1000)</f>
        <v>-0.24545454545454543</v>
      </c>
      <c r="AL13" s="23">
        <f t="shared" ref="AL13" si="215">1000*(AK13-AK$33)</f>
        <v>-119.64809384164221</v>
      </c>
      <c r="AM13" s="23">
        <f>binaries!$G$35-(((binaries!$H$35*$B13^2)/($B13+binaries!$I$35))/1000)</f>
        <v>2.7876574912891989</v>
      </c>
      <c r="AN13" s="23">
        <f t="shared" ref="AN13" si="216">1000*(AM13-AM$33)</f>
        <v>83.678641186529575</v>
      </c>
      <c r="AO13" s="23">
        <f>binaries!$G$36-(((binaries!$H$36*$B13^2)/($B13+binaries!$I$36))/1000)</f>
        <v>2.362003088803089</v>
      </c>
      <c r="AP13" s="23">
        <f t="shared" ref="AP13" si="217">1000*(AO13-AO$33)</f>
        <v>86.450147626618616</v>
      </c>
      <c r="AQ13" s="23">
        <f>binaries!$G$37-(((binaries!$H$37*$B13^2)/($B13+binaries!$I$37))/1000)</f>
        <v>3.850914285714286</v>
      </c>
      <c r="AR13" s="23">
        <f t="shared" ref="AR13" si="218">1000*(AQ13-AQ$33)</f>
        <v>85.71428571428585</v>
      </c>
      <c r="AS13" s="23">
        <f>binaries!$G$38-(((binaries!$H$38*$B13^2)/($B13+binaries!$I$38))/1000)</f>
        <v>2.4337954545454545</v>
      </c>
      <c r="AT13" s="23">
        <f t="shared" ref="AT13" si="219">1000*(AS13-AS$33)</f>
        <v>49.935218324982159</v>
      </c>
      <c r="AU13" s="23">
        <f>binaries!$G$39-(((binaries!$H$39*$B13^2)/($B13+binaries!$I$39))/1000)</f>
        <v>1.747732283464567</v>
      </c>
      <c r="AV13" s="23">
        <f t="shared" ref="AV13" si="220">1000*(AU13-AU$33)</f>
        <v>89.54639706181311</v>
      </c>
      <c r="AW13" s="23">
        <f>binaries!$G$40-(((binaries!$H$40*$B13^2)/($B13+binaries!$I$40))/1000)</f>
        <v>1.5821428571428573</v>
      </c>
      <c r="AX13" s="23">
        <f t="shared" ref="AX13" si="221">1000*(AW13-AW$33)</f>
        <v>75.89285714285721</v>
      </c>
    </row>
    <row r="14" spans="1:52" x14ac:dyDescent="0.25">
      <c r="A14" s="108">
        <f t="shared" si="0"/>
        <v>-163</v>
      </c>
      <c r="B14" s="108">
        <v>110</v>
      </c>
      <c r="C14" s="23">
        <f>binaries!J$4-(((binaries!K$4*$B14^2)/($B14+binaries!L$4))/1000)</f>
        <v>1.6771240000000001</v>
      </c>
      <c r="D14" s="23">
        <f t="shared" si="1"/>
        <v>60.896727272727432</v>
      </c>
      <c r="E14" s="23">
        <f>binaries!$G$11-(((binaries!$H$11*$B14^2)/($B14+binaries!$I$11))/1000)</f>
        <v>0.79181720000000011</v>
      </c>
      <c r="F14" s="23">
        <f t="shared" si="1"/>
        <v>65.112654545454561</v>
      </c>
      <c r="G14" s="23">
        <f>binaries!$G$12-(((binaries!$H$12*$B14^2)/($B14+binaries!$I$12))/1000)</f>
        <v>0.22117142857142855</v>
      </c>
      <c r="H14" s="23">
        <f t="shared" ref="H14" si="222">1000*(G14-G$33)</f>
        <v>47.448024316109425</v>
      </c>
      <c r="I14" s="23">
        <f>binaries!$J$5-(((binaries!$K$5*$B14^2)/($B14+binaries!$L$5))/1000)</f>
        <v>2.2267656250000001</v>
      </c>
      <c r="J14" s="23">
        <f t="shared" ref="J14" si="223">1000*(I14-I$33)</f>
        <v>62.669239457830983</v>
      </c>
      <c r="K14" s="23">
        <f>binaries!$G$8-(((binaries!$H$8*$B14^2)/($B14+binaries!$I$8))/1000)</f>
        <v>1.4981718152866241</v>
      </c>
      <c r="L14" s="23">
        <f t="shared" ref="L14" si="224">1000*(K14-K$33)</f>
        <v>75.68967242948132</v>
      </c>
      <c r="M14" s="23">
        <f>binaries!$G$9-(((binaries!$H$9*$B14^2)/($B14+binaries!$I$9))/1000)</f>
        <v>0.40054876847290638</v>
      </c>
      <c r="N14" s="23">
        <f t="shared" ref="N14" si="225">1000*(M14-M$33)</f>
        <v>46.754875343135438</v>
      </c>
      <c r="O14" s="23">
        <f>binaries!$J$7-(((binaries!$K$7*$B14^2)/($B14+binaries!$L$7))/1000)</f>
        <v>2.5144873925501434</v>
      </c>
      <c r="P14" s="23">
        <f t="shared" ref="P14" si="226">1000*(O14-O$33)</f>
        <v>26.717122279872996</v>
      </c>
      <c r="Q14" s="23">
        <f>binaries!$J$6-(((binaries!$K$6*$B14^2)/($B14+binaries!$L$6))/1000)</f>
        <v>2.3355126348547719</v>
      </c>
      <c r="R14" s="23">
        <f t="shared" ref="R14" si="227">1000*(Q14-Q$33)</f>
        <v>62.802813426200203</v>
      </c>
      <c r="S14" s="23">
        <f>binaries!$G$10-(((binaries!$H$10*$B14^2)/($B14+binaries!$I$10))/1000)</f>
        <v>1.4074518382352941</v>
      </c>
      <c r="T14" s="23">
        <f t="shared" ref="T14" si="228">1000*(S14-S$33)</f>
        <v>54.566123949579826</v>
      </c>
      <c r="U14" s="23">
        <f>binaries!$G$17-(((binaries!$H$17*$B14^2)/($B14+binaries!$I$17))/1000)</f>
        <v>6.2361527353689565</v>
      </c>
      <c r="V14" s="23">
        <f t="shared" ref="V14" si="229">1000*(U14-U$33)</f>
        <v>78.042633212316304</v>
      </c>
      <c r="W14" s="23">
        <f>binaries!$G$16-(((binaries!$H$16*$B14^2)/($B14+binaries!$I$16))/1000)</f>
        <v>3.4982990425531915</v>
      </c>
      <c r="X14" s="23">
        <f t="shared" ref="X14" si="230">1000*(W14-W$33)</f>
        <v>60.697272641687228</v>
      </c>
      <c r="Y14" s="23">
        <f>binaries!$G$18-(((binaries!$H$18*$B14^2)/($B14+binaries!$I$18))/1000)</f>
        <v>0.77596117166212542</v>
      </c>
      <c r="Z14" s="23">
        <f t="shared" ref="Z14" si="231">1000*(Y14-Y$33)</f>
        <v>19.824808025761808</v>
      </c>
      <c r="AA14" s="23">
        <f>binaries!$J$20-(((binaries!$K$20*$B14^2)/($B14+binaries!$L$20))/1000)</f>
        <v>5.4106954860587786</v>
      </c>
      <c r="AB14" s="23">
        <f t="shared" ref="AB14" si="232">1000*(AA14-AA$33)</f>
        <v>13.860393710493746</v>
      </c>
      <c r="AC14" s="23">
        <f>binaries!$J$21-(((binaries!$K$21*$B14^2)/($B14+binaries!$L$21))/1000)</f>
        <v>1.1614496732026145</v>
      </c>
      <c r="AD14" s="23">
        <f t="shared" ref="AD14" si="233">1000*(AC14-AC$33)</f>
        <v>38.427683673818656</v>
      </c>
      <c r="AE14" s="23">
        <f>binaries!$M$22-(((binaries!$N$22*$B14^2)/($B14+binaries!$O$22))/1000)</f>
        <v>0.72695640579710152</v>
      </c>
      <c r="AF14" s="23">
        <f t="shared" ref="AF14" si="234">1000*(AE14-AE$33)</f>
        <v>63.566686170933309</v>
      </c>
      <c r="AG14" s="23">
        <f>binaries!$J$23-(((binaries!$K$23*$B14^2)/($B14+binaries!$L$23))/1000)</f>
        <v>2.4119209876543208</v>
      </c>
      <c r="AH14" s="23">
        <f t="shared" ref="AH14" si="235">1000*(AG14-AG$33)</f>
        <v>25.520987654321203</v>
      </c>
      <c r="AI14" s="23">
        <f>binaries!$G$33-(((binaries!$H$33*$B14^2)/($B14+binaries!$I$33))/1000)</f>
        <v>-0.17238095238095238</v>
      </c>
      <c r="AJ14" s="23">
        <f t="shared" ref="AJ14" si="236">1000*(AI14-AI$33)</f>
        <v>-113.26702833031946</v>
      </c>
      <c r="AK14" s="23">
        <f>binaries!$G$34-(((binaries!$H$34*$B14^2)/($B14+binaries!$I$34))/1000)</f>
        <v>-0.23949999999999999</v>
      </c>
      <c r="AL14" s="23">
        <f t="shared" ref="AL14" si="237">1000*(AK14-AK$33)</f>
        <v>-113.69354838709678</v>
      </c>
      <c r="AM14" s="23">
        <f>binaries!$G$35-(((binaries!$H$35*$B14^2)/($B14+binaries!$I$35))/1000)</f>
        <v>2.7843666666666667</v>
      </c>
      <c r="AN14" s="23">
        <f t="shared" ref="AN14" si="238">1000*(AM14-AM$33)</f>
        <v>80.387816563997291</v>
      </c>
      <c r="AO14" s="23">
        <f>binaries!$G$36-(((binaries!$H$36*$B14^2)/($B14+binaries!$I$36))/1000)</f>
        <v>2.3585052044609665</v>
      </c>
      <c r="AP14" s="23">
        <f t="shared" ref="AP14" si="239">1000*(AO14-AO$33)</f>
        <v>82.952263284496127</v>
      </c>
      <c r="AQ14" s="23">
        <f>binaries!$G$37-(((binaries!$H$37*$B14^2)/($B14+binaries!$I$37))/1000)</f>
        <v>3.8481577464788734</v>
      </c>
      <c r="AR14" s="23">
        <f t="shared" ref="AR14" si="240">1000*(AQ14-AQ$33)</f>
        <v>82.957746478873332</v>
      </c>
      <c r="AS14" s="23">
        <f>binaries!$G$38-(((binaries!$H$38*$B14^2)/($B14+binaries!$I$38))/1000)</f>
        <v>2.4318688364779875</v>
      </c>
      <c r="AT14" s="23">
        <f t="shared" ref="AT14" si="241">1000*(AS14-AS$33)</f>
        <v>48.008600257515077</v>
      </c>
      <c r="AU14" s="23">
        <f>binaries!$G$39-(((binaries!$H$39*$B14^2)/($B14+binaries!$I$39))/1000)</f>
        <v>1.7444613810741689</v>
      </c>
      <c r="AV14" s="23">
        <f t="shared" ref="AV14" si="242">1000*(AU14-AU$33)</f>
        <v>86.275494671415046</v>
      </c>
      <c r="AW14" s="23">
        <f>binaries!$G$40-(((binaries!$H$40*$B14^2)/($B14+binaries!$I$40))/1000)</f>
        <v>1.5791379310344829</v>
      </c>
      <c r="AX14" s="23">
        <f t="shared" ref="AX14" si="243">1000*(AW14-AW$33)</f>
        <v>72.887931034482762</v>
      </c>
    </row>
    <row r="15" spans="1:52" x14ac:dyDescent="0.25">
      <c r="A15" s="108">
        <f t="shared" si="0"/>
        <v>-153</v>
      </c>
      <c r="B15" s="108">
        <v>120</v>
      </c>
      <c r="C15" s="23">
        <f>binaries!J$4-(((binaries!K$4*$B15^2)/($B15+binaries!L$4))/1000)</f>
        <v>1.6743999999999999</v>
      </c>
      <c r="D15" s="23">
        <f t="shared" si="1"/>
        <v>58.172727272727265</v>
      </c>
      <c r="E15" s="23">
        <f>binaries!$G$11-(((binaries!$H$11*$B15^2)/($B15+binaries!$I$11))/1000)</f>
        <v>0.78890461538461543</v>
      </c>
      <c r="F15" s="23">
        <f t="shared" si="1"/>
        <v>62.20006993006988</v>
      </c>
      <c r="G15" s="23">
        <f>binaries!$G$12-(((binaries!$H$12*$B15^2)/($B15+binaries!$I$12))/1000)</f>
        <v>0.21911034482758618</v>
      </c>
      <c r="H15" s="23">
        <f t="shared" ref="H15" si="244">1000*(G15-G$33)</f>
        <v>45.386940572267051</v>
      </c>
      <c r="I15" s="23">
        <f>binaries!$J$5-(((binaries!$K$5*$B15^2)/($B15+binaries!$L$5))/1000)</f>
        <v>2.2244923076923078</v>
      </c>
      <c r="J15" s="23">
        <f t="shared" ref="J15" si="245">1000*(I15-I$33)</f>
        <v>60.395922150138674</v>
      </c>
      <c r="K15" s="23">
        <f>binaries!$G$8-(((binaries!$H$8*$B15^2)/($B15+binaries!$I$8))/1000)</f>
        <v>1.4949777777777777</v>
      </c>
      <c r="L15" s="23">
        <f t="shared" ref="L15" si="246">1000*(K15-K$33)</f>
        <v>72.495634920634927</v>
      </c>
      <c r="M15" s="23">
        <f>binaries!$G$9-(((binaries!$H$9*$B15^2)/($B15+binaries!$I$9))/1000)</f>
        <v>0.3983408450704225</v>
      </c>
      <c r="N15" s="23">
        <f t="shared" ref="N15" si="247">1000*(M15-M$33)</f>
        <v>44.54695194065156</v>
      </c>
      <c r="O15" s="23">
        <f>binaries!$J$7-(((binaries!$K$7*$B15^2)/($B15+binaries!$L$7))/1000)</f>
        <v>2.5135322033898304</v>
      </c>
      <c r="P15" s="23">
        <f t="shared" ref="P15" si="248">1000*(O15-O$33)</f>
        <v>25.761933119559988</v>
      </c>
      <c r="Q15" s="23">
        <f>binaries!$J$6-(((binaries!$K$6*$B15^2)/($B15+binaries!$L$6))/1000)</f>
        <v>2.3331092682926831</v>
      </c>
      <c r="R15" s="23">
        <f t="shared" ref="R15" si="249">1000*(Q15-Q$33)</f>
        <v>60.399446864111361</v>
      </c>
      <c r="S15" s="23">
        <f>binaries!$G$10-(((binaries!$H$10*$B15^2)/($B15+binaries!$I$10))/1000)</f>
        <v>1.405063829787234</v>
      </c>
      <c r="T15" s="23">
        <f t="shared" ref="T15" si="250">1000*(S15-S$33)</f>
        <v>52.178115501519741</v>
      </c>
      <c r="U15" s="23">
        <f>binaries!$G$17-(((binaries!$H$17*$B15^2)/($B15+binaries!$I$17))/1000)</f>
        <v>6.2336247787610617</v>
      </c>
      <c r="V15" s="23">
        <f t="shared" ref="V15" si="251">1000*(U15-U$33)</f>
        <v>75.514676604421453</v>
      </c>
      <c r="W15" s="23">
        <f>binaries!$G$16-(((binaries!$H$16*$B15^2)/($B15+binaries!$I$16))/1000)</f>
        <v>3.4962214736842103</v>
      </c>
      <c r="X15" s="23">
        <f t="shared" ref="X15" si="252">1000*(W15-W$33)</f>
        <v>58.619703772706089</v>
      </c>
      <c r="Y15" s="23">
        <f>binaries!$G$18-(((binaries!$H$18*$B15^2)/($B15+binaries!$I$18))/1000)</f>
        <v>0.77525806451612911</v>
      </c>
      <c r="Z15" s="23">
        <f t="shared" ref="Z15" si="253">1000*(Y15-Y$33)</f>
        <v>19.121700879765502</v>
      </c>
      <c r="AA15" s="23">
        <f>binaries!$J$20-(((binaries!$K$20*$B15^2)/($B15+binaries!$L$20))/1000)</f>
        <v>5.4103361731207285</v>
      </c>
      <c r="AB15" s="23">
        <f t="shared" ref="AB15" si="254">1000*(AA15-AA$33)</f>
        <v>13.501080772443608</v>
      </c>
      <c r="AC15" s="23">
        <f>binaries!$J$21-(((binaries!$K$21*$B15^2)/($B15+binaries!$L$21))/1000)</f>
        <v>1.1600954838709678</v>
      </c>
      <c r="AD15" s="23">
        <f t="shared" ref="AD15" si="255">1000*(AC15-AC$33)</f>
        <v>37.073494342171998</v>
      </c>
      <c r="AE15" s="23">
        <f>binaries!$M$22-(((binaries!$N$22*$B15^2)/($B15+binaries!$O$22))/1000)</f>
        <v>0.72433504225352119</v>
      </c>
      <c r="AF15" s="23">
        <f t="shared" ref="AF15" si="256">1000*(AE15-AE$33)</f>
        <v>60.945322627352972</v>
      </c>
      <c r="AG15" s="23">
        <f>binaries!$J$23-(((binaries!$K$23*$B15^2)/($B15+binaries!$L$23))/1000)</f>
        <v>2.4110292682926828</v>
      </c>
      <c r="AH15" s="23">
        <f t="shared" ref="AH15" si="257">1000*(AG15-AG$33)</f>
        <v>24.629268292683193</v>
      </c>
      <c r="AI15" s="23">
        <f>binaries!$G$33-(((binaries!$H$33*$B15^2)/($B15+binaries!$I$33))/1000)</f>
        <v>-0.16647058823529412</v>
      </c>
      <c r="AJ15" s="23">
        <f t="shared" ref="AJ15" si="258">1000*(AI15-AI$33)</f>
        <v>-107.3566641846612</v>
      </c>
      <c r="AK15" s="23">
        <f>binaries!$G$34-(((binaries!$H$34*$B15^2)/($B15+binaries!$I$34))/1000)</f>
        <v>-0.23353846153846153</v>
      </c>
      <c r="AL15" s="23">
        <f t="shared" ref="AL15" si="259">1000*(AK15-AK$33)</f>
        <v>-107.73200992555832</v>
      </c>
      <c r="AM15" s="23">
        <f>binaries!$G$35-(((binaries!$H$35*$B15^2)/($B15+binaries!$I$35))/1000)</f>
        <v>2.7809267100977202</v>
      </c>
      <c r="AN15" s="23">
        <f t="shared" ref="AN15" si="260">1000*(AM15-AM$33)</f>
        <v>76.947859995050834</v>
      </c>
      <c r="AO15" s="23">
        <f>binaries!$G$36-(((binaries!$H$36*$B15^2)/($B15+binaries!$I$36))/1000)</f>
        <v>2.354864516129032</v>
      </c>
      <c r="AP15" s="23">
        <f t="shared" ref="AP15" si="261">1000*(AO15-AO$33)</f>
        <v>79.311574952561699</v>
      </c>
      <c r="AQ15" s="23">
        <f>binaries!$G$37-(((binaries!$H$37*$B15^2)/($B15+binaries!$I$37))/1000)</f>
        <v>3.8452000000000002</v>
      </c>
      <c r="AR15" s="23">
        <f t="shared" ref="AR15" si="262">1000*(AQ15-AQ$33)</f>
        <v>80.000000000000071</v>
      </c>
      <c r="AS15" s="23">
        <f>binaries!$G$38-(((binaries!$H$38*$B15^2)/($B15+binaries!$I$38))/1000)</f>
        <v>2.4298492682926827</v>
      </c>
      <c r="AT15" s="23">
        <f t="shared" ref="AT15" si="263">1000*(AS15-AS$33)</f>
        <v>45.989032072210279</v>
      </c>
      <c r="AU15" s="23">
        <f>binaries!$G$39-(((binaries!$H$39*$B15^2)/($B15+binaries!$I$39))/1000)</f>
        <v>1.7410064837905237</v>
      </c>
      <c r="AV15" s="23">
        <f t="shared" ref="AV15" si="264">1000*(AU15-AU$33)</f>
        <v>82.820597387769809</v>
      </c>
      <c r="AW15" s="23">
        <f>binaries!$G$40-(((binaries!$H$40*$B15^2)/($B15+binaries!$I$40))/1000)</f>
        <v>1.5760000000000001</v>
      </c>
      <c r="AX15" s="23">
        <f t="shared" ref="AX15" si="265">1000*(AW15-AW$33)</f>
        <v>69.749999999999972</v>
      </c>
    </row>
    <row r="16" spans="1:52" x14ac:dyDescent="0.25">
      <c r="A16" s="108">
        <f t="shared" si="0"/>
        <v>-143</v>
      </c>
      <c r="B16" s="108">
        <v>130</v>
      </c>
      <c r="C16" s="23">
        <f>binaries!J$4-(((binaries!K$4*$B16^2)/($B16+binaries!L$4))/1000)</f>
        <v>1.6715888888888888</v>
      </c>
      <c r="D16" s="23">
        <f t="shared" si="1"/>
        <v>55.361616161616169</v>
      </c>
      <c r="E16" s="23">
        <f>binaries!$G$11-(((binaries!$H$11*$B16^2)/($B16+binaries!$I$11))/1000)</f>
        <v>0.78589888888888892</v>
      </c>
      <c r="F16" s="23">
        <f t="shared" si="1"/>
        <v>59.194343434343381</v>
      </c>
      <c r="G16" s="23">
        <f>binaries!$G$12-(((binaries!$H$12*$B16^2)/($B16+binaries!$I$12))/1000)</f>
        <v>0.21697333333333332</v>
      </c>
      <c r="H16" s="23">
        <f t="shared" ref="H16" si="266">1000*(G16-G$33)</f>
        <v>43.249929078014198</v>
      </c>
      <c r="I16" s="23">
        <f>binaries!$J$5-(((binaries!$K$5*$B16^2)/($B16+binaries!$L$5))/1000)</f>
        <v>2.2220757575757579</v>
      </c>
      <c r="J16" s="23">
        <f t="shared" ref="J16" si="267">1000*(I16-I$33)</f>
        <v>57.979372033588831</v>
      </c>
      <c r="K16" s="23">
        <f>binaries!$G$8-(((binaries!$H$8*$B16^2)/($B16+binaries!$I$8))/1000)</f>
        <v>1.4916513473053892</v>
      </c>
      <c r="L16" s="23">
        <f t="shared" ref="L16" si="268">1000*(K16-K$33)</f>
        <v>69.169204448246376</v>
      </c>
      <c r="M16" s="23">
        <f>binaries!$G$9-(((binaries!$H$9*$B16^2)/($B16+binaries!$I$9))/1000)</f>
        <v>0.39608340807174885</v>
      </c>
      <c r="N16" s="23">
        <f t="shared" ref="N16" si="269">1000*(M16-M$33)</f>
        <v>42.289514941977913</v>
      </c>
      <c r="O16" s="23">
        <f>binaries!$J$7-(((binaries!$K$7*$B16^2)/($B16+binaries!$L$7))/1000)</f>
        <v>2.5125150417827298</v>
      </c>
      <c r="P16" s="23">
        <f t="shared" ref="P16" si="270">1000*(O16-O$33)</f>
        <v>24.744771512459351</v>
      </c>
      <c r="Q16" s="23">
        <f>binaries!$J$6-(((binaries!$K$6*$B16^2)/($B16+binaries!$L$6))/1000)</f>
        <v>2.3305717330677291</v>
      </c>
      <c r="R16" s="23">
        <f t="shared" ref="R16" si="271">1000*(Q16-Q$33)</f>
        <v>57.861911639157441</v>
      </c>
      <c r="S16" s="23">
        <f>binaries!$G$10-(((binaries!$H$10*$B16^2)/($B16+binaries!$I$10))/1000)</f>
        <v>1.4025907534246576</v>
      </c>
      <c r="T16" s="23">
        <f t="shared" ref="T16" si="272">1000*(S16-S$33)</f>
        <v>49.705039138943306</v>
      </c>
      <c r="U16" s="23">
        <f>binaries!$G$17-(((binaries!$H$17*$B16^2)/($B16+binaries!$I$17))/1000)</f>
        <v>6.2309025753768843</v>
      </c>
      <c r="V16" s="23">
        <f t="shared" ref="V16" si="273">1000*(U16-U$33)</f>
        <v>72.792473220244062</v>
      </c>
      <c r="W16" s="23">
        <f>binaries!$G$16-(((binaries!$H$16*$B16^2)/($B16+binaries!$I$16))/1000)</f>
        <v>3.4939978125</v>
      </c>
      <c r="X16" s="23">
        <f t="shared" ref="X16" si="274">1000*(W16-W$33)</f>
        <v>56.396042588495732</v>
      </c>
      <c r="Y16" s="23">
        <f>binaries!$G$18-(((binaries!$H$18*$B16^2)/($B16+binaries!$I$18))/1000)</f>
        <v>0.7745086206896552</v>
      </c>
      <c r="Z16" s="23">
        <f t="shared" ref="Z16" si="275">1000*(Y16-Y$33)</f>
        <v>18.372257053291598</v>
      </c>
      <c r="AA16" s="23">
        <f>binaries!$J$20-(((binaries!$K$20*$B16^2)/($B16+binaries!$L$20))/1000)</f>
        <v>5.4099410788064262</v>
      </c>
      <c r="AB16" s="23">
        <f t="shared" ref="AB16" si="276">1000*(AA16-AA$33)</f>
        <v>13.105986458141317</v>
      </c>
      <c r="AC16" s="23">
        <f>binaries!$J$21-(((binaries!$K$21*$B16^2)/($B16+binaries!$L$21))/1000)</f>
        <v>1.1586509554140128</v>
      </c>
      <c r="AD16" s="23">
        <f t="shared" ref="AD16" si="277">1000*(AC16-AC$33)</f>
        <v>35.628965885216914</v>
      </c>
      <c r="AE16" s="23">
        <f>binaries!$M$22-(((binaries!$N$22*$B16^2)/($B16+binaries!$O$22))/1000)</f>
        <v>0.7215957260273973</v>
      </c>
      <c r="AF16" s="23">
        <f t="shared" ref="AF16" si="278">1000*(AE16-AE$33)</f>
        <v>58.206006401229082</v>
      </c>
      <c r="AG16" s="23">
        <f>binaries!$J$23-(((binaries!$K$23*$B16^2)/($B16+binaries!$L$23))/1000)</f>
        <v>2.4100771084337347</v>
      </c>
      <c r="AH16" s="23">
        <f t="shared" ref="AH16" si="279">1000*(AG16-AG$33)</f>
        <v>23.67710843373505</v>
      </c>
      <c r="AI16" s="23">
        <f>binaries!$G$33-(((binaries!$H$33*$B16^2)/($B16+binaries!$I$33))/1000)</f>
        <v>-0.16054794520547946</v>
      </c>
      <c r="AJ16" s="23">
        <f t="shared" ref="AJ16" si="280">1000*(AI16-AI$33)</f>
        <v>-101.43402115484653</v>
      </c>
      <c r="AK16" s="23">
        <f>binaries!$G$34-(((binaries!$H$34*$B16^2)/($B16+binaries!$I$34))/1000)</f>
        <v>-0.22757142857142856</v>
      </c>
      <c r="AL16" s="23">
        <f t="shared" ref="AL16" si="281">1000*(AK16-AK$33)</f>
        <v>-101.76497695852535</v>
      </c>
      <c r="AM16" s="23">
        <f>binaries!$G$35-(((binaries!$H$35*$B16^2)/($B16+binaries!$I$35))/1000)</f>
        <v>2.777351735015773</v>
      </c>
      <c r="AN16" s="23">
        <f t="shared" ref="AN16" si="282">1000*(AM16-AM$33)</f>
        <v>73.372884913103675</v>
      </c>
      <c r="AO16" s="23">
        <f>binaries!$G$36-(((binaries!$H$36*$B16^2)/($B16+binaries!$I$36))/1000)</f>
        <v>2.351095847750865</v>
      </c>
      <c r="AP16" s="23">
        <f t="shared" ref="AP16" si="283">1000*(AO16-AO$33)</f>
        <v>75.542906574394664</v>
      </c>
      <c r="AQ16" s="23">
        <f>binaries!$G$37-(((binaries!$H$37*$B16^2)/($B16+binaries!$I$37))/1000)</f>
        <v>3.8420493150684933</v>
      </c>
      <c r="AR16" s="23">
        <f t="shared" ref="AR16" si="284">1000*(AQ16-AQ$33)</f>
        <v>76.84931506849324</v>
      </c>
      <c r="AS16" s="23">
        <f>binaries!$G$38-(((binaries!$H$38*$B16^2)/($B16+binaries!$I$38))/1000)</f>
        <v>2.4277449999999998</v>
      </c>
      <c r="AT16" s="23">
        <f t="shared" ref="AT16" si="285">1000*(AS16-AS$33)</f>
        <v>43.884763779527432</v>
      </c>
      <c r="AU16" s="23">
        <f>binaries!$G$39-(((binaries!$H$39*$B16^2)/($B16+binaries!$I$39))/1000)</f>
        <v>1.7373810218978103</v>
      </c>
      <c r="AV16" s="23">
        <f t="shared" ref="AV16" si="286">1000*(AU16-AU$33)</f>
        <v>79.195135495056405</v>
      </c>
      <c r="AW16" s="23">
        <f>binaries!$G$40-(((binaries!$H$40*$B16^2)/($B16+binaries!$I$40))/1000)</f>
        <v>1.572741935483871</v>
      </c>
      <c r="AX16" s="23">
        <f t="shared" ref="AX16" si="287">1000*(AW16-AW$33)</f>
        <v>66.49193548387089</v>
      </c>
    </row>
    <row r="17" spans="1:50" x14ac:dyDescent="0.25">
      <c r="A17" s="108">
        <f t="shared" si="0"/>
        <v>-133</v>
      </c>
      <c r="B17" s="108">
        <v>140</v>
      </c>
      <c r="C17" s="23">
        <f>binaries!J$4-(((binaries!K$4*$B17^2)/($B17+binaries!L$4))/1000)</f>
        <v>1.6686999999999999</v>
      </c>
      <c r="D17" s="23">
        <f t="shared" si="1"/>
        <v>52.472727272727226</v>
      </c>
      <c r="E17" s="23">
        <f>binaries!$G$11-(((binaries!$H$11*$B17^2)/($B17+binaries!$I$11))/1000)</f>
        <v>0.78281000000000001</v>
      </c>
      <c r="F17" s="23">
        <f t="shared" si="1"/>
        <v>56.105454545454457</v>
      </c>
      <c r="G17" s="23">
        <f>binaries!$G$12-(((binaries!$H$12*$B17^2)/($B17+binaries!$I$12))/1000)</f>
        <v>0.21476774193548387</v>
      </c>
      <c r="H17" s="23">
        <f t="shared" ref="H17" si="288">1000*(G17-G$33)</f>
        <v>41.044337680164745</v>
      </c>
      <c r="I17" s="23">
        <f>binaries!$J$5-(((binaries!$K$5*$B17^2)/($B17+binaries!$L$5))/1000)</f>
        <v>2.2195223880597017</v>
      </c>
      <c r="J17" s="23">
        <f t="shared" ref="J17" si="289">1000*(I17-I$33)</f>
        <v>55.426002517532602</v>
      </c>
      <c r="K17" s="23">
        <f>binaries!$G$8-(((binaries!$H$8*$B17^2)/($B17+binaries!$I$8))/1000)</f>
        <v>1.4882040697674417</v>
      </c>
      <c r="L17" s="23">
        <f t="shared" ref="L17" si="290">1000*(K17-K$33)</f>
        <v>65.721926910298876</v>
      </c>
      <c r="M17" s="23">
        <f>binaries!$G$9-(((binaries!$H$9*$B17^2)/($B17+binaries!$I$9))/1000)</f>
        <v>0.39378283261802571</v>
      </c>
      <c r="N17" s="23">
        <f t="shared" ref="N17" si="291">1000*(M17-M$33)</f>
        <v>39.988939488254772</v>
      </c>
      <c r="O17" s="23">
        <f>binaries!$J$7-(((binaries!$K$7*$B17^2)/($B17+binaries!$L$7))/1000)</f>
        <v>2.5114384615384617</v>
      </c>
      <c r="P17" s="23">
        <f t="shared" ref="P17" si="292">1000*(O17-O$33)</f>
        <v>23.668191268191308</v>
      </c>
      <c r="Q17" s="23">
        <f>binaries!$J$6-(((binaries!$K$6*$B17^2)/($B17+binaries!$L$6))/1000)</f>
        <v>2.3279078906250001</v>
      </c>
      <c r="R17" s="23">
        <f t="shared" ref="R17" si="293">1000*(Q17-Q$33)</f>
        <v>55.198069196428449</v>
      </c>
      <c r="S17" s="23">
        <f>binaries!$G$10-(((binaries!$H$10*$B17^2)/($B17+binaries!$I$10))/1000)</f>
        <v>1.4000410596026489</v>
      </c>
      <c r="T17" s="23">
        <f t="shared" ref="T17" si="294">1000*(S17-S$33)</f>
        <v>47.155345316934657</v>
      </c>
      <c r="U17" s="23">
        <f>binaries!$G$17-(((binaries!$H$17*$B17^2)/($B17+binaries!$I$17))/1000)</f>
        <v>6.2279897627965042</v>
      </c>
      <c r="V17" s="23">
        <f t="shared" ref="V17" si="295">1000*(U17-U$33)</f>
        <v>69.879660639863943</v>
      </c>
      <c r="W17" s="23">
        <f>binaries!$G$16-(((binaries!$H$16*$B17^2)/($B17+binaries!$I$16))/1000)</f>
        <v>3.4916325773195873</v>
      </c>
      <c r="X17" s="23">
        <f t="shared" ref="X17" si="296">1000*(W17-W$33)</f>
        <v>54.030807408083078</v>
      </c>
      <c r="Y17" s="23">
        <f>binaries!$G$18-(((binaries!$H$18*$B17^2)/($B17+binaries!$I$18))/1000)</f>
        <v>0.77371465968586395</v>
      </c>
      <c r="Z17" s="23">
        <f t="shared" ref="Z17" si="297">1000*(Y17-Y$33)</f>
        <v>17.578296049500342</v>
      </c>
      <c r="AA17" s="23">
        <f>binaries!$J$20-(((binaries!$K$20*$B17^2)/($B17+binaries!$L$20))/1000)</f>
        <v>5.409509375481881</v>
      </c>
      <c r="AB17" s="23">
        <f t="shared" ref="AB17" si="298">1000*(AA17-AA$33)</f>
        <v>12.674283133596198</v>
      </c>
      <c r="AC17" s="23">
        <f>binaries!$J$21-(((binaries!$K$21*$B17^2)/($B17+binaries!$L$21))/1000)</f>
        <v>1.157119496855346</v>
      </c>
      <c r="AD17" s="23">
        <f t="shared" ref="AD17" si="299">1000*(AC17-AC$33)</f>
        <v>34.097507326550144</v>
      </c>
      <c r="AE17" s="23">
        <f>binaries!$M$22-(((binaries!$N$22*$B17^2)/($B17+binaries!$O$22))/1000)</f>
        <v>0.71874789333333333</v>
      </c>
      <c r="AF17" s="23">
        <f t="shared" ref="AF17" si="300">1000*(AE17-AE$33)</f>
        <v>55.358173707165115</v>
      </c>
      <c r="AG17" s="23">
        <f>binaries!$J$23-(((binaries!$K$23*$B17^2)/($B17+binaries!$L$23))/1000)</f>
        <v>2.4090666666666665</v>
      </c>
      <c r="AH17" s="23">
        <f t="shared" ref="AH17" si="301">1000*(AG17-AG$33)</f>
        <v>22.666666666666835</v>
      </c>
      <c r="AI17" s="23">
        <f>binaries!$G$33-(((binaries!$H$33*$B17^2)/($B17+binaries!$I$33))/1000)</f>
        <v>-0.15461538461538463</v>
      </c>
      <c r="AJ17" s="23">
        <f t="shared" ref="AJ17" si="302">1000*(AI17-AI$33)</f>
        <v>-95.501460564751696</v>
      </c>
      <c r="AK17" s="23">
        <f>binaries!$G$34-(((binaries!$H$34*$B17^2)/($B17+binaries!$I$34))/1000)</f>
        <v>-0.22159999999999996</v>
      </c>
      <c r="AL17" s="23">
        <f t="shared" ref="AL17" si="303">1000*(AK17-AK$33)</f>
        <v>-95.793548387096749</v>
      </c>
      <c r="AM17" s="23">
        <f>binaries!$G$35-(((binaries!$H$35*$B17^2)/($B17+binaries!$I$35))/1000)</f>
        <v>2.7736541284403673</v>
      </c>
      <c r="AN17" s="23">
        <f t="shared" ref="AN17" si="304">1000*(AM17-AM$33)</f>
        <v>69.675278337697932</v>
      </c>
      <c r="AO17" s="23">
        <f>binaries!$G$36-(((binaries!$H$36*$B17^2)/($B17+binaries!$I$36))/1000)</f>
        <v>2.3472120401337793</v>
      </c>
      <c r="AP17" s="23">
        <f t="shared" ref="AP17" si="305">1000*(AO17-AO$33)</f>
        <v>71.659098957308927</v>
      </c>
      <c r="AQ17" s="23">
        <f>binaries!$G$37-(((binaries!$H$37*$B17^2)/($B17+binaries!$I$37))/1000)</f>
        <v>3.8387135135135138</v>
      </c>
      <c r="AR17" s="23">
        <f t="shared" ref="AR17" si="306">1000*(AQ17-AQ$33)</f>
        <v>73.513513513513658</v>
      </c>
      <c r="AS17" s="23">
        <f>binaries!$G$38-(((binaries!$H$38*$B17^2)/($B17+binaries!$I$38))/1000)</f>
        <v>2.4255633333333333</v>
      </c>
      <c r="AT17" s="23">
        <f t="shared" ref="AT17" si="307">1000*(AS17-AS$33)</f>
        <v>41.70309711286091</v>
      </c>
      <c r="AU17" s="23">
        <f>binaries!$G$39-(((binaries!$H$39*$B17^2)/($B17+binaries!$I$39))/1000)</f>
        <v>1.7335971496437055</v>
      </c>
      <c r="AV17" s="23">
        <f t="shared" ref="AV17" si="308">1000*(AU17-AU$33)</f>
        <v>75.411263240951598</v>
      </c>
      <c r="AW17" s="23">
        <f>binaries!$G$40-(((binaries!$H$40*$B17^2)/($B17+binaries!$I$40))/1000)</f>
        <v>1.5693750000000002</v>
      </c>
      <c r="AX17" s="23">
        <f t="shared" ref="AX17" si="309">1000*(AW17-AW$33)</f>
        <v>63.125000000000099</v>
      </c>
    </row>
    <row r="18" spans="1:50" x14ac:dyDescent="0.25">
      <c r="A18" s="108">
        <f t="shared" si="0"/>
        <v>-123</v>
      </c>
      <c r="B18" s="108">
        <v>150</v>
      </c>
      <c r="C18" s="23">
        <f>binaries!J$4-(((binaries!K$4*$B18^2)/($B18+binaries!L$4))/1000)</f>
        <v>1.6657413793103448</v>
      </c>
      <c r="D18" s="23">
        <f t="shared" si="1"/>
        <v>49.514106583072206</v>
      </c>
      <c r="E18" s="23">
        <f>binaries!$G$11-(((binaries!$H$11*$B18^2)/($B18+binaries!$I$11))/1000)</f>
        <v>0.77964655172413799</v>
      </c>
      <c r="F18" s="23">
        <f t="shared" si="1"/>
        <v>52.942006269592447</v>
      </c>
      <c r="G18" s="23">
        <f>binaries!$G$12-(((binaries!$H$12*$B18^2)/($B18+binaries!$I$12))/1000)</f>
        <v>0.21249999999999999</v>
      </c>
      <c r="H18" s="23">
        <f t="shared" ref="H18" si="310">1000*(G18-G$33)</f>
        <v>38.776595744680868</v>
      </c>
      <c r="I18" s="23">
        <f>binaries!$J$5-(((binaries!$K$5*$B18^2)/($B18+binaries!$L$5))/1000)</f>
        <v>2.2168382352941181</v>
      </c>
      <c r="J18" s="23">
        <f t="shared" ref="J18" si="311">1000*(I18-I$33)</f>
        <v>52.741849751948955</v>
      </c>
      <c r="K18" s="23">
        <f>binaries!$G$8-(((binaries!$H$8*$B18^2)/($B18+binaries!$I$8))/1000)</f>
        <v>1.4846461864406779</v>
      </c>
      <c r="L18" s="23">
        <f t="shared" ref="L18" si="312">1000*(K18-K$33)</f>
        <v>62.164043583535111</v>
      </c>
      <c r="M18" s="23">
        <f>binaries!$G$9-(((binaries!$H$9*$B18^2)/($B18+binaries!$I$9))/1000)</f>
        <v>0.39144444444444443</v>
      </c>
      <c r="N18" s="23">
        <f t="shared" ref="N18" si="313">1000*(M18-M$33)</f>
        <v>37.650551314673486</v>
      </c>
      <c r="O18" s="23">
        <f>binaries!$J$7-(((binaries!$K$7*$B18^2)/($B18+binaries!$L$7))/1000)</f>
        <v>2.5103048780487804</v>
      </c>
      <c r="P18" s="23">
        <f t="shared" ref="P18" si="314">1000*(O18-O$33)</f>
        <v>22.534607778510019</v>
      </c>
      <c r="Q18" s="23">
        <f>binaries!$J$6-(((binaries!$K$6*$B18^2)/($B18+binaries!$L$6))/1000)</f>
        <v>2.3251249999999999</v>
      </c>
      <c r="R18" s="23">
        <f t="shared" ref="R18" si="315">1000*(Q18-Q$33)</f>
        <v>52.415178571428186</v>
      </c>
      <c r="S18" s="23">
        <f>binaries!$G$10-(((binaries!$H$10*$B18^2)/($B18+binaries!$I$10))/1000)</f>
        <v>1.3974221153846154</v>
      </c>
      <c r="T18" s="23">
        <f t="shared" ref="T18" si="316">1000*(S18-S$33)</f>
        <v>44.536401098901109</v>
      </c>
      <c r="U18" s="23">
        <f>binaries!$G$17-(((binaries!$H$17*$B18^2)/($B18+binaries!$I$17))/1000)</f>
        <v>6.2248898883374686</v>
      </c>
      <c r="V18" s="23">
        <f t="shared" ref="V18" si="317">1000*(U18-U$33)</f>
        <v>66.779786180828353</v>
      </c>
      <c r="W18" s="23">
        <f>binaries!$G$16-(((binaries!$H$16*$B18^2)/($B18+binaries!$I$16))/1000)</f>
        <v>3.4891301020408161</v>
      </c>
      <c r="X18" s="23">
        <f t="shared" ref="X18" si="318">1000*(W18-W$33)</f>
        <v>51.528332129311849</v>
      </c>
      <c r="Y18" s="23">
        <f>binaries!$G$18-(((binaries!$H$18*$B18^2)/($B18+binaries!$I$18))/1000)</f>
        <v>0.77287790697674419</v>
      </c>
      <c r="Z18" s="23">
        <f t="shared" ref="Z18" si="319">1000*(Y18-Y$33)</f>
        <v>16.741543340380581</v>
      </c>
      <c r="AA18" s="23">
        <f>binaries!$J$20-(((binaries!$K$20*$B18^2)/($B18+binaries!$L$20))/1000)</f>
        <v>5.4090402097902093</v>
      </c>
      <c r="AB18" s="23">
        <f t="shared" ref="AB18" si="320">1000*(AA18-AA$33)</f>
        <v>12.205117441924429</v>
      </c>
      <c r="AC18" s="23">
        <f>binaries!$J$21-(((binaries!$K$21*$B18^2)/($B18+binaries!$L$21))/1000)</f>
        <v>1.1555043478260869</v>
      </c>
      <c r="AD18" s="23">
        <f t="shared" ref="AD18" si="321">1000*(AC18-AC$33)</f>
        <v>32.482358297291071</v>
      </c>
      <c r="AE18" s="23">
        <f>binaries!$M$22-(((binaries!$N$22*$B18^2)/($B18+binaries!$O$22))/1000)</f>
        <v>0.71579999999999999</v>
      </c>
      <c r="AF18" s="23">
        <f t="shared" ref="AF18" si="322">1000*(AE18-AE$33)</f>
        <v>52.410280373831775</v>
      </c>
      <c r="AG18" s="23">
        <f>binaries!$J$23-(((binaries!$K$23*$B18^2)/($B18+binaries!$L$23))/1000)</f>
        <v>2.4079999999999999</v>
      </c>
      <c r="AH18" s="23">
        <f t="shared" ref="AH18" si="323">1000*(AG18-AG$33)</f>
        <v>21.600000000000286</v>
      </c>
      <c r="AI18" s="23">
        <f>binaries!$G$33-(((binaries!$H$33*$B18^2)/($B18+binaries!$I$33))/1000)</f>
        <v>-0.14867469879518072</v>
      </c>
      <c r="AJ18" s="23">
        <f t="shared" ref="AJ18" si="324">1000*(AI18-AI$33)</f>
        <v>-89.5607747445478</v>
      </c>
      <c r="AK18" s="23">
        <f>binaries!$G$34-(((binaries!$H$34*$B18^2)/($B18+binaries!$I$34))/1000)</f>
        <v>-0.21562499999999998</v>
      </c>
      <c r="AL18" s="23">
        <f t="shared" ref="AL18" si="325">1000*(AK18-AK$33)</f>
        <v>-89.818548387096769</v>
      </c>
      <c r="AM18" s="23">
        <f>binaries!$G$35-(((binaries!$H$35*$B18^2)/($B18+binaries!$I$35))/1000)</f>
        <v>2.7698448071216619</v>
      </c>
      <c r="AN18" s="23">
        <f t="shared" ref="AN18" si="326">1000*(AM18-AM$33)</f>
        <v>65.86595701899256</v>
      </c>
      <c r="AO18" s="23">
        <f>binaries!$G$36-(((binaries!$H$36*$B18^2)/($B18+binaries!$I$36))/1000)</f>
        <v>2.3432242718446603</v>
      </c>
      <c r="AP18" s="23">
        <f t="shared" ref="AP18" si="327">1000*(AO18-AO$33)</f>
        <v>67.671330668189981</v>
      </c>
      <c r="AQ18" s="23">
        <f>binaries!$G$37-(((binaries!$H$37*$B18^2)/($B18+binaries!$I$37))/1000)</f>
        <v>3.8352000000000004</v>
      </c>
      <c r="AR18" s="23">
        <f t="shared" ref="AR18" si="328">1000*(AQ18-AQ$33)</f>
        <v>70.000000000000284</v>
      </c>
      <c r="AS18" s="23">
        <f>binaries!$G$38-(((binaries!$H$38*$B18^2)/($B18+binaries!$I$38))/1000)</f>
        <v>2.4233107541899441</v>
      </c>
      <c r="AT18" s="23">
        <f t="shared" ref="AT18" si="329">1000*(AS18-AS$33)</f>
        <v>39.450517969471747</v>
      </c>
      <c r="AU18" s="23">
        <f>binaries!$G$39-(((binaries!$H$39*$B18^2)/($B18+binaries!$I$39))/1000)</f>
        <v>1.7296658932714617</v>
      </c>
      <c r="AV18" s="23">
        <f t="shared" ref="AV18" si="330">1000*(AU18-AU$33)</f>
        <v>71.480006868707818</v>
      </c>
      <c r="AW18" s="23">
        <f>binaries!$G$40-(((binaries!$H$40*$B18^2)/($B18+binaries!$I$40))/1000)</f>
        <v>1.5659090909090909</v>
      </c>
      <c r="AX18" s="23">
        <f t="shared" ref="AX18" si="331">1000*(AW18-AW$33)</f>
        <v>59.659090909090828</v>
      </c>
    </row>
    <row r="19" spans="1:50" x14ac:dyDescent="0.25">
      <c r="A19" s="108">
        <f t="shared" si="0"/>
        <v>-113</v>
      </c>
      <c r="B19" s="108">
        <v>160</v>
      </c>
      <c r="C19" s="23">
        <f>binaries!J$4-(((binaries!K$4*$B19^2)/($B19+binaries!L$4))/1000)</f>
        <v>1.66272</v>
      </c>
      <c r="D19" s="23">
        <f t="shared" si="1"/>
        <v>46.49272727272735</v>
      </c>
      <c r="E19" s="23">
        <f>binaries!$G$11-(((binaries!$H$11*$B19^2)/($B19+binaries!$I$11))/1000)</f>
        <v>0.77641600000000011</v>
      </c>
      <c r="F19" s="23">
        <f t="shared" si="1"/>
        <v>49.711454545454558</v>
      </c>
      <c r="G19" s="23">
        <f>binaries!$G$12-(((binaries!$H$12*$B19^2)/($B19+binaries!$I$12))/1000)</f>
        <v>0.21017575757575757</v>
      </c>
      <c r="H19" s="23">
        <f t="shared" ref="H19" si="332">1000*(G19-G$33)</f>
        <v>36.452353320438448</v>
      </c>
      <c r="I19" s="23">
        <f>binaries!$J$5-(((binaries!$K$5*$B19^2)/($B19+binaries!$L$5))/1000)</f>
        <v>2.2140289855072468</v>
      </c>
      <c r="J19" s="23">
        <f t="shared" ref="J19" si="333">1000*(I19-I$33)</f>
        <v>49.932599965077706</v>
      </c>
      <c r="K19" s="23">
        <f>binaries!$G$8-(((binaries!$H$8*$B19^2)/($B19+binaries!$I$8))/1000)</f>
        <v>1.4809868131868131</v>
      </c>
      <c r="L19" s="23">
        <f t="shared" ref="L19" si="334">1000*(K19-K$33)</f>
        <v>58.504670329670326</v>
      </c>
      <c r="M19" s="23">
        <f>binaries!$G$9-(((binaries!$H$9*$B19^2)/($B19+binaries!$I$9))/1000)</f>
        <v>0.38907272727272724</v>
      </c>
      <c r="N19" s="23">
        <f t="shared" ref="N19" si="335">1000*(M19-M$33)</f>
        <v>35.278834142956292</v>
      </c>
      <c r="O19" s="23">
        <f>binaries!$J$7-(((binaries!$K$7*$B19^2)/($B19+binaries!$L$7))/1000)</f>
        <v>2.509116577540107</v>
      </c>
      <c r="P19" s="23">
        <f t="shared" ref="P19" si="336">1000*(O19-O$33)</f>
        <v>21.346307269836551</v>
      </c>
      <c r="Q19" s="23">
        <f>binaries!$J$6-(((binaries!$K$6*$B19^2)/($B19+binaries!$L$6))/1000)</f>
        <v>2.3222297744360905</v>
      </c>
      <c r="R19" s="23">
        <f t="shared" ref="R19" si="337">1000*(Q19-Q$33)</f>
        <v>49.519953007518765</v>
      </c>
      <c r="S19" s="23">
        <f>binaries!$G$10-(((binaries!$H$10*$B19^2)/($B19+binaries!$I$10))/1000)</f>
        <v>1.3947403726708074</v>
      </c>
      <c r="T19" s="23">
        <f t="shared" ref="T19" si="338">1000*(S19-S$33)</f>
        <v>41.854658385093167</v>
      </c>
      <c r="U19" s="23">
        <f>binaries!$G$17-(((binaries!$H$17*$B19^2)/($B19+binaries!$I$17))/1000)</f>
        <v>6.2216064118372376</v>
      </c>
      <c r="V19" s="23">
        <f t="shared" ref="V19" si="339">1000*(U19-U$33)</f>
        <v>63.496309680597385</v>
      </c>
      <c r="W19" s="23">
        <f>binaries!$G$16-(((binaries!$H$16*$B19^2)/($B19+binaries!$I$16))/1000)</f>
        <v>3.4864945454545451</v>
      </c>
      <c r="X19" s="23">
        <f t="shared" ref="X19" si="340">1000*(W19-W$33)</f>
        <v>48.892775543040834</v>
      </c>
      <c r="Y19" s="23">
        <f>binaries!$G$18-(((binaries!$H$18*$B19^2)/($B19+binaries!$I$18))/1000)</f>
        <v>0.77200000000000002</v>
      </c>
      <c r="Z19" s="23">
        <f t="shared" ref="Z19" si="341">1000*(Y19-Y$33)</f>
        <v>15.863636363636413</v>
      </c>
      <c r="AA19" s="23">
        <f>binaries!$J$20-(((binaries!$K$20*$B19^2)/($B19+binaries!$L$20))/1000)</f>
        <v>5.4085327016444786</v>
      </c>
      <c r="AB19" s="23">
        <f t="shared" ref="AB19" si="342">1000*(AA19-AA$33)</f>
        <v>11.697609296193789</v>
      </c>
      <c r="AC19" s="23">
        <f>binaries!$J$21-(((binaries!$K$21*$B19^2)/($B19+binaries!$L$21))/1000)</f>
        <v>1.1538085889570553</v>
      </c>
      <c r="AD19" s="23">
        <f t="shared" ref="AD19" si="343">1000*(AC19-AC$33)</f>
        <v>30.786599428259454</v>
      </c>
      <c r="AE19" s="23">
        <f>binaries!$M$22-(((binaries!$N$22*$B19^2)/($B19+binaries!$O$22))/1000)</f>
        <v>0.71275964556962024</v>
      </c>
      <c r="AF19" s="23">
        <f t="shared" ref="AF19" si="344">1000*(AE19-AE$33)</f>
        <v>49.369925943452017</v>
      </c>
      <c r="AG19" s="23">
        <f>binaries!$J$23-(((binaries!$K$23*$B19^2)/($B19+binaries!$L$23))/1000)</f>
        <v>2.4068790697674416</v>
      </c>
      <c r="AH19" s="23">
        <f t="shared" ref="AH19" si="345">1000*(AG19-AG$33)</f>
        <v>20.47906976744196</v>
      </c>
      <c r="AI19" s="23">
        <f>binaries!$G$33-(((binaries!$H$33*$B19^2)/($B19+binaries!$I$33))/1000)</f>
        <v>-0.14272727272727276</v>
      </c>
      <c r="AJ19" s="23">
        <f t="shared" ref="AJ19" si="346">1000*(AI19-AI$33)</f>
        <v>-83.613348676639831</v>
      </c>
      <c r="AK19" s="23">
        <f>binaries!$G$34-(((binaries!$H$34*$B19^2)/($B19+binaries!$I$34))/1000)</f>
        <v>-0.20964705882352941</v>
      </c>
      <c r="AL19" s="23">
        <f t="shared" ref="AL19" si="347">1000*(AK19-AK$33)</f>
        <v>-83.840607210626189</v>
      </c>
      <c r="AM19" s="23">
        <f>binaries!$G$35-(((binaries!$H$35*$B19^2)/($B19+binaries!$I$35))/1000)</f>
        <v>2.765933429394813</v>
      </c>
      <c r="AN19" s="23">
        <f t="shared" ref="AN19" si="348">1000*(AM19-AM$33)</f>
        <v>61.954579292143649</v>
      </c>
      <c r="AO19" s="23">
        <f>binaries!$G$36-(((binaries!$H$36*$B19^2)/($B19+binaries!$I$36))/1000)</f>
        <v>2.3391423197492163</v>
      </c>
      <c r="AP19" s="23">
        <f t="shared" ref="AP19" si="349">1000*(AO19-AO$33)</f>
        <v>63.589378572745936</v>
      </c>
      <c r="AQ19" s="23">
        <f>binaries!$G$37-(((binaries!$H$37*$B19^2)/($B19+binaries!$I$37))/1000)</f>
        <v>3.8315157894736842</v>
      </c>
      <c r="AR19" s="23">
        <f t="shared" ref="AR19" si="350">1000*(AQ19-AQ$33)</f>
        <v>66.315789473684106</v>
      </c>
      <c r="AS19" s="23">
        <f>binaries!$G$38-(((binaries!$H$38*$B19^2)/($B19+binaries!$I$38))/1000)</f>
        <v>2.4209930434782607</v>
      </c>
      <c r="AT19" s="23">
        <f t="shared" ref="AT19" si="351">1000*(AS19-AS$33)</f>
        <v>37.132807257788336</v>
      </c>
      <c r="AU19" s="23">
        <f>binaries!$G$39-(((binaries!$H$39*$B19^2)/($B19+binaries!$I$39))/1000)</f>
        <v>1.7255972789115646</v>
      </c>
      <c r="AV19" s="23">
        <f t="shared" ref="AV19" si="352">1000*(AU19-AU$33)</f>
        <v>67.411392508810678</v>
      </c>
      <c r="AW19" s="23">
        <f>binaries!$G$40-(((binaries!$H$40*$B19^2)/($B19+binaries!$I$40))/1000)</f>
        <v>1.5623529411764707</v>
      </c>
      <c r="AX19" s="23">
        <f t="shared" ref="AX19" si="353">1000*(AW19-AW$33)</f>
        <v>56.102941176470637</v>
      </c>
    </row>
    <row r="20" spans="1:50" x14ac:dyDescent="0.25">
      <c r="A20" s="108">
        <f t="shared" si="0"/>
        <v>-103</v>
      </c>
      <c r="B20" s="108">
        <v>170</v>
      </c>
      <c r="C20" s="23">
        <f>binaries!J$4-(((binaries!K$4*$B20^2)/($B20+binaries!L$4))/1000)</f>
        <v>1.659641935483871</v>
      </c>
      <c r="D20" s="23">
        <f t="shared" si="1"/>
        <v>43.414662756598332</v>
      </c>
      <c r="E20" s="23">
        <f>binaries!$G$11-(((binaries!$H$11*$B20^2)/($B20+binaries!$I$11))/1000)</f>
        <v>0.77312483870967752</v>
      </c>
      <c r="F20" s="23">
        <f t="shared" si="1"/>
        <v>46.420293255131973</v>
      </c>
      <c r="G20" s="23">
        <f>binaries!$G$12-(((binaries!$H$12*$B20^2)/($B20+binaries!$I$12))/1000)</f>
        <v>0.20779999999999998</v>
      </c>
      <c r="H20" s="23">
        <f t="shared" ref="H20" si="354">1000*(G20-G$33)</f>
        <v>34.076595744680859</v>
      </c>
      <c r="I20" s="23">
        <f>binaries!$J$5-(((binaries!$K$5*$B20^2)/($B20+binaries!$L$5))/1000)</f>
        <v>2.2111000000000001</v>
      </c>
      <c r="J20" s="23">
        <f t="shared" ref="J20" si="355">1000*(I20-I$33)</f>
        <v>47.003614457830963</v>
      </c>
      <c r="K20" s="23">
        <f>binaries!$G$8-(((binaries!$H$8*$B20^2)/($B20+binaries!$I$8))/1000)</f>
        <v>1.4772340909090909</v>
      </c>
      <c r="L20" s="23">
        <f t="shared" ref="L20" si="356">1000*(K20-K$33)</f>
        <v>54.751948051948048</v>
      </c>
      <c r="M20" s="23">
        <f>binaries!$G$9-(((binaries!$H$9*$B20^2)/($B20+binaries!$I$9))/1000)</f>
        <v>0.3866714828897338</v>
      </c>
      <c r="N20" s="23">
        <f t="shared" ref="N20" si="357">1000*(M20-M$33)</f>
        <v>32.877589759962852</v>
      </c>
      <c r="O20" s="23">
        <f>binaries!$J$7-(((binaries!$K$7*$B20^2)/($B20+binaries!$L$7))/1000)</f>
        <v>2.5078757255936677</v>
      </c>
      <c r="P20" s="23">
        <f t="shared" ref="P20" si="358">1000*(O20-O$33)</f>
        <v>20.105455323397248</v>
      </c>
      <c r="Q20" s="23">
        <f>binaries!$J$6-(((binaries!$K$6*$B20^2)/($B20+binaries!$L$6))/1000)</f>
        <v>2.3192284317343175</v>
      </c>
      <c r="R20" s="23">
        <f t="shared" ref="R20" si="359">1000*(Q20-Q$33)</f>
        <v>46.518610305745781</v>
      </c>
      <c r="S20" s="23">
        <f>binaries!$G$10-(((binaries!$H$10*$B20^2)/($B20+binaries!$I$10))/1000)</f>
        <v>1.3920015060240964</v>
      </c>
      <c r="T20" s="23">
        <f t="shared" ref="T20" si="360">1000*(S20-S$33)</f>
        <v>39.1157917383822</v>
      </c>
      <c r="U20" s="23">
        <f>binaries!$G$17-(((binaries!$H$17*$B20^2)/($B20+binaries!$I$17))/1000)</f>
        <v>6.2181427083333336</v>
      </c>
      <c r="V20" s="23">
        <f t="shared" ref="V20" si="361">1000*(U20-U$33)</f>
        <v>60.032606176693371</v>
      </c>
      <c r="W20" s="23">
        <f>binaries!$G$16-(((binaries!$H$16*$B20^2)/($B20+binaries!$I$16))/1000)</f>
        <v>3.4837298999999997</v>
      </c>
      <c r="X20" s="23">
        <f t="shared" ref="X20" si="362">1000*(W20-W$33)</f>
        <v>46.128130088495482</v>
      </c>
      <c r="Y20" s="23">
        <f>binaries!$G$18-(((binaries!$H$18*$B20^2)/($B20+binaries!$I$18))/1000)</f>
        <v>0.77108249370277082</v>
      </c>
      <c r="Z20" s="23">
        <f t="shared" ref="Z20" si="363">1000*(Y20-Y$33)</f>
        <v>14.946130066407214</v>
      </c>
      <c r="AA20" s="23">
        <f>binaries!$J$20-(((binaries!$K$20*$B20^2)/($B20+binaries!$L$20))/1000)</f>
        <v>5.4079859431728492</v>
      </c>
      <c r="AB20" s="23">
        <f t="shared" ref="AB20" si="364">1000*(AA20-AA$33)</f>
        <v>11.150850824564351</v>
      </c>
      <c r="AC20" s="23">
        <f>binaries!$J$21-(((binaries!$K$21*$B20^2)/($B20+binaries!$L$21))/1000)</f>
        <v>1.1520351515151515</v>
      </c>
      <c r="AD20" s="23">
        <f t="shared" ref="AD20" si="365">1000*(AC20-AC$33)</f>
        <v>29.01316198635562</v>
      </c>
      <c r="AE20" s="23">
        <f>binaries!$M$22-(((binaries!$N$22*$B20^2)/($B20+binaries!$O$22))/1000)</f>
        <v>0.70963367901234575</v>
      </c>
      <c r="AF20" s="23">
        <f t="shared" ref="AF20" si="366">1000*(AE20-AE$33)</f>
        <v>46.243959386177536</v>
      </c>
      <c r="AG20" s="23">
        <f>binaries!$J$23-(((binaries!$K$23*$B20^2)/($B20+binaries!$L$23))/1000)</f>
        <v>2.4057057471264365</v>
      </c>
      <c r="AH20" s="23">
        <f t="shared" ref="AH20" si="367">1000*(AG20-AG$33)</f>
        <v>19.305747126436845</v>
      </c>
      <c r="AI20" s="23">
        <f>binaries!$G$33-(((binaries!$H$33*$B20^2)/($B20+binaries!$I$33))/1000)</f>
        <v>-0.1367741935483871</v>
      </c>
      <c r="AJ20" s="23">
        <f t="shared" ref="AJ20" si="368">1000*(AI20-AI$33)</f>
        <v>-77.660269497754172</v>
      </c>
      <c r="AK20" s="23">
        <f>binaries!$G$34-(((binaries!$H$34*$B20^2)/($B20+binaries!$I$34))/1000)</f>
        <v>-0.20366666666666666</v>
      </c>
      <c r="AL20" s="23">
        <f t="shared" ref="AL20" si="369">1000*(AK20-AK$33)</f>
        <v>-77.860215053763454</v>
      </c>
      <c r="AM20" s="23">
        <f>binaries!$G$35-(((binaries!$H$35*$B20^2)/($B20+binaries!$I$35))/1000)</f>
        <v>2.7619285714285717</v>
      </c>
      <c r="AN20" s="23">
        <f t="shared" ref="AN20" si="370">1000*(AM20-AM$33)</f>
        <v>57.949721325902374</v>
      </c>
      <c r="AO20" s="23">
        <f>binaries!$G$36-(((binaries!$H$36*$B20^2)/($B20+binaries!$I$36))/1000)</f>
        <v>2.3349747720364742</v>
      </c>
      <c r="AP20" s="23">
        <f t="shared" ref="AP20" si="371">1000*(AO20-AO$33)</f>
        <v>59.421830860003851</v>
      </c>
      <c r="AQ20" s="23">
        <f>binaries!$G$37-(((binaries!$H$37*$B20^2)/($B20+binaries!$I$37))/1000)</f>
        <v>3.8276675324675327</v>
      </c>
      <c r="AR20" s="23">
        <f t="shared" ref="AR20" si="372">1000*(AQ20-AQ$33)</f>
        <v>62.467532467532564</v>
      </c>
      <c r="AS20" s="23">
        <f>binaries!$G$38-(((binaries!$H$38*$B20^2)/($B20+binaries!$I$38))/1000)</f>
        <v>2.4186153703703703</v>
      </c>
      <c r="AT20" s="23">
        <f t="shared" ref="AT20" si="373">1000*(AS20-AS$33)</f>
        <v>34.755134149897948</v>
      </c>
      <c r="AU20" s="23">
        <f>binaries!$G$39-(((binaries!$H$39*$B20^2)/($B20+binaries!$I$39))/1000)</f>
        <v>1.72140044345898</v>
      </c>
      <c r="AV20" s="23">
        <f t="shared" ref="AV20" si="374">1000*(AU20-AU$33)</f>
        <v>63.214557056226141</v>
      </c>
      <c r="AW20" s="23">
        <f>binaries!$G$40-(((binaries!$H$40*$B20^2)/($B20+binaries!$I$40))/1000)</f>
        <v>1.5587142857142857</v>
      </c>
      <c r="AX20" s="23">
        <f t="shared" ref="AX20" si="375">1000*(AW20-AW$33)</f>
        <v>52.46428571428563</v>
      </c>
    </row>
    <row r="21" spans="1:50" x14ac:dyDescent="0.25">
      <c r="A21" s="108">
        <f t="shared" si="0"/>
        <v>-93</v>
      </c>
      <c r="B21" s="108">
        <v>180</v>
      </c>
      <c r="C21" s="23">
        <f>binaries!J$4-(((binaries!K$4*$B21^2)/($B21+binaries!L$4))/1000)</f>
        <v>1.6565125000000001</v>
      </c>
      <c r="D21" s="23">
        <f t="shared" si="1"/>
        <v>40.285227272727433</v>
      </c>
      <c r="E21" s="23">
        <f>binaries!$G$11-(((binaries!$H$11*$B21^2)/($B21+binaries!$I$11))/1000)</f>
        <v>0.76977875000000007</v>
      </c>
      <c r="F21" s="23">
        <f t="shared" si="1"/>
        <v>43.074204545454521</v>
      </c>
      <c r="G21" s="23">
        <f>binaries!$G$12-(((binaries!$H$12*$B21^2)/($B21+binaries!$I$12))/1000)</f>
        <v>0.20537714285714284</v>
      </c>
      <c r="H21" s="23">
        <f t="shared" ref="H21" si="376">1000*(G21-G$33)</f>
        <v>31.653738601823715</v>
      </c>
      <c r="I21" s="23">
        <f>binaries!$J$5-(((binaries!$K$5*$B21^2)/($B21+binaries!$L$5))/1000)</f>
        <v>2.208056338028169</v>
      </c>
      <c r="J21" s="23">
        <f t="shared" ref="J21" si="377">1000*(I21-I$33)</f>
        <v>43.959952485999935</v>
      </c>
      <c r="K21" s="23">
        <f>binaries!$G$8-(((binaries!$H$8*$B21^2)/($B21+binaries!$I$8))/1000)</f>
        <v>1.4733953124999999</v>
      </c>
      <c r="L21" s="23">
        <f t="shared" ref="L21" si="378">1000*(K21-K$33)</f>
        <v>50.913169642857085</v>
      </c>
      <c r="M21" s="23">
        <f>binaries!$G$9-(((binaries!$H$9*$B21^2)/($B21+binaries!$I$9))/1000)</f>
        <v>0.384243956043956</v>
      </c>
      <c r="N21" s="23">
        <f t="shared" ref="N21" si="379">1000*(M21-M$33)</f>
        <v>30.450062914185061</v>
      </c>
      <c r="O21" s="23">
        <f>binaries!$J$7-(((binaries!$K$7*$B21^2)/($B21+binaries!$L$7))/1000)</f>
        <v>2.5065843750000001</v>
      </c>
      <c r="P21" s="23">
        <f t="shared" ref="P21" si="380">1000*(O21-O$33)</f>
        <v>18.814104729729664</v>
      </c>
      <c r="Q21" s="23">
        <f>binaries!$J$6-(((binaries!$K$6*$B21^2)/($B21+binaries!$L$6))/1000)</f>
        <v>2.3161267391304348</v>
      </c>
      <c r="R21" s="23">
        <f t="shared" ref="R21" si="381">1000*(Q21-Q$33)</f>
        <v>43.416917701863071</v>
      </c>
      <c r="S21" s="23">
        <f>binaries!$G$10-(((binaries!$H$10*$B21^2)/($B21+binaries!$I$10))/1000)</f>
        <v>1.3892105263157895</v>
      </c>
      <c r="T21" s="23">
        <f t="shared" ref="T21" si="382">1000*(S21-S$33)</f>
        <v>36.324812030075208</v>
      </c>
      <c r="U21" s="23">
        <f>binaries!$G$17-(((binaries!$H$17*$B21^2)/($B21+binaries!$I$17))/1000)</f>
        <v>6.2145020706455538</v>
      </c>
      <c r="V21" s="23">
        <f t="shared" ref="V21" si="383">1000*(U21-U$33)</f>
        <v>56.391968488913591</v>
      </c>
      <c r="W21" s="23">
        <f>binaries!$G$16-(((binaries!$H$16*$B21^2)/($B21+binaries!$I$16))/1000)</f>
        <v>3.4808399999999997</v>
      </c>
      <c r="X21" s="23">
        <f t="shared" ref="X21" si="384">1000*(W21-W$33)</f>
        <v>43.238230088495477</v>
      </c>
      <c r="Y21" s="23">
        <f>binaries!$G$18-(((binaries!$H$18*$B21^2)/($B21+binaries!$I$18))/1000)</f>
        <v>0.77012686567164179</v>
      </c>
      <c r="Z21" s="23">
        <f t="shared" ref="Z21" si="385">1000*(Y21-Y$33)</f>
        <v>13.990502035278185</v>
      </c>
      <c r="AA21" s="23">
        <f>binaries!$J$20-(((binaries!$K$20*$B21^2)/($B21+binaries!$L$20))/1000)</f>
        <v>5.407398997613365</v>
      </c>
      <c r="AB21" s="23">
        <f t="shared" ref="AB21" si="386">1000*(AA21-AA$33)</f>
        <v>10.563905265080109</v>
      </c>
      <c r="AC21" s="23">
        <f>binaries!$J$21-(((binaries!$K$21*$B21^2)/($B21+binaries!$L$21))/1000)</f>
        <v>1.1501868263473054</v>
      </c>
      <c r="AD21" s="23">
        <f t="shared" ref="AD21" si="387">1000*(AC21-AC$33)</f>
        <v>27.164836818509563</v>
      </c>
      <c r="AE21" s="23">
        <f>binaries!$M$22-(((binaries!$N$22*$B21^2)/($B21+binaries!$O$22))/1000)</f>
        <v>0.70642828915662648</v>
      </c>
      <c r="AF21" s="23">
        <f t="shared" ref="AF21" si="388">1000*(AE21-AE$33)</f>
        <v>43.038569530458261</v>
      </c>
      <c r="AG21" s="23">
        <f>binaries!$J$23-(((binaries!$K$23*$B21^2)/($B21+binaries!$L$23))/1000)</f>
        <v>2.4044818181818179</v>
      </c>
      <c r="AH21" s="23">
        <f t="shared" ref="AH21" si="389">1000*(AG21-AG$33)</f>
        <v>18.08181818181831</v>
      </c>
      <c r="AI21" s="23">
        <f>binaries!$G$33-(((binaries!$H$33*$B21^2)/($B21+binaries!$I$33))/1000)</f>
        <v>-0.13081632653061226</v>
      </c>
      <c r="AJ21" s="23">
        <f t="shared" ref="AJ21" si="390">1000*(AI21-AI$33)</f>
        <v>-71.702402479979327</v>
      </c>
      <c r="AK21" s="23">
        <f>binaries!$G$34-(((binaries!$H$34*$B21^2)/($B21+binaries!$I$34))/1000)</f>
        <v>-0.1976842105263158</v>
      </c>
      <c r="AL21" s="23">
        <f t="shared" ref="AL21" si="391">1000*(AK21-AK$33)</f>
        <v>-71.877758913412578</v>
      </c>
      <c r="AM21" s="23">
        <f>binaries!$G$35-(((binaries!$H$35*$B21^2)/($B21+binaries!$I$35))/1000)</f>
        <v>2.7578378746594008</v>
      </c>
      <c r="AN21" s="23">
        <f t="shared" ref="AN21" si="392">1000*(AM21-AM$33)</f>
        <v>53.859024556731413</v>
      </c>
      <c r="AO21" s="23">
        <f>binaries!$G$36-(((binaries!$H$36*$B21^2)/($B21+binaries!$I$36))/1000)</f>
        <v>2.330729203539823</v>
      </c>
      <c r="AP21" s="23">
        <f t="shared" ref="AP21" si="393">1000*(AO21-AO$33)</f>
        <v>55.176262363352713</v>
      </c>
      <c r="AQ21" s="23">
        <f>binaries!$G$37-(((binaries!$H$37*$B21^2)/($B21+binaries!$I$37))/1000)</f>
        <v>3.8236615384615384</v>
      </c>
      <c r="AR21" s="23">
        <f t="shared" ref="AR21" si="394">1000*(AQ21-AQ$33)</f>
        <v>58.461538461538339</v>
      </c>
      <c r="AS21" s="23">
        <f>binaries!$G$38-(((binaries!$H$38*$B21^2)/($B21+binaries!$I$38))/1000)</f>
        <v>2.4161823711340205</v>
      </c>
      <c r="AT21" s="23">
        <f t="shared" ref="AT21" si="395">1000*(AS21-AS$33)</f>
        <v>32.322134913548069</v>
      </c>
      <c r="AU21" s="23">
        <f>binaries!$G$39-(((binaries!$H$39*$B21^2)/($B21+binaries!$I$39))/1000)</f>
        <v>1.7170837310195228</v>
      </c>
      <c r="AV21" s="23">
        <f t="shared" ref="AV21" si="396">1000*(AU21-AU$33)</f>
        <v>58.89784461676895</v>
      </c>
      <c r="AW21" s="23">
        <f>binaries!$G$40-(((binaries!$H$40*$B21^2)/($B21+binaries!$I$40))/1000)</f>
        <v>1.5550000000000002</v>
      </c>
      <c r="AX21" s="23">
        <f t="shared" ref="AX21" si="397">1000*(AW21-AW$33)</f>
        <v>48.750000000000071</v>
      </c>
    </row>
    <row r="22" spans="1:50" x14ac:dyDescent="0.25">
      <c r="A22" s="108">
        <f t="shared" si="0"/>
        <v>-83</v>
      </c>
      <c r="B22" s="108">
        <v>190</v>
      </c>
      <c r="C22" s="23">
        <f>binaries!J$4-(((binaries!K$4*$B22^2)/($B22+binaries!L$4))/1000)</f>
        <v>1.6533363636363636</v>
      </c>
      <c r="D22" s="23">
        <f t="shared" si="1"/>
        <v>37.10909090909098</v>
      </c>
      <c r="E22" s="23">
        <f>binaries!$G$11-(((binaries!$H$11*$B22^2)/($B22+binaries!$I$11))/1000)</f>
        <v>0.76638272727272727</v>
      </c>
      <c r="F22" s="23">
        <f t="shared" si="1"/>
        <v>39.678181818181727</v>
      </c>
      <c r="G22" s="23">
        <f>binaries!$G$12-(((binaries!$H$12*$B22^2)/($B22+binaries!$I$12))/1000)</f>
        <v>0.2029111111111111</v>
      </c>
      <c r="H22" s="23">
        <f t="shared" ref="H22" si="398">1000*(G22-G$33)</f>
        <v>29.187706855791973</v>
      </c>
      <c r="I22" s="23">
        <f>binaries!$J$5-(((binaries!$K$5*$B22^2)/($B22+binaries!$L$5))/1000)</f>
        <v>2.2049027777777779</v>
      </c>
      <c r="J22" s="23">
        <f t="shared" ref="J22" si="399">1000*(I22-I$33)</f>
        <v>40.806392235608783</v>
      </c>
      <c r="K22" s="23">
        <f>binaries!$G$8-(((binaries!$H$8*$B22^2)/($B22+binaries!$I$8))/1000)</f>
        <v>1.4694770304568527</v>
      </c>
      <c r="L22" s="23">
        <f t="shared" ref="L22" si="400">1000*(K22-K$33)</f>
        <v>46.994887599709934</v>
      </c>
      <c r="M22" s="23">
        <f>binaries!$G$9-(((binaries!$H$9*$B22^2)/($B22+binaries!$I$9))/1000)</f>
        <v>0.38179293286219079</v>
      </c>
      <c r="N22" s="23">
        <f t="shared" ref="N22" si="401">1000*(M22-M$33)</f>
        <v>27.999039732419849</v>
      </c>
      <c r="O22" s="23">
        <f>binaries!$J$7-(((binaries!$K$7*$B22^2)/($B22+binaries!$L$7))/1000)</f>
        <v>2.5052444730077119</v>
      </c>
      <c r="P22" s="23">
        <f t="shared" ref="P22" si="402">1000*(O22-O$33)</f>
        <v>17.474202737441491</v>
      </c>
      <c r="Q22" s="23">
        <f>binaries!$J$6-(((binaries!$K$6*$B22^2)/($B22+binaries!$L$6))/1000)</f>
        <v>2.3129300533807831</v>
      </c>
      <c r="R22" s="23">
        <f t="shared" ref="R22" si="403">1000*(Q22-Q$33)</f>
        <v>40.220231952211364</v>
      </c>
      <c r="S22" s="23">
        <f>binaries!$G$10-(((binaries!$H$10*$B22^2)/($B22+binaries!$I$10))/1000)</f>
        <v>1.386371875</v>
      </c>
      <c r="T22" s="23">
        <f t="shared" ref="T22" si="404">1000*(S22-S$33)</f>
        <v>33.486160714285788</v>
      </c>
      <c r="U22" s="23">
        <f>binaries!$G$17-(((binaries!$H$17*$B22^2)/($B22+binaries!$I$17))/1000)</f>
        <v>6.2106877118644066</v>
      </c>
      <c r="V22" s="23">
        <f t="shared" ref="V22" si="405">1000*(U22-U$33)</f>
        <v>52.577609707766371</v>
      </c>
      <c r="W22" s="23">
        <f>binaries!$G$16-(((binaries!$H$16*$B22^2)/($B22+binaries!$I$16))/1000)</f>
        <v>3.4778285294117643</v>
      </c>
      <c r="X22" s="23">
        <f t="shared" ref="X22" si="406">1000*(W22-W$33)</f>
        <v>40.226759500260115</v>
      </c>
      <c r="Y22" s="23">
        <f>binaries!$G$18-(((binaries!$H$18*$B22^2)/($B22+binaries!$I$18))/1000)</f>
        <v>0.76913452088452094</v>
      </c>
      <c r="Z22" s="23">
        <f t="shared" ref="Z22" si="407">1000*(Y22-Y$33)</f>
        <v>12.998157248157337</v>
      </c>
      <c r="AA22" s="23">
        <f>binaries!$J$20-(((binaries!$K$20*$B22^2)/($B22+binaries!$L$20))/1000)</f>
        <v>5.4067708981555729</v>
      </c>
      <c r="AB22" s="23">
        <f t="shared" ref="AB22" si="408">1000*(AA22-AA$33)</f>
        <v>9.935805807288034</v>
      </c>
      <c r="AC22" s="23">
        <f>binaries!$J$21-(((binaries!$K$21*$B22^2)/($B22+binaries!$L$21))/1000)</f>
        <v>1.1482662721893491</v>
      </c>
      <c r="AD22" s="23">
        <f t="shared" ref="AD22" si="409">1000*(AC22-AC$33)</f>
        <v>25.244282660553232</v>
      </c>
      <c r="AE22" s="23">
        <f>binaries!$M$22-(((binaries!$N$22*$B22^2)/($B22+binaries!$O$22))/1000)</f>
        <v>0.70314908235294116</v>
      </c>
      <c r="AF22" s="23">
        <f t="shared" ref="AF22" si="410">1000*(AE22-AE$33)</f>
        <v>39.759362726772942</v>
      </c>
      <c r="AG22" s="23">
        <f>binaries!$J$23-(((binaries!$K$23*$B22^2)/($B22+binaries!$L$23))/1000)</f>
        <v>2.4032089887640447</v>
      </c>
      <c r="AH22" s="23">
        <f t="shared" ref="AH22" si="411">1000*(AG22-AG$33)</f>
        <v>16.808988764045019</v>
      </c>
      <c r="AI22" s="23">
        <f>binaries!$G$33-(((binaries!$H$33*$B22^2)/($B22+binaries!$I$33))/1000)</f>
        <v>-0.12485436893203884</v>
      </c>
      <c r="AJ22" s="23">
        <f t="shared" ref="AJ22" si="412">1000*(AI22-AI$33)</f>
        <v>-65.740444881405921</v>
      </c>
      <c r="AK22" s="23">
        <f>binaries!$G$34-(((binaries!$H$34*$B22^2)/($B22+binaries!$I$34))/1000)</f>
        <v>-0.19169999999999998</v>
      </c>
      <c r="AL22" s="23">
        <f t="shared" ref="AL22" si="413">1000*(AK22-AK$33)</f>
        <v>-65.893548387096772</v>
      </c>
      <c r="AM22" s="23">
        <f>binaries!$G$35-(((binaries!$H$35*$B22^2)/($B22+binaries!$I$35))/1000)</f>
        <v>2.7536681697612733</v>
      </c>
      <c r="AN22" s="23">
        <f t="shared" ref="AN22" si="414">1000*(AM22-AM$33)</f>
        <v>49.689319658603907</v>
      </c>
      <c r="AO22" s="23">
        <f>binaries!$G$36-(((binaries!$H$36*$B22^2)/($B22+binaries!$I$36))/1000)</f>
        <v>2.3264123209169054</v>
      </c>
      <c r="AP22" s="23">
        <f t="shared" ref="AP22" si="415">1000*(AO22-AO$33)</f>
        <v>50.859379740435088</v>
      </c>
      <c r="AQ22" s="23">
        <f>binaries!$G$37-(((binaries!$H$37*$B22^2)/($B22+binaries!$I$37))/1000)</f>
        <v>3.8195037974683546</v>
      </c>
      <c r="AR22" s="23">
        <f t="shared" ref="AR22" si="416">1000*(AQ22-AQ$33)</f>
        <v>54.303797468354453</v>
      </c>
      <c r="AS22" s="23">
        <f>binaries!$G$38-(((binaries!$H$38*$B22^2)/($B22+binaries!$I$38))/1000)</f>
        <v>2.4136982160804017</v>
      </c>
      <c r="AT22" s="23">
        <f t="shared" ref="AT22" si="417">1000*(AS22-AS$33)</f>
        <v>29.837979859929309</v>
      </c>
      <c r="AU22" s="23">
        <f>binaries!$G$39-(((binaries!$H$39*$B22^2)/($B22+binaries!$I$39))/1000)</f>
        <v>1.7126547770700637</v>
      </c>
      <c r="AV22" s="23">
        <f t="shared" ref="AV22" si="418">1000*(AU22-AU$33)</f>
        <v>54.468890667309864</v>
      </c>
      <c r="AW22" s="23">
        <f>binaries!$G$40-(((binaries!$H$40*$B22^2)/($B22+binaries!$I$40))/1000)</f>
        <v>1.5512162162162162</v>
      </c>
      <c r="AX22" s="23">
        <f t="shared" ref="AX22" si="419">1000*(AW22-AW$33)</f>
        <v>44.966216216216104</v>
      </c>
    </row>
    <row r="23" spans="1:50" x14ac:dyDescent="0.25">
      <c r="A23" s="108">
        <f t="shared" si="0"/>
        <v>-73</v>
      </c>
      <c r="B23" s="108">
        <v>200</v>
      </c>
      <c r="C23" s="23">
        <f>binaries!J$4-(((binaries!K$4*$B23^2)/($B23+binaries!L$4))/1000)</f>
        <v>1.6501176470588235</v>
      </c>
      <c r="D23" s="23">
        <f t="shared" si="1"/>
        <v>33.890374331550845</v>
      </c>
      <c r="E23" s="23">
        <f>binaries!$G$11-(((binaries!$H$11*$B23^2)/($B23+binaries!$I$11))/1000)</f>
        <v>0.76294117647058823</v>
      </c>
      <c r="F23" s="23">
        <f t="shared" si="1"/>
        <v>36.236631016042686</v>
      </c>
      <c r="G23" s="23">
        <f>binaries!$G$12-(((binaries!$H$12*$B23^2)/($B23+binaries!$I$12))/1000)</f>
        <v>0.20040540540540538</v>
      </c>
      <c r="H23" s="23">
        <f t="shared" ref="H23" si="420">1000*(G23-G$33)</f>
        <v>26.682001150086261</v>
      </c>
      <c r="I23" s="23">
        <f>binaries!$J$5-(((binaries!$K$5*$B23^2)/($B23+binaries!$L$5))/1000)</f>
        <v>2.2016438356164385</v>
      </c>
      <c r="J23" s="23">
        <f t="shared" ref="J23" si="421">1000*(I23-I$33)</f>
        <v>37.547450074269406</v>
      </c>
      <c r="K23" s="23">
        <f>binaries!$G$8-(((binaries!$H$8*$B23^2)/($B23+binaries!$I$8))/1000)</f>
        <v>1.4654851485148515</v>
      </c>
      <c r="L23" s="23">
        <f t="shared" ref="L23" si="422">1000*(K23-K$33)</f>
        <v>43.003005657708648</v>
      </c>
      <c r="M23" s="23">
        <f>binaries!$G$9-(((binaries!$H$9*$B23^2)/($B23+binaries!$I$9))/1000)</f>
        <v>0.37932081911262794</v>
      </c>
      <c r="N23" s="23">
        <f t="shared" ref="N23" si="423">1000*(M23-M$33)</f>
        <v>25.526925982856994</v>
      </c>
      <c r="O23" s="23">
        <f>binaries!$J$7-(((binaries!$K$7*$B23^2)/($B23+binaries!$L$7))/1000)</f>
        <v>2.5038578680203045</v>
      </c>
      <c r="P23" s="23">
        <f t="shared" ref="P23" si="424">1000*(O23-O$33)</f>
        <v>16.087597750034099</v>
      </c>
      <c r="Q23" s="23">
        <f>binaries!$J$6-(((binaries!$K$6*$B23^2)/($B23+binaries!$L$6))/1000)</f>
        <v>2.309643356643357</v>
      </c>
      <c r="R23" s="23">
        <f t="shared" ref="R23" si="425">1000*(Q23-Q$33)</f>
        <v>36.933535214785266</v>
      </c>
      <c r="S23" s="23">
        <f>binaries!$G$10-(((binaries!$H$10*$B23^2)/($B23+binaries!$I$10))/1000)</f>
        <v>1.383489502762431</v>
      </c>
      <c r="T23" s="23">
        <f t="shared" ref="T23" si="426">1000*(S23-S$33)</f>
        <v>30.603788476716744</v>
      </c>
      <c r="U23" s="23">
        <f>binaries!$G$17-(((binaries!$H$17*$B23^2)/($B23+binaries!$I$17))/1000)</f>
        <v>6.2067027677496993</v>
      </c>
      <c r="V23" s="23">
        <f t="shared" ref="V23" si="427">1000*(U23-U$33)</f>
        <v>48.592665593059081</v>
      </c>
      <c r="W23" s="23">
        <f>binaries!$G$16-(((binaries!$H$16*$B23^2)/($B23+binaries!$I$16))/1000)</f>
        <v>3.4746990291262132</v>
      </c>
      <c r="X23" s="23">
        <f t="shared" ref="X23" si="428">1000*(W23-W$33)</f>
        <v>37.09725921470897</v>
      </c>
      <c r="Y23" s="23">
        <f>binaries!$G$18-(((binaries!$H$18*$B23^2)/($B23+binaries!$I$18))/1000)</f>
        <v>0.7681067961165049</v>
      </c>
      <c r="Z23" s="23">
        <f t="shared" ref="Z23" si="429">1000*(Y23-Y$33)</f>
        <v>11.970432480141291</v>
      </c>
      <c r="AA23" s="23">
        <f>binaries!$J$20-(((binaries!$K$20*$B23^2)/($B23+binaries!$L$20))/1000)</f>
        <v>5.4061006467259496</v>
      </c>
      <c r="AB23" s="23">
        <f t="shared" ref="AB23" si="430">1000*(AA23-AA$33)</f>
        <v>9.265554377664742</v>
      </c>
      <c r="AC23" s="23">
        <f>binaries!$J$21-(((binaries!$K$21*$B23^2)/($B23+binaries!$L$21))/1000)</f>
        <v>1.1462760233918128</v>
      </c>
      <c r="AD23" s="23">
        <f t="shared" ref="AD23" si="431">1000*(AC23-AC$33)</f>
        <v>23.254033863016943</v>
      </c>
      <c r="AE23" s="23">
        <f>binaries!$M$22-(((binaries!$N$22*$B23^2)/($B23+binaries!$O$22))/1000)</f>
        <v>0.69980114942528737</v>
      </c>
      <c r="AF23" s="23">
        <f t="shared" ref="AF23" si="432">1000*(AE23-AE$33)</f>
        <v>36.411429799119155</v>
      </c>
      <c r="AG23" s="23">
        <f>binaries!$J$23-(((binaries!$K$23*$B23^2)/($B23+binaries!$L$23))/1000)</f>
        <v>2.4018888888888887</v>
      </c>
      <c r="AH23" s="23">
        <f t="shared" ref="AH23" si="433">1000*(AG23-AG$33)</f>
        <v>15.488888888889107</v>
      </c>
      <c r="AI23" s="23">
        <f>binaries!$G$33-(((binaries!$H$33*$B23^2)/($B23+binaries!$I$33))/1000)</f>
        <v>-0.11888888888888889</v>
      </c>
      <c r="AJ23" s="23">
        <f t="shared" ref="AJ23" si="434">1000*(AI23-AI$33)</f>
        <v>-59.774964838255961</v>
      </c>
      <c r="AK23" s="23">
        <f>binaries!$G$34-(((binaries!$H$34*$B23^2)/($B23+binaries!$I$34))/1000)</f>
        <v>-0.18571428571428569</v>
      </c>
      <c r="AL23" s="23">
        <f t="shared" ref="AL23" si="435">1000*(AK23-AK$33)</f>
        <v>-59.907834101382477</v>
      </c>
      <c r="AM23" s="23">
        <f>binaries!$G$35-(((binaries!$H$35*$B23^2)/($B23+binaries!$I$35))/1000)</f>
        <v>2.7494255813953488</v>
      </c>
      <c r="AN23" s="23">
        <f t="shared" ref="AN23" si="436">1000*(AM23-AM$33)</f>
        <v>45.446731292679402</v>
      </c>
      <c r="AO23" s="23">
        <f>binaries!$G$36-(((binaries!$H$36*$B23^2)/($B23+binaries!$I$36))/1000)</f>
        <v>2.3220300835654597</v>
      </c>
      <c r="AP23" s="23">
        <f t="shared" ref="AP23" si="437">1000*(AO23-AO$33)</f>
        <v>46.477142388989364</v>
      </c>
      <c r="AQ23" s="23">
        <f>binaries!$G$37-(((binaries!$H$37*$B23^2)/($B23+binaries!$I$37))/1000)</f>
        <v>3.8152000000000004</v>
      </c>
      <c r="AR23" s="23">
        <f t="shared" ref="AR23" si="438">1000*(AQ23-AQ$33)</f>
        <v>50.00000000000027</v>
      </c>
      <c r="AS23" s="23">
        <f>binaries!$G$38-(((binaries!$H$38*$B23^2)/($B23+binaries!$I$38))/1000)</f>
        <v>2.4111666666666665</v>
      </c>
      <c r="AT23" s="23">
        <f t="shared" ref="AT23" si="439">1000*(AS23-AS$33)</f>
        <v>27.306430446194074</v>
      </c>
      <c r="AU23" s="23">
        <f>binaries!$G$39-(((binaries!$H$39*$B23^2)/($B23+binaries!$I$39))/1000)</f>
        <v>1.708120582120582</v>
      </c>
      <c r="AV23" s="23">
        <f t="shared" ref="AV23" si="440">1000*(AU23-AU$33)</f>
        <v>49.934695717828163</v>
      </c>
      <c r="AW23" s="23">
        <f>binaries!$G$40-(((binaries!$H$40*$B23^2)/($B23+binaries!$I$40))/1000)</f>
        <v>1.5473684210526317</v>
      </c>
      <c r="AX23" s="23">
        <f t="shared" ref="AX23" si="441">1000*(AW23-AW$33)</f>
        <v>41.118421052631639</v>
      </c>
    </row>
    <row r="24" spans="1:50" x14ac:dyDescent="0.25">
      <c r="A24" s="108">
        <f t="shared" si="0"/>
        <v>-63</v>
      </c>
      <c r="B24" s="108">
        <v>210</v>
      </c>
      <c r="C24" s="23">
        <f>binaries!J$4-(((binaries!K$4*$B24^2)/($B24+binaries!L$4))/1000)</f>
        <v>1.64686</v>
      </c>
      <c r="D24" s="23">
        <f t="shared" si="1"/>
        <v>30.632727272727365</v>
      </c>
      <c r="E24" s="23">
        <f>binaries!$G$11-(((binaries!$H$11*$B24^2)/($B24+binaries!$I$11))/1000)</f>
        <v>0.75945800000000008</v>
      </c>
      <c r="F24" s="23">
        <f t="shared" si="1"/>
        <v>32.753454545454531</v>
      </c>
      <c r="G24" s="23">
        <f>binaries!$G$12-(((binaries!$H$12*$B24^2)/($B24+binaries!$I$12))/1000)</f>
        <v>0.19786315789473682</v>
      </c>
      <c r="H24" s="23">
        <f t="shared" ref="H24" si="442">1000*(G24-G$33)</f>
        <v>24.139753639417698</v>
      </c>
      <c r="I24" s="23">
        <f>binaries!$J$5-(((binaries!$K$5*$B24^2)/($B24+binaries!$L$5))/1000)</f>
        <v>2.1982837837837841</v>
      </c>
      <c r="J24" s="23">
        <f t="shared" ref="J24" si="443">1000*(I24-I$33)</f>
        <v>34.187398241614986</v>
      </c>
      <c r="K24" s="23">
        <f>binaries!$G$8-(((binaries!$H$8*$B24^2)/($B24+binaries!$I$8))/1000)</f>
        <v>1.461425</v>
      </c>
      <c r="L24" s="23">
        <f t="shared" ref="L24" si="444">1000*(K24-K$33)</f>
        <v>38.942857142857164</v>
      </c>
      <c r="M24" s="23">
        <f>binaries!$G$9-(((binaries!$H$9*$B24^2)/($B24+binaries!$I$9))/1000)</f>
        <v>0.376829702970297</v>
      </c>
      <c r="N24" s="23">
        <f t="shared" ref="N24" si="445">1000*(M24-M$33)</f>
        <v>23.035809840526056</v>
      </c>
      <c r="O24" s="23">
        <f>binaries!$J$7-(((binaries!$K$7*$B24^2)/($B24+binaries!$L$7))/1000)</f>
        <v>2.5024263157894735</v>
      </c>
      <c r="P24" s="23">
        <f t="shared" ref="P24" si="446">1000*(O24-O$33)</f>
        <v>14.656045519203076</v>
      </c>
      <c r="Q24" s="23">
        <f>binaries!$J$6-(((binaries!$K$6*$B24^2)/($B24+binaries!$L$6))/1000)</f>
        <v>2.306271288659794</v>
      </c>
      <c r="R24" s="23">
        <f t="shared" ref="R24" si="447">1000*(Q24-Q$33)</f>
        <v>33.561467231222331</v>
      </c>
      <c r="S24" s="23">
        <f>binaries!$G$10-(((binaries!$H$10*$B24^2)/($B24+binaries!$I$10))/1000)</f>
        <v>1.380566935483871</v>
      </c>
      <c r="T24" s="23">
        <f t="shared" ref="T24" si="448">1000*(S24-S$33)</f>
        <v>27.681221198156749</v>
      </c>
      <c r="U24" s="23">
        <f>binaries!$G$17-(((binaries!$H$17*$B24^2)/($B24+binaries!$I$17))/1000)</f>
        <v>6.2025502990430619</v>
      </c>
      <c r="V24" s="23">
        <f t="shared" ref="V24" si="449">1000*(U24-U$33)</f>
        <v>44.440196886421646</v>
      </c>
      <c r="W24" s="23">
        <f>binaries!$G$16-(((binaries!$H$16*$B24^2)/($B24+binaries!$I$16))/1000)</f>
        <v>3.4714549038461535</v>
      </c>
      <c r="X24" s="23">
        <f t="shared" ref="X24" si="450">1000*(W24-W$33)</f>
        <v>33.853133934649279</v>
      </c>
      <c r="Y24" s="23">
        <f>binaries!$G$18-(((binaries!$H$18*$B24^2)/($B24+binaries!$I$18))/1000)</f>
        <v>0.76704496402877698</v>
      </c>
      <c r="Z24" s="23">
        <f t="shared" ref="Z24" si="451">1000*(Y24-Y$33)</f>
        <v>10.908600392413369</v>
      </c>
      <c r="AA24" s="23">
        <f>binaries!$J$20-(((binaries!$K$20*$B24^2)/($B24+binaries!$L$20))/1000)</f>
        <v>5.4053872127139364</v>
      </c>
      <c r="AB24" s="23">
        <f t="shared" ref="AB24" si="452">1000*(AA24-AA$33)</f>
        <v>8.552120365651561</v>
      </c>
      <c r="AC24" s="23">
        <f>binaries!$J$21-(((binaries!$K$21*$B24^2)/($B24+binaries!$L$21))/1000)</f>
        <v>1.1442184971098266</v>
      </c>
      <c r="AD24" s="23">
        <f t="shared" ref="AD24" si="453">1000*(AC24-AC$33)</f>
        <v>21.196507581030755</v>
      </c>
      <c r="AE24" s="23">
        <f>binaries!$M$22-(((binaries!$N$22*$B24^2)/($B24+binaries!$O$22))/1000)</f>
        <v>0.69638912359550564</v>
      </c>
      <c r="AF24" s="23">
        <f t="shared" ref="AF24" si="454">1000*(AE24-AE$33)</f>
        <v>32.999403969337429</v>
      </c>
      <c r="AG24" s="23">
        <f>binaries!$J$23-(((binaries!$K$23*$B24^2)/($B24+binaries!$L$23))/1000)</f>
        <v>2.4005230769230765</v>
      </c>
      <c r="AH24" s="23">
        <f t="shared" ref="AH24" si="455">1000*(AG24-AG$33)</f>
        <v>14.123076923076905</v>
      </c>
      <c r="AI24" s="23">
        <f>binaries!$G$33-(((binaries!$H$33*$B24^2)/($B24+binaries!$I$33))/1000)</f>
        <v>-0.11292035398230089</v>
      </c>
      <c r="AJ24" s="23">
        <f t="shared" ref="AJ24" si="456">1000*(AI24-AI$33)</f>
        <v>-53.806429931667971</v>
      </c>
      <c r="AK24" s="23">
        <f>binaries!$G$34-(((binaries!$H$34*$B24^2)/($B24+binaries!$I$34))/1000)</f>
        <v>-0.17972727272727274</v>
      </c>
      <c r="AL24" s="23">
        <f t="shared" ref="AL24" si="457">1000*(AK24-AK$33)</f>
        <v>-53.920821114369524</v>
      </c>
      <c r="AM24" s="23">
        <f>binaries!$G$35-(((binaries!$H$35*$B24^2)/($B24+binaries!$I$35))/1000)</f>
        <v>2.7451156171284636</v>
      </c>
      <c r="AN24" s="23">
        <f t="shared" ref="AN24" si="458">1000*(AM24-AM$33)</f>
        <v>41.136767025794271</v>
      </c>
      <c r="AO24" s="23">
        <f>binaries!$G$36-(((binaries!$H$36*$B24^2)/($B24+binaries!$I$36))/1000)</f>
        <v>2.3175878048780487</v>
      </c>
      <c r="AP24" s="23">
        <f t="shared" ref="AP24" si="459">1000*(AO24-AO$33)</f>
        <v>42.034863701578388</v>
      </c>
      <c r="AQ24" s="23">
        <f>binaries!$G$37-(((binaries!$H$37*$B24^2)/($B24+binaries!$I$37))/1000)</f>
        <v>3.8107555555555557</v>
      </c>
      <c r="AR24" s="23">
        <f t="shared" ref="AR24" si="460">1000*(AQ24-AQ$33)</f>
        <v>45.555555555555571</v>
      </c>
      <c r="AS24" s="23">
        <f>binaries!$G$38-(((binaries!$H$38*$B24^2)/($B24+binaries!$I$38))/1000)</f>
        <v>2.4085911244019136</v>
      </c>
      <c r="AT24" s="23">
        <f t="shared" ref="AT24" si="461">1000*(AS24-AS$33)</f>
        <v>24.730888181441202</v>
      </c>
      <c r="AU24" s="23">
        <f>binaries!$G$39-(((binaries!$H$39*$B24^2)/($B24+binaries!$I$39))/1000)</f>
        <v>1.7034875763747455</v>
      </c>
      <c r="AV24" s="23">
        <f t="shared" ref="AV24" si="462">1000*(AU24-AU$33)</f>
        <v>45.301689971991578</v>
      </c>
      <c r="AW24" s="23">
        <f>binaries!$G$40-(((binaries!$H$40*$B24^2)/($B24+binaries!$I$40))/1000)</f>
        <v>1.5434615384615387</v>
      </c>
      <c r="AX24" s="23">
        <f t="shared" ref="AX24" si="463">1000*(AW24-AW$33)</f>
        <v>37.211538461538574</v>
      </c>
    </row>
    <row r="25" spans="1:50" x14ac:dyDescent="0.25">
      <c r="A25" s="108">
        <f t="shared" si="0"/>
        <v>-53</v>
      </c>
      <c r="B25" s="108">
        <v>220</v>
      </c>
      <c r="C25" s="23">
        <f>binaries!J$4-(((binaries!K$4*$B25^2)/($B25+binaries!L$4))/1000)</f>
        <v>1.6435666666666666</v>
      </c>
      <c r="D25" s="23">
        <f t="shared" si="1"/>
        <v>27.339393939393997</v>
      </c>
      <c r="E25" s="23">
        <f>binaries!$G$11-(((binaries!$H$11*$B25^2)/($B25+binaries!$I$11))/1000)</f>
        <v>0.7559366666666667</v>
      </c>
      <c r="F25" s="23">
        <f t="shared" si="1"/>
        <v>29.232121212121154</v>
      </c>
      <c r="G25" s="23">
        <f>binaries!$G$12-(((binaries!$H$12*$B25^2)/($B25+binaries!$I$12))/1000)</f>
        <v>0.19528717948717947</v>
      </c>
      <c r="H25" s="23">
        <f t="shared" ref="H25" si="464">1000*(G25-G$33)</f>
        <v>21.563775231860344</v>
      </c>
      <c r="I25" s="23">
        <f>binaries!$J$5-(((binaries!$K$5*$B25^2)/($B25+binaries!$L$5))/1000)</f>
        <v>2.1948266666666667</v>
      </c>
      <c r="J25" s="23">
        <f t="shared" ref="J25" si="465">1000*(I25-I$33)</f>
        <v>30.730281124497605</v>
      </c>
      <c r="K25" s="23">
        <f>binaries!$G$8-(((binaries!$H$8*$B25^2)/($B25+binaries!$I$8))/1000)</f>
        <v>1.4573014150943395</v>
      </c>
      <c r="L25" s="23">
        <f t="shared" ref="L25" si="466">1000*(K25-K$33)</f>
        <v>34.819272237196721</v>
      </c>
      <c r="M25" s="23">
        <f>binaries!$G$9-(((binaries!$H$9*$B25^2)/($B25+binaries!$I$9))/1000)</f>
        <v>0.3743214057507987</v>
      </c>
      <c r="N25" s="23">
        <f t="shared" ref="N25" si="467">1000*(M25-M$33)</f>
        <v>20.527512621027753</v>
      </c>
      <c r="O25" s="23">
        <f>binaries!$J$7-(((binaries!$K$7*$B25^2)/($B25+binaries!$L$7))/1000)</f>
        <v>2.5009514851485148</v>
      </c>
      <c r="P25" s="23">
        <f t="shared" ref="P25" si="468">1000*(O25-O$33)</f>
        <v>13.181214878244418</v>
      </c>
      <c r="Q25" s="23">
        <f>binaries!$J$6-(((binaries!$K$6*$B25^2)/($B25+binaries!$L$6))/1000)</f>
        <v>2.3028181756756756</v>
      </c>
      <c r="R25" s="23">
        <f t="shared" ref="R25" si="469">1000*(Q25-Q$33)</f>
        <v>30.108354247103897</v>
      </c>
      <c r="S25" s="23">
        <f>binaries!$G$10-(((binaries!$H$10*$B25^2)/($B25+binaries!$I$10))/1000)</f>
        <v>1.3776073298429319</v>
      </c>
      <c r="T25" s="23">
        <f t="shared" ref="T25" si="470">1000*(S25-S$33)</f>
        <v>24.721615557217635</v>
      </c>
      <c r="U25" s="23">
        <f>binaries!$G$17-(((binaries!$H$17*$B25^2)/($B25+binaries!$I$17))/1000)</f>
        <v>6.1982332936979789</v>
      </c>
      <c r="V25" s="23">
        <f t="shared" ref="V25" si="471">1000*(U25-U$33)</f>
        <v>40.123191541338699</v>
      </c>
      <c r="W25" s="23">
        <f>binaries!$G$16-(((binaries!$H$16*$B25^2)/($B25+binaries!$I$16))/1000)</f>
        <v>3.4680994285714282</v>
      </c>
      <c r="X25" s="23">
        <f t="shared" ref="X25" si="472">1000*(W25-W$33)</f>
        <v>30.497658659923932</v>
      </c>
      <c r="Y25" s="23">
        <f>binaries!$G$18-(((binaries!$H$18*$B25^2)/($B25+binaries!$I$18))/1000)</f>
        <v>0.76595023696682463</v>
      </c>
      <c r="Z25" s="23">
        <f t="shared" ref="Z25" si="473">1000*(Y25-Y$33)</f>
        <v>9.8138733304610213</v>
      </c>
      <c r="AA25" s="23">
        <f>binaries!$J$20-(((binaries!$K$20*$B25^2)/($B25+binaries!$L$20))/1000)</f>
        <v>5.4046295316351678</v>
      </c>
      <c r="AB25" s="23">
        <f t="shared" ref="AB25" si="474">1000*(AA25-AA$33)</f>
        <v>7.7944392868829482</v>
      </c>
      <c r="AC25" s="23">
        <f>binaries!$J$21-(((binaries!$K$21*$B25^2)/($B25+binaries!$L$21))/1000)</f>
        <v>1.142096</v>
      </c>
      <c r="AD25" s="23">
        <f t="shared" ref="AD25" si="475">1000*(AC25-AC$33)</f>
        <v>19.074010471204161</v>
      </c>
      <c r="AE25" s="23">
        <f>binaries!$M$22-(((binaries!$N$22*$B25^2)/($B25+binaries!$O$22))/1000)</f>
        <v>0.69291723076923084</v>
      </c>
      <c r="AF25" s="23">
        <f t="shared" ref="AF25" si="476">1000*(AE25-AE$33)</f>
        <v>29.527511143062625</v>
      </c>
      <c r="AG25" s="23">
        <f>binaries!$J$23-(((binaries!$K$23*$B25^2)/($B25+binaries!$L$23))/1000)</f>
        <v>2.3991130434782608</v>
      </c>
      <c r="AH25" s="23">
        <f t="shared" ref="AH25" si="477">1000*(AG25-AG$33)</f>
        <v>12.713043478261188</v>
      </c>
      <c r="AI25" s="23">
        <f>binaries!$G$33-(((binaries!$H$33*$B25^2)/($B25+binaries!$I$33))/1000)</f>
        <v>-0.1069491525423729</v>
      </c>
      <c r="AJ25" s="23">
        <f t="shared" ref="AJ25" si="478">1000*(AI25-AI$33)</f>
        <v>-47.835228491739976</v>
      </c>
      <c r="AK25" s="23">
        <f>binaries!$G$34-(((binaries!$H$34*$B25^2)/($B25+binaries!$I$34))/1000)</f>
        <v>-0.17373913043478259</v>
      </c>
      <c r="AL25" s="23">
        <f t="shared" ref="AL25" si="479">1000*(AK25-AK$33)</f>
        <v>-47.932678821879378</v>
      </c>
      <c r="AM25" s="23">
        <f>binaries!$G$35-(((binaries!$H$35*$B25^2)/($B25+binaries!$I$35))/1000)</f>
        <v>2.7407432432432435</v>
      </c>
      <c r="AN25" s="23">
        <f t="shared" ref="AN25" si="480">1000*(AM25-AM$33)</f>
        <v>36.764393140574114</v>
      </c>
      <c r="AO25" s="23">
        <f>binaries!$G$36-(((binaries!$H$36*$B25^2)/($B25+binaries!$I$36))/1000)</f>
        <v>2.3130902374670184</v>
      </c>
      <c r="AP25" s="23">
        <f t="shared" ref="AP25" si="481">1000*(AO25-AO$33)</f>
        <v>37.537296290548028</v>
      </c>
      <c r="AQ25" s="23">
        <f>binaries!$G$37-(((binaries!$H$37*$B25^2)/($B25+binaries!$I$37))/1000)</f>
        <v>3.8061756097560977</v>
      </c>
      <c r="AR25" s="23">
        <f t="shared" ref="AR25" si="482">1000*(AQ25-AQ$33)</f>
        <v>40.975609756097597</v>
      </c>
      <c r="AS25" s="23">
        <f>binaries!$G$38-(((binaries!$H$38*$B25^2)/($B25+binaries!$I$38))/1000)</f>
        <v>2.4059746728971962</v>
      </c>
      <c r="AT25" s="23">
        <f t="shared" ref="AT25" si="483">1000*(AS25-AS$33)</f>
        <v>22.114436676723859</v>
      </c>
      <c r="AU25" s="23">
        <f>binaries!$G$39-(((binaries!$H$39*$B25^2)/($B25+binaries!$I$39))/1000)</f>
        <v>1.6987616766467066</v>
      </c>
      <c r="AV25" s="23">
        <f t="shared" ref="AV25" si="484">1000*(AU25-AU$33)</f>
        <v>40.575790243952746</v>
      </c>
      <c r="AW25" s="23">
        <f>binaries!$G$40-(((binaries!$H$40*$B25^2)/($B25+binaries!$I$40))/1000)</f>
        <v>1.5395000000000001</v>
      </c>
      <c r="AX25" s="23">
        <f t="shared" ref="AX25" si="485">1000*(AW25-AW$33)</f>
        <v>33.25</v>
      </c>
    </row>
    <row r="26" spans="1:50" x14ac:dyDescent="0.25">
      <c r="A26" s="108">
        <f t="shared" si="0"/>
        <v>-43</v>
      </c>
      <c r="B26" s="108">
        <v>230</v>
      </c>
      <c r="C26" s="23">
        <f>binaries!J$4-(((binaries!K$4*$B26^2)/($B26+binaries!L$4))/1000)</f>
        <v>1.6402405405405405</v>
      </c>
      <c r="D26" s="23">
        <f t="shared" si="1"/>
        <v>24.013267813267845</v>
      </c>
      <c r="E26" s="23">
        <f>binaries!$G$11-(((binaries!$H$11*$B26^2)/($B26+binaries!$I$11))/1000)</f>
        <v>0.75238027027027032</v>
      </c>
      <c r="F26" s="23">
        <f t="shared" si="1"/>
        <v>25.675724815724777</v>
      </c>
      <c r="G26" s="23">
        <f>binaries!$G$12-(((binaries!$H$12*$B26^2)/($B26+binaries!$I$12))/1000)</f>
        <v>0.19267999999999999</v>
      </c>
      <c r="H26" s="23">
        <f t="shared" ref="H26" si="486">1000*(G26-G$33)</f>
        <v>18.956595744680865</v>
      </c>
      <c r="I26" s="23">
        <f>binaries!$J$5-(((binaries!$K$5*$B26^2)/($B26+binaries!$L$5))/1000)</f>
        <v>2.1912763157894739</v>
      </c>
      <c r="J26" s="23">
        <f t="shared" ref="J26" si="487">1000*(I26-I$33)</f>
        <v>27.179930247304807</v>
      </c>
      <c r="K26" s="23">
        <f>binaries!$G$8-(((binaries!$H$8*$B26^2)/($B26+binaries!$I$8))/1000)</f>
        <v>1.4531187788018431</v>
      </c>
      <c r="L26" s="23">
        <f t="shared" ref="L26" si="488">1000*(K26-K$33)</f>
        <v>30.636635944700341</v>
      </c>
      <c r="M26" s="23">
        <f>binaries!$G$9-(((binaries!$H$9*$B26^2)/($B26+binaries!$I$9))/1000)</f>
        <v>0.37179752321981424</v>
      </c>
      <c r="N26" s="23">
        <f t="shared" ref="N26" si="489">1000*(M26-M$33)</f>
        <v>18.003630090043298</v>
      </c>
      <c r="O26" s="23">
        <f>binaries!$J$7-(((binaries!$K$7*$B26^2)/($B26+binaries!$L$7))/1000)</f>
        <v>2.4994349633251836</v>
      </c>
      <c r="P26" s="23">
        <f t="shared" ref="P26" si="490">1000*(O26-O$33)</f>
        <v>11.664693054913133</v>
      </c>
      <c r="Q26" s="23">
        <f>binaries!$J$6-(((binaries!$K$6*$B26^2)/($B26+binaries!$L$6))/1000)</f>
        <v>2.2992880564784053</v>
      </c>
      <c r="R26" s="23">
        <f t="shared" ref="R26" si="491">1000*(Q26-Q$33)</f>
        <v>26.578235049833587</v>
      </c>
      <c r="S26" s="23">
        <f>binaries!$G$10-(((binaries!$H$10*$B26^2)/($B26+binaries!$I$10))/1000)</f>
        <v>1.3746135204081633</v>
      </c>
      <c r="T26" s="23">
        <f t="shared" ref="T26" si="492">1000*(S26-S$33)</f>
        <v>21.727806122449067</v>
      </c>
      <c r="U26" s="23">
        <f>binaries!$G$17-(((binaries!$H$17*$B26^2)/($B26+binaries!$I$17))/1000)</f>
        <v>6.1937546690307332</v>
      </c>
      <c r="V26" s="23">
        <f t="shared" ref="V26" si="493">1000*(U26-U$33)</f>
        <v>35.644566874093009</v>
      </c>
      <c r="W26" s="23">
        <f>binaries!$G$16-(((binaries!$H$16*$B26^2)/($B26+binaries!$I$16))/1000)</f>
        <v>3.4646357547169808</v>
      </c>
      <c r="X26" s="23">
        <f t="shared" ref="X26" si="494">1000*(W26-W$33)</f>
        <v>27.033984805476585</v>
      </c>
      <c r="Y26" s="23">
        <f>binaries!$G$18-(((binaries!$H$18*$B26^2)/($B26+binaries!$I$18))/1000)</f>
        <v>0.76482377049180328</v>
      </c>
      <c r="Z26" s="23">
        <f t="shared" ref="Z26" si="495">1000*(Y26-Y$33)</f>
        <v>8.6874068554396722</v>
      </c>
      <c r="AA26" s="23">
        <f>binaries!$J$20-(((binaries!$K$20*$B26^2)/($B26+binaries!$L$20))/1000)</f>
        <v>5.4038265037282516</v>
      </c>
      <c r="AB26" s="23">
        <f t="shared" ref="AB26" si="496">1000*(AA26-AA$33)</f>
        <v>6.9914113799667277</v>
      </c>
      <c r="AC26" s="23">
        <f>binaries!$J$21-(((binaries!$K$21*$B26^2)/($B26+binaries!$L$21))/1000)</f>
        <v>1.1399107344632768</v>
      </c>
      <c r="AD26" s="23">
        <f t="shared" ref="AD26" si="497">1000*(AC26-AC$33)</f>
        <v>16.888744934481004</v>
      </c>
      <c r="AE26" s="23">
        <f>binaries!$M$22-(((binaries!$N$22*$B26^2)/($B26+binaries!$O$22))/1000)</f>
        <v>0.68938933333333341</v>
      </c>
      <c r="AF26" s="23">
        <f t="shared" ref="AF26" si="498">1000*(AE26-AE$33)</f>
        <v>25.999613707165192</v>
      </c>
      <c r="AG26" s="23">
        <f>binaries!$J$23-(((binaries!$K$23*$B26^2)/($B26+binaries!$L$23))/1000)</f>
        <v>2.3976602150537634</v>
      </c>
      <c r="AH26" s="23">
        <f t="shared" ref="AH26" si="499">1000*(AG26-AG$33)</f>
        <v>11.260215053763734</v>
      </c>
      <c r="AI26" s="23">
        <f>binaries!$G$33-(((binaries!$H$33*$B26^2)/($B26+binaries!$I$33))/1000)</f>
        <v>-0.10097560975609757</v>
      </c>
      <c r="AJ26" s="23">
        <f t="shared" ref="AJ26" si="500">1000*(AI26-AI$33)</f>
        <v>-41.861685705464637</v>
      </c>
      <c r="AK26" s="23">
        <f>binaries!$G$34-(((binaries!$H$34*$B26^2)/($B26+binaries!$I$34))/1000)</f>
        <v>-0.16774999999999998</v>
      </c>
      <c r="AL26" s="23">
        <f t="shared" ref="AL26" si="501">1000*(AK26-AK$33)</f>
        <v>-41.943548387096769</v>
      </c>
      <c r="AM26" s="23">
        <f>binaries!$G$35-(((binaries!$H$35*$B26^2)/($B26+binaries!$I$35))/1000)</f>
        <v>2.736312949640288</v>
      </c>
      <c r="AN26" s="23">
        <f t="shared" ref="AN26" si="502">1000*(AM26-AM$33)</f>
        <v>32.334099537618677</v>
      </c>
      <c r="AO26" s="23">
        <f>binaries!$G$36-(((binaries!$H$36*$B26^2)/($B26+binaries!$I$36))/1000)</f>
        <v>2.3085416452442158</v>
      </c>
      <c r="AP26" s="23">
        <f t="shared" ref="AP26" si="503">1000*(AO26-AO$33)</f>
        <v>32.988704067745459</v>
      </c>
      <c r="AQ26" s="23">
        <f>binaries!$G$37-(((binaries!$H$37*$B26^2)/($B26+binaries!$I$37))/1000)</f>
        <v>3.8014650602409641</v>
      </c>
      <c r="AR26" s="23">
        <f t="shared" ref="AR26" si="504">1000*(AQ26-AQ$33)</f>
        <v>36.26506024096399</v>
      </c>
      <c r="AS26" s="23">
        <f>binaries!$G$38-(((binaries!$H$38*$B26^2)/($B26+binaries!$I$38))/1000)</f>
        <v>2.4033201141552509</v>
      </c>
      <c r="AT26" s="23">
        <f t="shared" ref="AT26" si="505">1000*(AS26-AS$33)</f>
        <v>19.459877934778547</v>
      </c>
      <c r="AU26" s="23">
        <f>binaries!$G$39-(((binaries!$H$39*$B26^2)/($B26+binaries!$I$39))/1000)</f>
        <v>1.693948336594912</v>
      </c>
      <c r="AV26" s="23">
        <f t="shared" ref="AV26" si="506">1000*(AU26-AU$33)</f>
        <v>35.76245019215807</v>
      </c>
      <c r="AW26" s="23">
        <f>binaries!$G$40-(((binaries!$H$40*$B26^2)/($B26+binaries!$I$40))/1000)</f>
        <v>1.5354878048780489</v>
      </c>
      <c r="AX26" s="23">
        <f t="shared" ref="AX26" si="507">1000*(AW26-AW$33)</f>
        <v>29.237804878048834</v>
      </c>
    </row>
    <row r="27" spans="1:50" x14ac:dyDescent="0.25">
      <c r="A27" s="108">
        <f t="shared" si="0"/>
        <v>-33</v>
      </c>
      <c r="B27" s="108">
        <v>240</v>
      </c>
      <c r="C27" s="23">
        <f>binaries!J$4-(((binaries!K$4*$B27^2)/($B27+binaries!L$4))/1000)</f>
        <v>1.6368842105263157</v>
      </c>
      <c r="D27" s="23">
        <f t="shared" si="1"/>
        <v>20.656937799043096</v>
      </c>
      <c r="E27" s="23">
        <f>binaries!$G$11-(((binaries!$H$11*$B27^2)/($B27+binaries!$I$11))/1000)</f>
        <v>0.74879157894736847</v>
      </c>
      <c r="F27" s="23">
        <f t="shared" si="1"/>
        <v>22.087033492822925</v>
      </c>
      <c r="G27" s="23">
        <f>binaries!$G$12-(((binaries!$H$12*$B27^2)/($B27+binaries!$I$12))/1000)</f>
        <v>0.19004390243902439</v>
      </c>
      <c r="H27" s="23">
        <f t="shared" ref="H27" si="508">1000*(G27-G$33)</f>
        <v>16.320498183705261</v>
      </c>
      <c r="I27" s="23">
        <f>binaries!$J$5-(((binaries!$K$5*$B27^2)/($B27+binaries!$L$5))/1000)</f>
        <v>2.187636363636364</v>
      </c>
      <c r="J27" s="23">
        <f t="shared" ref="J27" si="509">1000*(I27-I$33)</f>
        <v>23.539978094194947</v>
      </c>
      <c r="K27" s="23">
        <f>binaries!$G$8-(((binaries!$H$8*$B27^2)/($B27+binaries!$I$8))/1000)</f>
        <v>1.448881081081081</v>
      </c>
      <c r="L27" s="23">
        <f t="shared" ref="L27" si="510">1000*(K27-K$33)</f>
        <v>26.398938223938238</v>
      </c>
      <c r="M27" s="23">
        <f>binaries!$G$9-(((binaries!$H$9*$B27^2)/($B27+binaries!$I$9))/1000)</f>
        <v>0.36925945945945943</v>
      </c>
      <c r="N27" s="23">
        <f t="shared" ref="N27" si="511">1000*(M27-M$33)</f>
        <v>15.465566329688485</v>
      </c>
      <c r="O27" s="23">
        <f>binaries!$J$7-(((binaries!$K$7*$B27^2)/($B27+binaries!$L$7))/1000)</f>
        <v>2.4978782608695651</v>
      </c>
      <c r="P27" s="23">
        <f t="shared" ref="P27" si="512">1000*(O27-O$33)</f>
        <v>10.107990599294681</v>
      </c>
      <c r="Q27" s="23">
        <f>binaries!$J$6-(((binaries!$K$6*$B27^2)/($B27+binaries!$L$6))/1000)</f>
        <v>2.2956847058823531</v>
      </c>
      <c r="R27" s="23">
        <f t="shared" ref="R27" si="513">1000*(Q27-Q$33)</f>
        <v>22.974884453781375</v>
      </c>
      <c r="S27" s="23">
        <f>binaries!$G$10-(((binaries!$H$10*$B27^2)/($B27+binaries!$I$10))/1000)</f>
        <v>1.3715880597014924</v>
      </c>
      <c r="T27" s="23">
        <f t="shared" ref="T27" si="514">1000*(S27-S$33)</f>
        <v>18.702345415778197</v>
      </c>
      <c r="U27" s="23">
        <f>binaries!$G$17-(((binaries!$H$17*$B27^2)/($B27+binaries!$I$17))/1000)</f>
        <v>6.1891172737955351</v>
      </c>
      <c r="V27" s="23">
        <f t="shared" ref="V27" si="515">1000*(U27-U$33)</f>
        <v>31.007171638894881</v>
      </c>
      <c r="W27" s="23">
        <f>binaries!$G$16-(((binaries!$H$16*$B27^2)/($B27+binaries!$I$16))/1000)</f>
        <v>3.4610669158878502</v>
      </c>
      <c r="X27" s="23">
        <f t="shared" ref="X27" si="516">1000*(W27-W$33)</f>
        <v>23.465145976345969</v>
      </c>
      <c r="Y27" s="23">
        <f>binaries!$G$18-(((binaries!$H$18*$B27^2)/($B27+binaries!$I$18))/1000)</f>
        <v>0.76366666666666672</v>
      </c>
      <c r="Z27" s="23">
        <f t="shared" ref="Z27" si="517">1000*(Y27-Y$33)</f>
        <v>7.5303030303031093</v>
      </c>
      <c r="AA27" s="23">
        <f>binaries!$J$20-(((binaries!$K$20*$B27^2)/($B27+binaries!$L$20))/1000)</f>
        <v>5.4029769924812028</v>
      </c>
      <c r="AB27" s="23">
        <f t="shared" ref="AB27" si="518">1000*(AA27-AA$33)</f>
        <v>6.1419001329179324</v>
      </c>
      <c r="AC27" s="23">
        <f>binaries!$J$21-(((binaries!$K$21*$B27^2)/($B27+binaries!$L$21))/1000)</f>
        <v>1.1376648044692739</v>
      </c>
      <c r="AD27" s="23">
        <f t="shared" ref="AD27" si="519">1000*(AC27-AC$33)</f>
        <v>14.642814940478033</v>
      </c>
      <c r="AE27" s="23">
        <f>binaries!$M$22-(((binaries!$N$22*$B27^2)/($B27+binaries!$O$22))/1000)</f>
        <v>0.68580896842105266</v>
      </c>
      <c r="AF27" s="23">
        <f t="shared" ref="AF27" si="520">1000*(AE27-AE$33)</f>
        <v>22.419248794884439</v>
      </c>
      <c r="AG27" s="23">
        <f>binaries!$J$23-(((binaries!$K$23*$B27^2)/($B27+binaries!$L$23))/1000)</f>
        <v>2.3961659574468084</v>
      </c>
      <c r="AH27" s="23">
        <f t="shared" ref="AH27" si="521">1000*(AG27-AG$33)</f>
        <v>9.7659574468087484</v>
      </c>
      <c r="AI27" s="23">
        <f>binaries!$G$33-(((binaries!$H$33*$B27^2)/($B27+binaries!$I$33))/1000)</f>
        <v>-9.5000000000000001E-2</v>
      </c>
      <c r="AJ27" s="23">
        <f t="shared" ref="AJ27" si="522">1000*(AI27-AI$33)</f>
        <v>-35.886075949367076</v>
      </c>
      <c r="AK27" s="23">
        <f>binaries!$G$34-(((binaries!$H$34*$B27^2)/($B27+binaries!$I$34))/1000)</f>
        <v>-0.16175999999999999</v>
      </c>
      <c r="AL27" s="23">
        <f t="shared" ref="AL27" si="523">1000*(AK27-AK$33)</f>
        <v>-35.953548387096774</v>
      </c>
      <c r="AM27" s="23">
        <f>binaries!$G$35-(((binaries!$H$35*$B27^2)/($B27+binaries!$I$35))/1000)</f>
        <v>2.731828805620609</v>
      </c>
      <c r="AN27" s="23">
        <f t="shared" ref="AN27" si="524">1000*(AM27-AM$33)</f>
        <v>27.849955517939673</v>
      </c>
      <c r="AO27" s="23">
        <f>binaries!$G$36-(((binaries!$H$36*$B27^2)/($B27+binaries!$I$36))/1000)</f>
        <v>2.303945864661654</v>
      </c>
      <c r="AP27" s="23">
        <f t="shared" ref="AP27" si="525">1000*(AO27-AO$33)</f>
        <v>28.39292348518363</v>
      </c>
      <c r="AQ27" s="23">
        <f>binaries!$G$37-(((binaries!$H$37*$B27^2)/($B27+binaries!$I$37))/1000)</f>
        <v>3.7966285714285717</v>
      </c>
      <c r="AR27" s="23">
        <f t="shared" ref="AR27" si="526">1000*(AQ27-AQ$33)</f>
        <v>31.428571428571583</v>
      </c>
      <c r="AS27" s="23">
        <f>binaries!$G$38-(((binaries!$H$38*$B27^2)/($B27+binaries!$I$38))/1000)</f>
        <v>2.40063</v>
      </c>
      <c r="AT27" s="23">
        <f t="shared" ref="AT27" si="527">1000*(AS27-AS$33)</f>
        <v>16.769763779527658</v>
      </c>
      <c r="AU27" s="23">
        <f>binaries!$G$39-(((binaries!$H$39*$B27^2)/($B27+binaries!$I$39))/1000)</f>
        <v>1.6890525911708254</v>
      </c>
      <c r="AV27" s="23">
        <f t="shared" ref="AV27" si="528">1000*(AU27-AU$33)</f>
        <v>30.866704768071518</v>
      </c>
      <c r="AW27" s="23">
        <f>binaries!$G$40-(((binaries!$H$40*$B27^2)/($B27+binaries!$I$40))/1000)</f>
        <v>1.5314285714285716</v>
      </c>
      <c r="AX27" s="23">
        <f t="shared" ref="AX27" si="529">1000*(AW27-AW$33)</f>
        <v>25.178571428571495</v>
      </c>
    </row>
    <row r="28" spans="1:50" x14ac:dyDescent="0.25">
      <c r="A28" s="108">
        <f t="shared" si="0"/>
        <v>-23</v>
      </c>
      <c r="B28" s="108">
        <v>250</v>
      </c>
      <c r="C28" s="23">
        <f>binaries!J$4-(((binaries!K$4*$B28^2)/($B28+binaries!L$4))/1000)</f>
        <v>1.6335</v>
      </c>
      <c r="D28" s="23">
        <f t="shared" si="1"/>
        <v>17.27272727272733</v>
      </c>
      <c r="E28" s="23">
        <f>binaries!$G$11-(((binaries!$H$11*$B28^2)/($B28+binaries!$I$11))/1000)</f>
        <v>0.74517307692307699</v>
      </c>
      <c r="F28" s="23">
        <f t="shared" si="1"/>
        <v>18.468531468531445</v>
      </c>
      <c r="G28" s="23">
        <f>binaries!$G$12-(((binaries!$H$12*$B28^2)/($B28+binaries!$I$12))/1000)</f>
        <v>0.18738095238095237</v>
      </c>
      <c r="H28" s="23">
        <f t="shared" ref="H28" si="530">1000*(G28-G$33)</f>
        <v>13.657548125633244</v>
      </c>
      <c r="I28" s="23">
        <f>binaries!$J$5-(((binaries!$K$5*$B28^2)/($B28+binaries!$L$5))/1000)</f>
        <v>2.1839102564102566</v>
      </c>
      <c r="J28" s="23">
        <f t="shared" ref="J28" si="531">1000*(I28-I$33)</f>
        <v>19.813870868087502</v>
      </c>
      <c r="K28" s="23">
        <f>binaries!$G$8-(((binaries!$H$8*$B28^2)/($B28+binaries!$I$8))/1000)</f>
        <v>1.4445919603524229</v>
      </c>
      <c r="L28" s="23">
        <f t="shared" ref="L28" si="532">1000*(K28-K$33)</f>
        <v>22.109817495280069</v>
      </c>
      <c r="M28" s="23">
        <f>binaries!$G$9-(((binaries!$H$9*$B28^2)/($B28+binaries!$I$9))/1000)</f>
        <v>0.36670845481049563</v>
      </c>
      <c r="N28" s="23">
        <f t="shared" ref="N28" si="533">1000*(M28-M$33)</f>
        <v>12.91456168072469</v>
      </c>
      <c r="O28" s="23">
        <f>binaries!$J$7-(((binaries!$K$7*$B28^2)/($B28+binaries!$L$7))/1000)</f>
        <v>2.4962828162291171</v>
      </c>
      <c r="P28" s="23">
        <f t="shared" ref="P28" si="534">1000*(O28-O$33)</f>
        <v>8.5125459588466512</v>
      </c>
      <c r="Q28" s="23">
        <f>binaries!$J$6-(((binaries!$K$6*$B28^2)/($B28+binaries!$L$6))/1000)</f>
        <v>2.2920116559485533</v>
      </c>
      <c r="R28" s="23">
        <f t="shared" ref="R28" si="535">1000*(Q28-Q$33)</f>
        <v>19.301834519981576</v>
      </c>
      <c r="S28" s="23">
        <f>binaries!$G$10-(((binaries!$H$10*$B28^2)/($B28+binaries!$I$10))/1000)</f>
        <v>1.3685332524271845</v>
      </c>
      <c r="T28" s="23">
        <f t="shared" ref="T28" si="536">1000*(S28-S$33)</f>
        <v>15.647538141470241</v>
      </c>
      <c r="U28" s="23">
        <f>binaries!$G$17-(((binaries!$H$17*$B28^2)/($B28+binaries!$I$17))/1000)</f>
        <v>6.1843238901869162</v>
      </c>
      <c r="V28" s="23">
        <f t="shared" ref="V28" si="537">1000*(U28-U$33)</f>
        <v>26.213788030275964</v>
      </c>
      <c r="W28" s="23">
        <f>binaries!$G$16-(((binaries!$H$16*$B28^2)/($B28+binaries!$I$16))/1000)</f>
        <v>3.457395833333333</v>
      </c>
      <c r="X28" s="23">
        <f t="shared" ref="X28" si="538">1000*(W28-W$33)</f>
        <v>19.794063421828767</v>
      </c>
      <c r="Y28" s="23">
        <f>binaries!$G$18-(((binaries!$H$18*$B28^2)/($B28+binaries!$I$18))/1000)</f>
        <v>0.76247997711670479</v>
      </c>
      <c r="Z28" s="23">
        <f t="shared" ref="Z28" si="539">1000*(Y28-Y$33)</f>
        <v>6.3436134803411814</v>
      </c>
      <c r="AA28" s="23">
        <f>binaries!$J$20-(((binaries!$K$20*$B28^2)/($B28+binaries!$L$20))/1000)</f>
        <v>5.4020798230834028</v>
      </c>
      <c r="AB28" s="23">
        <f t="shared" ref="AB28" si="540">1000*(AA28-AA$33)</f>
        <v>5.2447307351179973</v>
      </c>
      <c r="AC28" s="23">
        <f>binaries!$J$21-(((binaries!$K$21*$B28^2)/($B28+binaries!$L$21))/1000)</f>
        <v>1.1353602209944751</v>
      </c>
      <c r="AD28" s="23">
        <f t="shared" ref="AD28" si="541">1000*(AC28-AC$33)</f>
        <v>12.33823146567925</v>
      </c>
      <c r="AE28" s="23">
        <f>binaries!$M$22-(((binaries!$N$22*$B28^2)/($B28+binaries!$O$22))/1000)</f>
        <v>0.68217938144329904</v>
      </c>
      <c r="AF28" s="23">
        <f t="shared" ref="AF28" si="542">1000*(AE28-AE$33)</f>
        <v>18.789661817130821</v>
      </c>
      <c r="AG28" s="23">
        <f>binaries!$J$23-(((binaries!$K$23*$B28^2)/($B28+binaries!$L$23))/1000)</f>
        <v>2.3946315789473682</v>
      </c>
      <c r="AH28" s="23">
        <f t="shared" ref="AH28" si="543">1000*(AG28-AG$33)</f>
        <v>8.2315789473685896</v>
      </c>
      <c r="AI28" s="23">
        <f>binaries!$G$33-(((binaries!$H$33*$B28^2)/($B28+binaries!$I$33))/1000)</f>
        <v>-8.9022556390977475E-2</v>
      </c>
      <c r="AJ28" s="23">
        <f t="shared" ref="AJ28" si="544">1000*(AI28-AI$33)</f>
        <v>-29.90863234034455</v>
      </c>
      <c r="AK28" s="23">
        <f>binaries!$G$34-(((binaries!$H$34*$B28^2)/($B28+binaries!$I$34))/1000)</f>
        <v>-0.15576923076923077</v>
      </c>
      <c r="AL28" s="23">
        <f t="shared" ref="AL28" si="545">1000*(AK28-AK$33)</f>
        <v>-29.962779156327557</v>
      </c>
      <c r="AM28" s="23">
        <f>binaries!$G$35-(((binaries!$H$35*$B28^2)/($B28+binaries!$I$35))/1000)</f>
        <v>2.7272945080091535</v>
      </c>
      <c r="AN28" s="23">
        <f t="shared" ref="AN28" si="546">1000*(AM28-AM$33)</f>
        <v>23.315657906484155</v>
      </c>
      <c r="AO28" s="23">
        <f>binaries!$G$36-(((binaries!$H$36*$B28^2)/($B28+binaries!$I$36))/1000)</f>
        <v>2.2993063569682151</v>
      </c>
      <c r="AP28" s="23">
        <f t="shared" ref="AP28" si="547">1000*(AO28-AO$33)</f>
        <v>23.753415791744725</v>
      </c>
      <c r="AQ28" s="23">
        <f>binaries!$G$37-(((binaries!$H$37*$B28^2)/($B28+binaries!$I$37))/1000)</f>
        <v>3.7916705882352941</v>
      </c>
      <c r="AR28" s="23">
        <f t="shared" ref="AR28" si="548">1000*(AQ28-AQ$33)</f>
        <v>26.470588235294024</v>
      </c>
      <c r="AS28" s="23">
        <f>binaries!$G$38-(((binaries!$H$38*$B28^2)/($B28+binaries!$I$38))/1000)</f>
        <v>2.3979066593886462</v>
      </c>
      <c r="AT28" s="23">
        <f t="shared" ref="AT28" si="549">1000*(AS28-AS$33)</f>
        <v>14.046423168173838</v>
      </c>
      <c r="AU28" s="23">
        <f>binaries!$G$39-(((binaries!$H$39*$B28^2)/($B28+binaries!$I$39))/1000)</f>
        <v>1.6840790960451977</v>
      </c>
      <c r="AV28" s="23">
        <f t="shared" ref="AV28" si="550">1000*(AU28-AU$33)</f>
        <v>25.893209642443793</v>
      </c>
      <c r="AW28" s="23">
        <f>binaries!$G$40-(((binaries!$H$40*$B28^2)/($B28+binaries!$I$40))/1000)</f>
        <v>1.527325581395349</v>
      </c>
      <c r="AX28" s="23">
        <f t="shared" ref="AX28" si="551">1000*(AW28-AW$33)</f>
        <v>21.07558139534893</v>
      </c>
    </row>
    <row r="29" spans="1:50" x14ac:dyDescent="0.25">
      <c r="A29" s="108">
        <f t="shared" si="0"/>
        <v>-13</v>
      </c>
      <c r="B29" s="108">
        <v>260</v>
      </c>
      <c r="C29" s="23">
        <f>binaries!J$4-(((binaries!K$4*$B29^2)/($B29+binaries!L$4))/1000)</f>
        <v>1.63009</v>
      </c>
      <c r="D29" s="23">
        <f t="shared" si="1"/>
        <v>13.862727272727415</v>
      </c>
      <c r="E29" s="23">
        <f>binaries!$G$11-(((binaries!$H$11*$B29^2)/($B29+binaries!$I$11))/1000)</f>
        <v>0.74152700000000005</v>
      </c>
      <c r="F29" s="23">
        <f t="shared" si="1"/>
        <v>14.8224545454545</v>
      </c>
      <c r="G29" s="23">
        <f>binaries!$G$12-(((binaries!$H$12*$B29^2)/($B29+binaries!$I$12))/1000)</f>
        <v>0.18469302325581394</v>
      </c>
      <c r="H29" s="23">
        <f t="shared" ref="H29" si="552">1000*(G29-G$33)</f>
        <v>10.969619000494813</v>
      </c>
      <c r="I29" s="23">
        <f>binaries!$J$5-(((binaries!$K$5*$B29^2)/($B29+binaries!$L$5))/1000)</f>
        <v>2.1801012658227852</v>
      </c>
      <c r="J29" s="23">
        <f t="shared" ref="J29" si="553">1000*(I29-I$33)</f>
        <v>16.004880280616085</v>
      </c>
      <c r="K29" s="23">
        <f>binaries!$G$8-(((binaries!$H$8*$B29^2)/($B29+binaries!$I$8))/1000)</f>
        <v>1.4402547413793103</v>
      </c>
      <c r="L29" s="23">
        <f t="shared" ref="L29" si="554">1000*(K29-K$33)</f>
        <v>17.772598522167506</v>
      </c>
      <c r="M29" s="23">
        <f>binaries!$G$9-(((binaries!$H$9*$B29^2)/($B29+binaries!$I$9))/1000)</f>
        <v>0.36414560906515581</v>
      </c>
      <c r="N29" s="23">
        <f t="shared" ref="N29" si="555">1000*(M29-M$33)</f>
        <v>10.351715935384863</v>
      </c>
      <c r="O29" s="23">
        <f>binaries!$J$7-(((binaries!$K$7*$B29^2)/($B29+binaries!$L$7))/1000)</f>
        <v>2.49465</v>
      </c>
      <c r="P29" s="23">
        <f t="shared" ref="P29" si="556">1000*(O29-O$33)</f>
        <v>6.8797297297296112</v>
      </c>
      <c r="Q29" s="23">
        <f>binaries!$J$6-(((binaries!$K$6*$B29^2)/($B29+binaries!$L$6))/1000)</f>
        <v>2.2882722151898736</v>
      </c>
      <c r="R29" s="23">
        <f t="shared" ref="R29" si="557">1000*(Q29-Q$33)</f>
        <v>15.562393761301863</v>
      </c>
      <c r="S29" s="23">
        <f>binaries!$G$10-(((binaries!$H$10*$B29^2)/($B29+binaries!$I$10))/1000)</f>
        <v>1.3654511848341233</v>
      </c>
      <c r="T29" s="23">
        <f t="shared" ref="T29" si="558">1000*(S29-S$33)</f>
        <v>12.565470548409063</v>
      </c>
      <c r="U29" s="23">
        <f>binaries!$G$17-(((binaries!$H$17*$B29^2)/($B29+binaries!$I$17))/1000)</f>
        <v>6.1793772357723578</v>
      </c>
      <c r="V29" s="23">
        <f t="shared" ref="V29" si="559">1000*(U29-U$33)</f>
        <v>21.267133615717526</v>
      </c>
      <c r="W29" s="23">
        <f>binaries!$G$16-(((binaries!$H$16*$B29^2)/($B29+binaries!$I$16))/1000)</f>
        <v>3.4536253211009171</v>
      </c>
      <c r="X29" s="23">
        <f t="shared" ref="X29" si="560">1000*(W29-W$33)</f>
        <v>16.023551189412899</v>
      </c>
      <c r="Y29" s="23">
        <f>binaries!$G$18-(((binaries!$H$18*$B29^2)/($B29+binaries!$I$18))/1000)</f>
        <v>0.76126470588235295</v>
      </c>
      <c r="Z29" s="23">
        <f t="shared" ref="Z29" si="561">1000*(Y29-Y$33)</f>
        <v>5.128342245989348</v>
      </c>
      <c r="AA29" s="23">
        <f>binaries!$J$20-(((binaries!$K$20*$B29^2)/($B29+binaries!$L$20))/1000)</f>
        <v>5.4011337807986406</v>
      </c>
      <c r="AB29" s="23">
        <f t="shared" ref="AB29" si="562">1000*(AA29-AA$33)</f>
        <v>4.2986884503557476</v>
      </c>
      <c r="AC29" s="23">
        <f>binaries!$J$21-(((binaries!$K$21*$B29^2)/($B29+binaries!$L$21))/1000)</f>
        <v>1.1329989071038251</v>
      </c>
      <c r="AD29" s="23">
        <f t="shared" ref="AD29" si="563">1000*(AC29-AC$33)</f>
        <v>9.976917575029276</v>
      </c>
      <c r="AE29" s="23">
        <f>binaries!$M$22-(((binaries!$N$22*$B29^2)/($B29+binaries!$O$22))/1000)</f>
        <v>0.67850355555555564</v>
      </c>
      <c r="AF29" s="23">
        <f t="shared" ref="AF29" si="564">1000*(AE29-AE$33)</f>
        <v>15.11383592938742</v>
      </c>
      <c r="AG29" s="23">
        <f>binaries!$J$23-(((binaries!$K$23*$B29^2)/($B29+binaries!$L$23))/1000)</f>
        <v>2.3930583333333333</v>
      </c>
      <c r="AH29" s="23">
        <f t="shared" ref="AH29" si="565">1000*(AG29-AG$33)</f>
        <v>6.6583333333336547</v>
      </c>
      <c r="AI29" s="23">
        <f>binaries!$G$33-(((binaries!$H$33*$B29^2)/($B29+binaries!$I$33))/1000)</f>
        <v>-8.304347826086958E-2</v>
      </c>
      <c r="AJ29" s="23">
        <f t="shared" ref="AJ29" si="566">1000*(AI29-AI$33)</f>
        <v>-23.929554210236653</v>
      </c>
      <c r="AK29" s="23">
        <f>binaries!$G$34-(((binaries!$H$34*$B29^2)/($B29+binaries!$I$34))/1000)</f>
        <v>-0.14977777777777776</v>
      </c>
      <c r="AL29" s="23">
        <f t="shared" ref="AL29" si="567">1000*(AK29-AK$33)</f>
        <v>-23.971326164874547</v>
      </c>
      <c r="AM29" s="23">
        <f>binaries!$G$35-(((binaries!$H$35*$B29^2)/($B29+binaries!$I$35))/1000)</f>
        <v>2.7227134228187921</v>
      </c>
      <c r="AN29" s="23">
        <f t="shared" ref="AN29" si="568">1000*(AM29-AM$33)</f>
        <v>18.734572716122777</v>
      </c>
      <c r="AO29" s="23">
        <f>binaries!$G$36-(((binaries!$H$36*$B29^2)/($B29+binaries!$I$36))/1000)</f>
        <v>2.2946262529832935</v>
      </c>
      <c r="AP29" s="23">
        <f t="shared" ref="AP29" si="569">1000*(AO29-AO$33)</f>
        <v>19.073311806823146</v>
      </c>
      <c r="AQ29" s="23">
        <f>binaries!$G$37-(((binaries!$H$37*$B29^2)/($B29+binaries!$I$37))/1000)</f>
        <v>3.7865953488372095</v>
      </c>
      <c r="AR29" s="23">
        <f t="shared" ref="AR29" si="570">1000*(AQ29-AQ$33)</f>
        <v>21.395348837209394</v>
      </c>
      <c r="AS29" s="23">
        <f>binaries!$G$38-(((binaries!$H$38*$B29^2)/($B29+binaries!$I$38))/1000)</f>
        <v>2.3951522222222219</v>
      </c>
      <c r="AT29" s="23">
        <f t="shared" ref="AT29" si="571">1000*(AS29-AS$33)</f>
        <v>11.291986001749521</v>
      </c>
      <c r="AU29" s="23">
        <f>binaries!$G$39-(((binaries!$H$39*$B29^2)/($B29+binaries!$I$39))/1000)</f>
        <v>1.6790321626617375</v>
      </c>
      <c r="AV29" s="23">
        <f t="shared" ref="AV29" si="572">1000*(AU29-AU$33)</f>
        <v>20.846276258983607</v>
      </c>
      <c r="AW29" s="23">
        <f>binaries!$G$40-(((binaries!$H$40*$B29^2)/($B29+binaries!$I$40))/1000)</f>
        <v>1.5231818181818182</v>
      </c>
      <c r="AX29" s="23">
        <f t="shared" ref="AX29" si="573">1000*(AW29-AW$33)</f>
        <v>16.931818181818102</v>
      </c>
    </row>
    <row r="30" spans="1:50" x14ac:dyDescent="0.25">
      <c r="A30" s="108">
        <f t="shared" si="0"/>
        <v>-3</v>
      </c>
      <c r="B30" s="108">
        <v>270</v>
      </c>
      <c r="C30" s="23">
        <f>binaries!J$4-(((binaries!K$4*$B30^2)/($B30+binaries!L$4))/1000)</f>
        <v>1.6266560975609756</v>
      </c>
      <c r="D30" s="23">
        <f t="shared" si="1"/>
        <v>10.428824833702999</v>
      </c>
      <c r="E30" s="23">
        <f>binaries!$G$11-(((binaries!$H$11*$B30^2)/($B30+binaries!$I$11))/1000)</f>
        <v>0.73785536585365863</v>
      </c>
      <c r="F30" s="23">
        <f t="shared" si="1"/>
        <v>11.150820399113082</v>
      </c>
      <c r="G30" s="23">
        <f>binaries!$G$12-(((binaries!$H$12*$B30^2)/($B30+binaries!$I$12))/1000)</f>
        <v>0.18198181818181816</v>
      </c>
      <c r="H30" s="23">
        <f t="shared" ref="H30" si="574">1000*(G30-G$33)</f>
        <v>8.2584139264990366</v>
      </c>
      <c r="I30" s="23">
        <f>binaries!$J$5-(((binaries!$K$5*$B30^2)/($B30+binaries!$L$5))/1000)</f>
        <v>2.1762125000000001</v>
      </c>
      <c r="J30" s="23">
        <f t="shared" ref="J30" si="575">1000*(I30-I$33)</f>
        <v>12.116114457831006</v>
      </c>
      <c r="K30" s="23">
        <f>binaries!$G$8-(((binaries!$H$8*$B30^2)/($B30+binaries!$I$8))/1000)</f>
        <v>1.4358724683544304</v>
      </c>
      <c r="L30" s="23">
        <f t="shared" ref="L30" si="576">1000*(K30-K$33)</f>
        <v>13.390325497287581</v>
      </c>
      <c r="M30" s="23">
        <f>binaries!$G$9-(((binaries!$H$9*$B30^2)/($B30+binaries!$I$9))/1000)</f>
        <v>0.36157190082644625</v>
      </c>
      <c r="N30" s="23">
        <f t="shared" ref="N30" si="577">1000*(M30-M$33)</f>
        <v>7.7780076966753047</v>
      </c>
      <c r="O30" s="23">
        <f>binaries!$J$7-(((binaries!$K$7*$B30^2)/($B30+binaries!$L$7))/1000)</f>
        <v>2.4929811188811191</v>
      </c>
      <c r="P30" s="23">
        <f t="shared" ref="P30" si="578">1000*(O30-O$33)</f>
        <v>5.2108486108486396</v>
      </c>
      <c r="Q30" s="23">
        <f>binaries!$J$6-(((binaries!$K$6*$B30^2)/($B30+binaries!$L$6))/1000)</f>
        <v>2.2844694859813086</v>
      </c>
      <c r="R30" s="23">
        <f t="shared" ref="R30" si="579">1000*(Q30-Q$33)</f>
        <v>11.759664552736915</v>
      </c>
      <c r="S30" s="23">
        <f>binaries!$G$10-(((binaries!$H$10*$B30^2)/($B30+binaries!$I$10))/1000)</f>
        <v>1.36234375</v>
      </c>
      <c r="T30" s="23">
        <f t="shared" ref="T30" si="580">1000*(S30-S$33)</f>
        <v>9.4580357142857174</v>
      </c>
      <c r="U30" s="23">
        <f>binaries!$G$17-(((binaries!$H$17*$B30^2)/($B30+binaries!$I$17))/1000)</f>
        <v>6.1742799653579681</v>
      </c>
      <c r="V30" s="23">
        <f t="shared" ref="V30" si="581">1000*(U30-U$33)</f>
        <v>16.16986320132785</v>
      </c>
      <c r="W30" s="23">
        <f>binaries!$G$16-(((binaries!$H$16*$B30^2)/($B30+binaries!$I$16))/1000)</f>
        <v>3.4497580909090906</v>
      </c>
      <c r="X30" s="23">
        <f t="shared" ref="X30" si="582">1000*(W30-W$33)</f>
        <v>12.156320997586345</v>
      </c>
      <c r="Y30" s="23">
        <f>binaries!$G$18-(((binaries!$H$18*$B30^2)/($B30+binaries!$I$18))/1000)</f>
        <v>0.76002181208053698</v>
      </c>
      <c r="Z30" s="23">
        <f t="shared" ref="Z30" si="583">1000*(Y30-Y$33)</f>
        <v>3.8854484441733783</v>
      </c>
      <c r="AA30" s="23">
        <f>binaries!$J$20-(((binaries!$K$20*$B30^2)/($B30+binaries!$L$20))/1000)</f>
        <v>5.4001376092544984</v>
      </c>
      <c r="AB30" s="23">
        <f t="shared" ref="AB30" si="584">1000*(AA30-AA$33)</f>
        <v>3.3025169062135262</v>
      </c>
      <c r="AC30" s="23">
        <f>binaries!$J$21-(((binaries!$K$21*$B30^2)/($B30+binaries!$L$21))/1000)</f>
        <v>1.1305827027027027</v>
      </c>
      <c r="AD30" s="23">
        <f t="shared" ref="AD30" si="585">1000*(AC30-AC$33)</f>
        <v>7.5607131739068301</v>
      </c>
      <c r="AE30" s="23">
        <f>binaries!$M$22-(((binaries!$N$22*$B30^2)/($B30+binaries!$O$22))/1000)</f>
        <v>0.67478423762376238</v>
      </c>
      <c r="AF30" s="23">
        <f t="shared" ref="AF30" si="586">1000*(AE30-AE$33)</f>
        <v>11.394517997594168</v>
      </c>
      <c r="AG30" s="23">
        <f>binaries!$J$23-(((binaries!$K$23*$B30^2)/($B30+binaries!$L$23))/1000)</f>
        <v>2.3914474226804123</v>
      </c>
      <c r="AH30" s="23">
        <f t="shared" ref="AH30" si="587">1000*(AG30-AG$33)</f>
        <v>5.0474226804126943</v>
      </c>
      <c r="AI30" s="23">
        <f>binaries!$G$33-(((binaries!$H$33*$B30^2)/($B30+binaries!$I$33))/1000)</f>
        <v>-7.706293706293707E-2</v>
      </c>
      <c r="AJ30" s="23">
        <f t="shared" ref="AJ30" si="588">1000*(AI30-AI$33)</f>
        <v>-17.949013012304142</v>
      </c>
      <c r="AK30" s="23">
        <f>binaries!$G$34-(((binaries!$H$34*$B30^2)/($B30+binaries!$I$34))/1000)</f>
        <v>-0.14378571428571427</v>
      </c>
      <c r="AL30" s="23">
        <f t="shared" ref="AL30" si="589">1000*(AK30-AK$33)</f>
        <v>-17.979262672811053</v>
      </c>
      <c r="AM30" s="23">
        <f>binaries!$G$35-(((binaries!$H$35*$B30^2)/($B30+binaries!$I$35))/1000)</f>
        <v>2.7180886214442013</v>
      </c>
      <c r="AN30" s="23">
        <f t="shared" ref="AN30" si="590">1000*(AM30-AM$33)</f>
        <v>14.109771341531907</v>
      </c>
      <c r="AO30" s="23">
        <f>binaries!$G$36-(((binaries!$H$36*$B30^2)/($B30+binaries!$I$36))/1000)</f>
        <v>2.2899083916083915</v>
      </c>
      <c r="AP30" s="23">
        <f t="shared" ref="AP30" si="591">1000*(AO30-AO$33)</f>
        <v>14.355450431921213</v>
      </c>
      <c r="AQ30" s="23">
        <f>binaries!$G$37-(((binaries!$H$37*$B30^2)/($B30+binaries!$I$37))/1000)</f>
        <v>3.7814068965517245</v>
      </c>
      <c r="AR30" s="23">
        <f t="shared" ref="AR30" si="592">1000*(AQ30-AQ$33)</f>
        <v>16.206896551724359</v>
      </c>
      <c r="AS30" s="23">
        <f>binaries!$G$38-(((binaries!$H$38*$B30^2)/($B30+binaries!$I$38))/1000)</f>
        <v>2.3923686401673638</v>
      </c>
      <c r="AT30" s="23">
        <f t="shared" ref="AT30" si="593">1000*(AS30-AS$33)</f>
        <v>8.5084039468914519</v>
      </c>
      <c r="AU30" s="23">
        <f>binaries!$G$39-(((binaries!$H$39*$B30^2)/($B30+binaries!$I$39))/1000)</f>
        <v>1.6739157894736842</v>
      </c>
      <c r="AV30" s="23">
        <f t="shared" ref="AV30" si="594">1000*(AU30-AU$33)</f>
        <v>15.729903070930362</v>
      </c>
      <c r="AW30" s="23">
        <f>binaries!$G$40-(((binaries!$H$40*$B30^2)/($B30+binaries!$I$40))/1000)</f>
        <v>1.5190000000000001</v>
      </c>
      <c r="AX30" s="23">
        <f t="shared" ref="AX30" si="595">1000*(AW30-AW$33)</f>
        <v>12.750000000000039</v>
      </c>
    </row>
    <row r="31" spans="1:50" x14ac:dyDescent="0.25">
      <c r="A31" s="108">
        <f t="shared" si="0"/>
        <v>7</v>
      </c>
      <c r="B31" s="108">
        <v>280</v>
      </c>
      <c r="C31" s="23">
        <f>binaries!J$4-(((binaries!K$4*$B31^2)/($B31+binaries!L$4))/1000)</f>
        <v>1.6232</v>
      </c>
      <c r="D31" s="23">
        <f t="shared" si="1"/>
        <v>6.9727272727273526</v>
      </c>
      <c r="E31" s="23">
        <f>binaries!$G$11-(((binaries!$H$11*$B31^2)/($B31+binaries!$I$11))/1000)</f>
        <v>0.73416000000000003</v>
      </c>
      <c r="F31" s="23">
        <f t="shared" si="1"/>
        <v>7.4554545454544874</v>
      </c>
      <c r="G31" s="23">
        <f>binaries!$G$12-(((binaries!$H$12*$B31^2)/($B31+binaries!$I$12))/1000)</f>
        <v>0.17924888888888887</v>
      </c>
      <c r="H31" s="23">
        <f t="shared" ref="H31" si="596">1000*(G31-G$33)</f>
        <v>5.5254846335697492</v>
      </c>
      <c r="I31" s="23">
        <f>binaries!$J$5-(((binaries!$K$5*$B31^2)/($B31+binaries!$L$5))/1000)</f>
        <v>2.1722469135802474</v>
      </c>
      <c r="J31" s="23">
        <f t="shared" ref="J31" si="597">1000*(I31-I$33)</f>
        <v>8.150528038078253</v>
      </c>
      <c r="K31" s="23">
        <f>binaries!$G$8-(((binaries!$H$8*$B31^2)/($B31+binaries!$I$8))/1000)</f>
        <v>1.4314479338842974</v>
      </c>
      <c r="L31" s="23">
        <f t="shared" ref="L31" si="598">1000*(K31-K$33)</f>
        <v>8.9657910271545571</v>
      </c>
      <c r="M31" s="23">
        <f>binaries!$G$9-(((binaries!$H$9*$B31^2)/($B31+binaries!$I$9))/1000)</f>
        <v>0.35898820375335116</v>
      </c>
      <c r="N31" s="23">
        <f t="shared" ref="N31" si="599">1000*(M31-M$33)</f>
        <v>5.1943106235802228</v>
      </c>
      <c r="O31" s="23">
        <f>binaries!$J$7-(((binaries!$K$7*$B31^2)/($B31+binaries!$L$7))/1000)</f>
        <v>2.4912774193548386</v>
      </c>
      <c r="P31" s="23">
        <f t="shared" ref="P31" si="600">1000*(O31-O$33)</f>
        <v>3.507149084568173</v>
      </c>
      <c r="Q31" s="23">
        <f>binaries!$J$6-(((binaries!$K$6*$B31^2)/($B31+binaries!$L$6))/1000)</f>
        <v>2.280606380368098</v>
      </c>
      <c r="R31" s="23">
        <f t="shared" ref="R31" si="601">1000*(Q31-Q$33)</f>
        <v>7.8965589395263436</v>
      </c>
      <c r="S31" s="23">
        <f>binaries!$G$10-(((binaries!$H$10*$B31^2)/($B31+binaries!$I$10))/1000)</f>
        <v>1.3592126696832578</v>
      </c>
      <c r="T31" s="23">
        <f t="shared" ref="T31" si="602">1000*(S31-S$33)</f>
        <v>6.3269553975435766</v>
      </c>
      <c r="U31" s="23">
        <f>binaries!$G$17-(((binaries!$H$17*$B31^2)/($B31+binaries!$I$17))/1000)</f>
        <v>6.1690346727898966</v>
      </c>
      <c r="V31" s="23">
        <f t="shared" ref="V31" si="603">1000*(U31-U$33)</f>
        <v>10.924570633256359</v>
      </c>
      <c r="W31" s="23">
        <f>binaries!$G$16-(((binaries!$H$16*$B31^2)/($B31+binaries!$I$16))/1000)</f>
        <v>3.4457967567567565</v>
      </c>
      <c r="X31" s="23">
        <f t="shared" ref="X31" si="604">1000*(W31-W$33)</f>
        <v>8.1949868452522168</v>
      </c>
      <c r="Y31" s="23">
        <f>binaries!$G$18-(((binaries!$H$18*$B31^2)/($B31+binaries!$I$18))/1000)</f>
        <v>0.75875221238938051</v>
      </c>
      <c r="Z31" s="23">
        <f t="shared" ref="Z31" si="605">1000*(Y31-Y$33)</f>
        <v>2.6158487530169028</v>
      </c>
      <c r="AA31" s="23">
        <f>binaries!$J$20-(((binaries!$K$20*$B31^2)/($B31+binaries!$L$20))/1000)</f>
        <v>5.399090008643042</v>
      </c>
      <c r="AB31" s="23">
        <f t="shared" ref="AB31" si="606">1000*(AA31-AA$33)</f>
        <v>2.2549162947571588</v>
      </c>
      <c r="AC31" s="23">
        <f>binaries!$J$21-(((binaries!$K$21*$B31^2)/($B31+binaries!$L$21))/1000)</f>
        <v>1.1281133689839573</v>
      </c>
      <c r="AD31" s="23">
        <f t="shared" ref="AD31" si="607">1000*(AC31-AC$33)</f>
        <v>5.0913794551614711</v>
      </c>
      <c r="AE31" s="23">
        <f>binaries!$M$22-(((binaries!$N$22*$B31^2)/($B31+binaries!$O$22))/1000)</f>
        <v>0.67102396116504859</v>
      </c>
      <c r="AF31" s="23">
        <f t="shared" ref="AF31" si="608">1000*(AE31-AE$33)</f>
        <v>7.6342415388803708</v>
      </c>
      <c r="AG31" s="23">
        <f>binaries!$J$23-(((binaries!$K$23*$B31^2)/($B31+binaries!$L$23))/1000)</f>
        <v>2.3897999999999997</v>
      </c>
      <c r="AH31" s="23">
        <f t="shared" ref="AH31" si="609">1000*(AG31-AG$33)</f>
        <v>3.4000000000000696</v>
      </c>
      <c r="AI31" s="23">
        <f>binaries!$G$33-(((binaries!$H$33*$B31^2)/($B31+binaries!$I$33))/1000)</f>
        <v>-7.1081081081081104E-2</v>
      </c>
      <c r="AJ31" s="23">
        <f t="shared" ref="AJ31" si="610">1000*(AI31-AI$33)</f>
        <v>-11.967157030448178</v>
      </c>
      <c r="AK31" s="23">
        <f>binaries!$G$34-(((binaries!$H$34*$B31^2)/($B31+binaries!$I$34))/1000)</f>
        <v>-0.13779310344827586</v>
      </c>
      <c r="AL31" s="23">
        <f t="shared" ref="AL31" si="611">1000*(AK31-AK$33)</f>
        <v>-11.986651835372648</v>
      </c>
      <c r="AM31" s="23">
        <f>binaries!$G$35-(((binaries!$H$35*$B31^2)/($B31+binaries!$I$35))/1000)</f>
        <v>2.7134229122055675</v>
      </c>
      <c r="AN31" s="23">
        <f t="shared" ref="AN31" si="612">1000*(AM31-AM$33)</f>
        <v>9.4440621028981653</v>
      </c>
      <c r="AO31" s="23">
        <f>binaries!$G$36-(((binaries!$H$36*$B31^2)/($B31+binaries!$I$36))/1000)</f>
        <v>2.2851553530751709</v>
      </c>
      <c r="AP31" s="23">
        <f t="shared" ref="AP31" si="613">1000*(AO31-AO$33)</f>
        <v>9.6024118987005913</v>
      </c>
      <c r="AQ31" s="23">
        <f>binaries!$G$37-(((binaries!$H$37*$B31^2)/($B31+binaries!$I$37))/1000)</f>
        <v>3.7761090909090913</v>
      </c>
      <c r="AR31" s="23">
        <f t="shared" ref="AR31" si="614">1000*(AQ31-AQ$33)</f>
        <v>10.909090909091201</v>
      </c>
      <c r="AS31" s="23">
        <f>binaries!$G$38-(((binaries!$H$38*$B31^2)/($B31+binaries!$I$38))/1000)</f>
        <v>2.3895577049180328</v>
      </c>
      <c r="AT31" s="23">
        <f t="shared" ref="AT31" si="615">1000*(AS31-AS$33)</f>
        <v>5.6974686975603817</v>
      </c>
      <c r="AU31" s="23">
        <f>binaries!$G$39-(((binaries!$H$39*$B31^2)/($B31+binaries!$I$39))/1000)</f>
        <v>1.6687336898395722</v>
      </c>
      <c r="AV31" s="23">
        <f t="shared" ref="AV31" si="616">1000*(AU31-AU$33)</f>
        <v>10.54780343681827</v>
      </c>
      <c r="AW31" s="23">
        <f>binaries!$G$40-(((binaries!$H$40*$B31^2)/($B31+binaries!$I$40))/1000)</f>
        <v>1.5147826086956522</v>
      </c>
      <c r="AX31" s="23">
        <f t="shared" ref="AX31" si="617">1000*(AW31-AW$33)</f>
        <v>8.5326086956520886</v>
      </c>
    </row>
    <row r="32" spans="1:50" x14ac:dyDescent="0.25">
      <c r="A32" s="108">
        <f t="shared" si="0"/>
        <v>17</v>
      </c>
      <c r="B32" s="108">
        <v>290</v>
      </c>
      <c r="C32" s="23">
        <f>binaries!J$4-(((binaries!K$4*$B32^2)/($B32+binaries!L$4))/1000)</f>
        <v>1.6197232558139534</v>
      </c>
      <c r="D32" s="23">
        <f t="shared" si="1"/>
        <v>3.495983086680754</v>
      </c>
      <c r="E32" s="23">
        <f>binaries!$G$11-(((binaries!$H$11*$B32^2)/($B32+binaries!$I$11))/1000)</f>
        <v>0.73044255813953496</v>
      </c>
      <c r="F32" s="23">
        <f t="shared" si="1"/>
        <v>3.7380126849894113</v>
      </c>
      <c r="G32" s="23">
        <f>binaries!$G$12-(((binaries!$H$12*$B32^2)/($B32+binaries!$I$12))/1000)</f>
        <v>0.17649565217391303</v>
      </c>
      <c r="H32" s="23">
        <f t="shared" ref="H32" si="618">1000*(G32-G$33)</f>
        <v>2.7722479185939006</v>
      </c>
      <c r="I32" s="23">
        <f>binaries!$J$5-(((binaries!$K$5*$B32^2)/($B32+binaries!$L$5))/1000)</f>
        <v>2.168207317073171</v>
      </c>
      <c r="J32" s="23">
        <f t="shared" ref="J32" si="619">1000*(I32-I$33)</f>
        <v>4.110931531001949</v>
      </c>
      <c r="K32" s="23">
        <f>binaries!$G$8-(((binaries!$H$8*$B32^2)/($B32+binaries!$I$8))/1000)</f>
        <v>1.4269837044534412</v>
      </c>
      <c r="L32" s="23">
        <f t="shared" ref="L32" si="620">1000*(K32-K$33)</f>
        <v>4.5015615962984423</v>
      </c>
      <c r="M32" s="23">
        <f>binaries!$G$9-(((binaries!$H$9*$B32^2)/($B32+binaries!$I$9))/1000)</f>
        <v>0.35639530026109656</v>
      </c>
      <c r="N32" s="23">
        <f t="shared" ref="N32" si="621">1000*(M32-M$33)</f>
        <v>2.6014071313256171</v>
      </c>
      <c r="O32" s="23">
        <f>binaries!$J$7-(((binaries!$K$7*$B32^2)/($B32+binaries!$L$7))/1000)</f>
        <v>2.4895400911161731</v>
      </c>
      <c r="P32" s="23">
        <f t="shared" ref="P32" si="622">1000*(O32-O$33)</f>
        <v>1.7698208459027143</v>
      </c>
      <c r="Q32" s="23">
        <f>binaries!$J$6-(((binaries!$K$6*$B32^2)/($B32+binaries!$L$6))/1000)</f>
        <v>2.2766856344410877</v>
      </c>
      <c r="R32" s="23">
        <f t="shared" ref="R32" si="623">1000*(Q32-Q$33)</f>
        <v>3.9758130125160385</v>
      </c>
      <c r="S32" s="23">
        <f>binaries!$G$10-(((binaries!$H$10*$B32^2)/($B32+binaries!$I$10))/1000)</f>
        <v>1.3560595132743363</v>
      </c>
      <c r="T32" s="23">
        <f t="shared" ref="T32" si="624">1000*(S32-S$33)</f>
        <v>3.173798988622023</v>
      </c>
      <c r="U32" s="23">
        <f>binaries!$G$17-(((binaries!$H$17*$B32^2)/($B32+binaries!$I$17))/1000)</f>
        <v>6.163643892694064</v>
      </c>
      <c r="V32" s="23">
        <f t="shared" ref="V32" si="625">1000*(U32-U$33)</f>
        <v>5.533790537423755</v>
      </c>
      <c r="W32" s="23">
        <f>binaries!$G$16-(((binaries!$H$16*$B32^2)/($B32+binaries!$I$16))/1000)</f>
        <v>3.441743839285714</v>
      </c>
      <c r="X32" s="23">
        <f t="shared" ref="X32" si="626">1000*(W32-W$33)</f>
        <v>4.1420693742098003</v>
      </c>
      <c r="Y32" s="23">
        <f>binaries!$G$18-(((binaries!$H$18*$B32^2)/($B32+binaries!$I$18))/1000)</f>
        <v>0.75745678336980304</v>
      </c>
      <c r="Z32" s="23">
        <f t="shared" ref="Z32" si="627">1000*(Y32-Y$33)</f>
        <v>1.3204197334394374</v>
      </c>
      <c r="AA32" s="23">
        <f>binaries!$J$20-(((binaries!$K$20*$B32^2)/($B32+binaries!$L$20))/1000)</f>
        <v>5.3979896338273754</v>
      </c>
      <c r="AB32" s="23">
        <f t="shared" ref="AB32" si="628">1000*(AA32-AA$33)</f>
        <v>1.1545414790905539</v>
      </c>
      <c r="AC32" s="23">
        <f>binaries!$J$21-(((binaries!$K$21*$B32^2)/($B32+binaries!$L$21))/1000)</f>
        <v>1.1255925925925927</v>
      </c>
      <c r="AD32" s="23">
        <f t="shared" ref="AD32" si="629">1000*(AC32-AC$33)</f>
        <v>2.5706030637968613</v>
      </c>
      <c r="AE32" s="23">
        <f>binaries!$M$22-(((binaries!$N$22*$B32^2)/($B32+binaries!$O$22))/1000)</f>
        <v>0.6672250666666667</v>
      </c>
      <c r="AF32" s="23">
        <f t="shared" ref="AF32" si="630">1000*(AE32-AE$33)</f>
        <v>3.8353470404984824</v>
      </c>
      <c r="AG32" s="23">
        <f>binaries!$J$23-(((binaries!$K$23*$B32^2)/($B32+binaries!$L$23))/1000)</f>
        <v>2.3881171717171714</v>
      </c>
      <c r="AH32" s="23">
        <f t="shared" ref="AH32" si="631">1000*(AG32-AG$33)</f>
        <v>1.7171717171717837</v>
      </c>
      <c r="AI32" s="23">
        <f>binaries!$G$33-(((binaries!$H$33*$B32^2)/($B32+binaries!$I$33))/1000)</f>
        <v>-6.5098039215686271E-2</v>
      </c>
      <c r="AJ32" s="23">
        <f t="shared" ref="AJ32" si="632">1000*(AI32-AI$33)</f>
        <v>-5.9841151650533444</v>
      </c>
      <c r="AK32" s="23">
        <f>binaries!$G$34-(((binaries!$H$34*$B32^2)/($B32+binaries!$I$34))/1000)</f>
        <v>-0.1318</v>
      </c>
      <c r="AL32" s="23">
        <f t="shared" ref="AL32" si="633">1000*(AK32-AK$33)</f>
        <v>-5.9935483870967863</v>
      </c>
      <c r="AM32" s="23">
        <f>binaries!$G$35-(((binaries!$H$35*$B32^2)/($B32+binaries!$I$35))/1000)</f>
        <v>2.7087188679245284</v>
      </c>
      <c r="AN32" s="23">
        <f t="shared" ref="AN32" si="634">1000*(AM32-AM$33)</f>
        <v>4.7400178218590661</v>
      </c>
      <c r="AO32" s="23">
        <f>binaries!$G$36-(((binaries!$H$36*$B32^2)/($B32+binaries!$I$36))/1000)</f>
        <v>2.2803694877505567</v>
      </c>
      <c r="AP32" s="23">
        <f t="shared" ref="AP32" si="635">1000*(AO32-AO$33)</f>
        <v>4.8165465740863667</v>
      </c>
      <c r="AQ32" s="23">
        <f>binaries!$G$37-(((binaries!$H$37*$B32^2)/($B32+binaries!$I$37))/1000)</f>
        <v>3.7707056179775282</v>
      </c>
      <c r="AR32" s="23">
        <f t="shared" ref="AR32" si="636">1000*(AQ32-AQ$33)</f>
        <v>5.5056179775281322</v>
      </c>
      <c r="AS32" s="23">
        <f>binaries!$G$38-(((binaries!$H$38*$B32^2)/($B32+binaries!$I$38))/1000)</f>
        <v>2.3867210642570278</v>
      </c>
      <c r="AT32" s="23">
        <f t="shared" ref="AT32" si="637">1000*(AS32-AS$33)</f>
        <v>2.8608280365554073</v>
      </c>
      <c r="AU32" s="23">
        <f>binaries!$G$39-(((binaries!$H$39*$B32^2)/($B32+binaries!$I$39))/1000)</f>
        <v>1.6634893169877407</v>
      </c>
      <c r="AV32" s="23">
        <f t="shared" ref="AV32" si="638">1000*(AU32-AU$33)</f>
        <v>5.3034305849868346</v>
      </c>
      <c r="AW32" s="23">
        <f>binaries!$G$40-(((binaries!$H$40*$B32^2)/($B32+binaries!$I$40))/1000)</f>
        <v>1.5105319148936172</v>
      </c>
      <c r="AX32" s="23">
        <f t="shared" ref="AX32" si="639">1000*(AW32-AW$33)</f>
        <v>4.281914893617067</v>
      </c>
    </row>
    <row r="33" spans="1:50" s="112" customFormat="1" x14ac:dyDescent="0.25">
      <c r="A33" s="110">
        <f t="shared" si="0"/>
        <v>27</v>
      </c>
      <c r="B33" s="110">
        <v>300</v>
      </c>
      <c r="C33" s="111">
        <f>binaries!J$4-(((binaries!K$4*$B33^2)/($B33+binaries!L$4))/1000)</f>
        <v>1.6162272727272726</v>
      </c>
      <c r="D33" s="111">
        <f t="shared" si="1"/>
        <v>0</v>
      </c>
      <c r="E33" s="111">
        <f>binaries!$G$11-(((binaries!$H$11*$B33^2)/($B33+binaries!$I$11))/1000)</f>
        <v>0.72670454545454555</v>
      </c>
      <c r="F33" s="111">
        <f t="shared" si="1"/>
        <v>0</v>
      </c>
      <c r="G33" s="111">
        <f>binaries!$G$12-(((binaries!$H$12*$B33^2)/($B33+binaries!$I$12))/1000)</f>
        <v>0.17372340425531912</v>
      </c>
      <c r="H33" s="111">
        <f t="shared" ref="H33" si="640">1000*(G33-G$33)</f>
        <v>0</v>
      </c>
      <c r="I33" s="111">
        <f>binaries!$J$5-(((binaries!$K$5*$B33^2)/($B33+binaries!$L$5))/1000)</f>
        <v>2.1640963855421691</v>
      </c>
      <c r="J33" s="111">
        <f t="shared" ref="J33" si="641">1000*(I33-I$33)</f>
        <v>0</v>
      </c>
      <c r="K33" s="111">
        <f>binaries!$G$8-(((binaries!$H$8*$B33^2)/($B33+binaries!$I$8))/1000)</f>
        <v>1.4224821428571428</v>
      </c>
      <c r="L33" s="111">
        <f t="shared" ref="L33" si="642">1000*(K33-K$33)</f>
        <v>0</v>
      </c>
      <c r="M33" s="111">
        <f>binaries!$G$9-(((binaries!$H$9*$B33^2)/($B33+binaries!$I$9))/1000)</f>
        <v>0.35379389312977094</v>
      </c>
      <c r="N33" s="111">
        <f t="shared" ref="N33" si="643">1000*(M33-M$33)</f>
        <v>0</v>
      </c>
      <c r="O33" s="111">
        <f>binaries!$J$7-(((binaries!$K$7*$B33^2)/($B33+binaries!$L$7))/1000)</f>
        <v>2.4877702702702704</v>
      </c>
      <c r="P33" s="111">
        <f t="shared" ref="P33" si="644">1000*(O33-O$33)</f>
        <v>0</v>
      </c>
      <c r="Q33" s="111">
        <f>binaries!$J$6-(((binaries!$K$6*$B33^2)/($B33+binaries!$L$6))/1000)</f>
        <v>2.2727098214285717</v>
      </c>
      <c r="R33" s="111">
        <f t="shared" ref="R33" si="645">1000*(Q33-Q$33)</f>
        <v>0</v>
      </c>
      <c r="S33" s="111">
        <f>binaries!$G$10-(((binaries!$H$10*$B33^2)/($B33+binaries!$I$10))/1000)</f>
        <v>1.3528857142857142</v>
      </c>
      <c r="T33" s="111">
        <f t="shared" ref="T33" si="646">1000*(S33-S$33)</f>
        <v>0</v>
      </c>
      <c r="U33" s="111">
        <f>binaries!$G$17-(((binaries!$H$17*$B33^2)/($B33+binaries!$I$17))/1000)</f>
        <v>6.1581101021566402</v>
      </c>
      <c r="V33" s="111">
        <f t="shared" ref="V33" si="647">1000*(U33-U$33)</f>
        <v>0</v>
      </c>
      <c r="W33" s="111">
        <f>binaries!$G$16-(((binaries!$H$16*$B33^2)/($B33+binaries!$I$16))/1000)</f>
        <v>3.4376017699115042</v>
      </c>
      <c r="X33" s="111">
        <f t="shared" ref="X33" si="648">1000*(W33-W$33)</f>
        <v>0</v>
      </c>
      <c r="Y33" s="111">
        <f>binaries!$G$18-(((binaries!$H$18*$B33^2)/($B33+binaries!$I$18))/1000)</f>
        <v>0.75613636363636361</v>
      </c>
      <c r="Z33" s="111">
        <f t="shared" ref="Z33" si="649">1000*(Y33-Y$33)</f>
        <v>0</v>
      </c>
      <c r="AA33" s="111">
        <f>binaries!$J$20-(((binaries!$K$20*$B33^2)/($B33+binaries!$L$20))/1000)</f>
        <v>5.3968350923482848</v>
      </c>
      <c r="AB33" s="111">
        <f t="shared" ref="AB33" si="650">1000*(AA33-AA$33)</f>
        <v>0</v>
      </c>
      <c r="AC33" s="111">
        <f>binaries!$J$21-(((binaries!$K$21*$B33^2)/($B33+binaries!$L$21))/1000)</f>
        <v>1.1230219895287958</v>
      </c>
      <c r="AD33" s="111">
        <f t="shared" ref="AD33" si="651">1000*(AC33-AC$33)</f>
        <v>0</v>
      </c>
      <c r="AE33" s="111">
        <f>binaries!$M$22-(((binaries!$N$22*$B33^2)/($B33+binaries!$O$22))/1000)</f>
        <v>0.66338971962616822</v>
      </c>
      <c r="AF33" s="111">
        <f t="shared" ref="AF33" si="652">1000*(AE33-AE$33)</f>
        <v>0</v>
      </c>
      <c r="AG33" s="111">
        <f>binaries!$J$23-(((binaries!$K$23*$B33^2)/($B33+binaries!$L$23))/1000)</f>
        <v>2.3863999999999996</v>
      </c>
      <c r="AH33" s="111">
        <f t="shared" ref="AH33" si="653">1000*(AG33-AG$33)</f>
        <v>0</v>
      </c>
      <c r="AI33" s="111">
        <f>binaries!$G$33-(((binaries!$H$33*$B33^2)/($B33+binaries!$I$33))/1000)</f>
        <v>-5.9113924050632927E-2</v>
      </c>
      <c r="AJ33" s="111">
        <f t="shared" ref="AJ33" si="654">1000*(AI33-AI$33)</f>
        <v>0</v>
      </c>
      <c r="AK33" s="111">
        <f>binaries!$G$34-(((binaries!$H$34*$B33^2)/($B33+binaries!$I$34))/1000)</f>
        <v>-0.12580645161290321</v>
      </c>
      <c r="AL33" s="111">
        <f t="shared" ref="AL33" si="655">1000*(AK33-AK$33)</f>
        <v>0</v>
      </c>
      <c r="AM33" s="111">
        <f>binaries!$G$35-(((binaries!$H$35*$B33^2)/($B33+binaries!$I$35))/1000)</f>
        <v>2.7039788501026694</v>
      </c>
      <c r="AN33" s="111">
        <f t="shared" ref="AN33" si="656">1000*(AM33-AM$33)</f>
        <v>0</v>
      </c>
      <c r="AO33" s="111">
        <f>binaries!$G$36-(((binaries!$H$36*$B33^2)/($B33+binaries!$I$36))/1000)</f>
        <v>2.2755529411764703</v>
      </c>
      <c r="AP33" s="111">
        <f t="shared" ref="AP33" si="657">1000*(AO33-AO$33)</f>
        <v>0</v>
      </c>
      <c r="AQ33" s="111">
        <f>binaries!$G$37-(((binaries!$H$37*$B33^2)/($B33+binaries!$I$37))/1000)</f>
        <v>3.7652000000000001</v>
      </c>
      <c r="AR33" s="111">
        <f t="shared" ref="AR33" si="658">1000*(AQ33-AQ$33)</f>
        <v>0</v>
      </c>
      <c r="AS33" s="111">
        <f>binaries!$G$38-(((binaries!$H$38*$B33^2)/($B33+binaries!$I$38))/1000)</f>
        <v>2.3838602362204724</v>
      </c>
      <c r="AT33" s="111">
        <f t="shared" ref="AT33" si="659">1000*(AS33-AS$33)</f>
        <v>0</v>
      </c>
      <c r="AU33" s="111">
        <f>binaries!$G$39-(((binaries!$H$39*$B33^2)/($B33+binaries!$I$39))/1000)</f>
        <v>1.6581858864027539</v>
      </c>
      <c r="AV33" s="111">
        <f t="shared" ref="AV33" si="660">1000*(AU33-AU$33)</f>
        <v>0</v>
      </c>
      <c r="AW33" s="111">
        <f>binaries!$G$40-(((binaries!$H$40*$B33^2)/($B33+binaries!$I$40))/1000)</f>
        <v>1.5062500000000001</v>
      </c>
      <c r="AX33" s="111">
        <f t="shared" ref="AX33" si="661">1000*(AW33-AW$33)</f>
        <v>0</v>
      </c>
    </row>
    <row r="34" spans="1:50" x14ac:dyDescent="0.25">
      <c r="A34" s="108">
        <f t="shared" si="0"/>
        <v>37</v>
      </c>
      <c r="B34" s="108">
        <v>310</v>
      </c>
      <c r="C34" s="23">
        <f>binaries!J$4-(((binaries!K$4*$B34^2)/($B34+binaries!L$4))/1000)</f>
        <v>1.6127133333333332</v>
      </c>
      <c r="D34" s="23">
        <f t="shared" si="1"/>
        <v>-3.5139393939394026</v>
      </c>
      <c r="E34" s="23">
        <f>binaries!$G$11-(((binaries!$H$11*$B34^2)/($B34+binaries!$I$11))/1000)</f>
        <v>0.72294733333333339</v>
      </c>
      <c r="F34" s="23">
        <f t="shared" si="1"/>
        <v>-3.7572121212121612</v>
      </c>
      <c r="G34" s="23">
        <f>binaries!$G$12-(((binaries!$H$12*$B34^2)/($B34+binaries!$I$12))/1000)</f>
        <v>0.17093333333333333</v>
      </c>
      <c r="H34" s="23">
        <f t="shared" ref="H34" si="662">1000*(G34-G$33)</f>
        <v>-2.7900709219857989</v>
      </c>
      <c r="I34" s="23">
        <f>binaries!$J$5-(((binaries!$K$5*$B34^2)/($B34+binaries!$L$5))/1000)</f>
        <v>2.1599166666666667</v>
      </c>
      <c r="J34" s="23">
        <f t="shared" ref="J34" si="663">1000*(I34-I$33)</f>
        <v>-4.1797188755023917</v>
      </c>
      <c r="K34" s="23">
        <f>binaries!$G$8-(((binaries!$H$8*$B34^2)/($B34+binaries!$I$8))/1000)</f>
        <v>1.4179454280155641</v>
      </c>
      <c r="L34" s="23">
        <f t="shared" ref="L34" si="664">1000*(K34-K$33)</f>
        <v>-4.5367148415786929</v>
      </c>
      <c r="M34" s="23">
        <f>binaries!$G$9-(((binaries!$H$9*$B34^2)/($B34+binaries!$I$9))/1000)</f>
        <v>0.35118461538461537</v>
      </c>
      <c r="N34" s="23">
        <f t="shared" ref="N34" si="665">1000*(M34-M$33)</f>
        <v>-2.6092777451555693</v>
      </c>
      <c r="O34" s="23">
        <f>binaries!$J$7-(((binaries!$K$7*$B34^2)/($B34+binaries!$L$7))/1000)</f>
        <v>2.4859690423162584</v>
      </c>
      <c r="P34" s="23">
        <f t="shared" ref="P34" si="666">1000*(O34-O$33)</f>
        <v>-1.8012279540120524</v>
      </c>
      <c r="Q34" s="23">
        <f>binaries!$J$6-(((binaries!$K$6*$B34^2)/($B34+binaries!$L$6))/1000)</f>
        <v>2.2686813636363636</v>
      </c>
      <c r="R34" s="23">
        <f t="shared" ref="R34" si="667">1000*(Q34-Q$33)</f>
        <v>-4.0284577922080622</v>
      </c>
      <c r="S34" s="23">
        <f>binaries!$G$10-(((binaries!$H$10*$B34^2)/($B34+binaries!$I$10))/1000)</f>
        <v>1.3496925847457626</v>
      </c>
      <c r="T34" s="23">
        <f t="shared" ref="T34" si="668">1000*(S34-S$33)</f>
        <v>-3.1931295399516557</v>
      </c>
      <c r="U34" s="23">
        <f>binaries!$G$17-(((binaries!$H$17*$B34^2)/($B34+binaries!$I$17))/1000)</f>
        <v>6.1524357223476294</v>
      </c>
      <c r="V34" s="23">
        <f t="shared" ref="V34" si="669">1000*(U34-U$33)</f>
        <v>-5.6743798090108655</v>
      </c>
      <c r="W34" s="23">
        <f>binaries!$G$16-(((binaries!$H$16*$B34^2)/($B34+binaries!$I$16))/1000)</f>
        <v>3.4333728947368418</v>
      </c>
      <c r="X34" s="23">
        <f t="shared" ref="X34" si="670">1000*(W34-W$33)</f>
        <v>-4.2288751746624165</v>
      </c>
      <c r="Y34" s="23">
        <f>binaries!$G$18-(((binaries!$H$18*$B34^2)/($B34+binaries!$I$18))/1000)</f>
        <v>0.75479175588865099</v>
      </c>
      <c r="Z34" s="23">
        <f t="shared" ref="Z34" si="671">1000*(Y34-Y$33)</f>
        <v>-1.3446077477126117</v>
      </c>
      <c r="AA34" s="23">
        <f>binaries!$J$20-(((binaries!$K$20*$B34^2)/($B34+binaries!$L$20))/1000)</f>
        <v>5.3956249423247558</v>
      </c>
      <c r="AB34" s="23">
        <f t="shared" ref="AB34" si="672">1000*(AA34-AA$33)</f>
        <v>-1.2101500235290885</v>
      </c>
      <c r="AC34" s="23">
        <f>binaries!$J$21-(((binaries!$K$21*$B34^2)/($B34+binaries!$L$21))/1000)</f>
        <v>1.1204031088082902</v>
      </c>
      <c r="AD34" s="23">
        <f t="shared" ref="AD34" si="673">1000*(AC34-AC$33)</f>
        <v>-2.6188807205056452</v>
      </c>
      <c r="AE34" s="23">
        <f>binaries!$M$22-(((binaries!$N$22*$B34^2)/($B34+binaries!$O$22))/1000)</f>
        <v>0.65951992660550462</v>
      </c>
      <c r="AF34" s="23">
        <f t="shared" ref="AF34" si="674">1000*(AE34-AE$33)</f>
        <v>-3.8697930206635922</v>
      </c>
      <c r="AG34" s="23">
        <f>binaries!$J$23-(((binaries!$K$23*$B34^2)/($B34+binaries!$L$23))/1000)</f>
        <v>2.3846495049504948</v>
      </c>
      <c r="AH34" s="23">
        <f t="shared" ref="AH34" si="675">1000*(AG34-AG$33)</f>
        <v>-1.7504950495048632</v>
      </c>
      <c r="AI34" s="23">
        <f>binaries!$G$33-(((binaries!$H$33*$B34^2)/($B34+binaries!$I$33))/1000)</f>
        <v>-5.3128834355828242E-2</v>
      </c>
      <c r="AJ34" s="23">
        <f t="shared" ref="AJ34" si="676">1000*(AI34-AI$33)</f>
        <v>5.9850896948046852</v>
      </c>
      <c r="AK34" s="23">
        <f>binaries!$G$34-(((binaries!$H$34*$B34^2)/($B34+binaries!$I$34))/1000)</f>
        <v>-0.11981249999999999</v>
      </c>
      <c r="AL34" s="23">
        <f t="shared" ref="AL34" si="677">1000*(AK34-AK$33)</f>
        <v>5.993951612903226</v>
      </c>
      <c r="AM34" s="23">
        <f>binaries!$G$35-(((binaries!$H$35*$B34^2)/($B34+binaries!$I$35))/1000)</f>
        <v>2.6992050301810866</v>
      </c>
      <c r="AN34" s="23">
        <f t="shared" ref="AN34" si="678">1000*(AM34-AM$33)</f>
        <v>-4.773819921582767</v>
      </c>
      <c r="AO34" s="23">
        <f>binaries!$G$36-(((binaries!$H$36*$B34^2)/($B34+binaries!$I$36))/1000)</f>
        <v>2.2707076759061833</v>
      </c>
      <c r="AP34" s="23">
        <f t="shared" ref="AP34" si="679">1000*(AO34-AO$33)</f>
        <v>-4.845265270287058</v>
      </c>
      <c r="AQ34" s="23">
        <f>binaries!$G$37-(((binaries!$H$37*$B34^2)/($B34+binaries!$I$37))/1000)</f>
        <v>3.7595956043956047</v>
      </c>
      <c r="AR34" s="23">
        <f t="shared" ref="AR34" si="680">1000*(AQ34-AQ$33)</f>
        <v>-5.6043956043954068</v>
      </c>
      <c r="AS34" s="23">
        <f>binaries!$G$38-(((binaries!$H$38*$B34^2)/($B34+binaries!$I$38))/1000)</f>
        <v>2.3809766216216213</v>
      </c>
      <c r="AT34" s="23">
        <f t="shared" ref="AT34" si="681">1000*(AS34-AS$33)</f>
        <v>-2.8836145988511142</v>
      </c>
      <c r="AU34" s="23">
        <f>binaries!$G$39-(((binaries!$H$39*$B34^2)/($B34+binaries!$I$39))/1000)</f>
        <v>1.6528263959390863</v>
      </c>
      <c r="AV34" s="23">
        <f t="shared" ref="AV34" si="682">1000*(AU34-AU$33)</f>
        <v>-5.3594904636675711</v>
      </c>
      <c r="AW34" s="23">
        <f>binaries!$G$40-(((binaries!$H$40*$B34^2)/($B34+binaries!$I$40))/1000)</f>
        <v>1.5019387755102043</v>
      </c>
      <c r="AX34" s="23">
        <f t="shared" ref="AX34" si="683">1000*(AW34-AW$33)</f>
        <v>-4.3112244897958174</v>
      </c>
    </row>
    <row r="35" spans="1:50" x14ac:dyDescent="0.25">
      <c r="A35" s="108">
        <f t="shared" ref="A35:A63" si="684">B35-273</f>
        <v>47</v>
      </c>
      <c r="B35" s="108">
        <v>320</v>
      </c>
      <c r="C35" s="23">
        <f>binaries!J$4-(((binaries!K$4*$B35^2)/($B35+binaries!L$4))/1000)</f>
        <v>1.6091826086956522</v>
      </c>
      <c r="D35" s="23">
        <f t="shared" si="1"/>
        <v>-7.0446640316204068</v>
      </c>
      <c r="E35" s="23">
        <f>binaries!$G$11-(((binaries!$H$11*$B35^2)/($B35+binaries!$I$11))/1000)</f>
        <v>0.71917217391304356</v>
      </c>
      <c r="F35" s="23">
        <f t="shared" si="1"/>
        <v>-7.5323715415019921</v>
      </c>
      <c r="G35" s="23">
        <f>binaries!$G$12-(((binaries!$H$12*$B35^2)/($B35+binaries!$I$12))/1000)</f>
        <v>0.16812653061224486</v>
      </c>
      <c r="H35" s="23">
        <f t="shared" ref="H35" si="685">1000*(G35-G$33)</f>
        <v>-5.5968736430742627</v>
      </c>
      <c r="I35" s="23">
        <f>binaries!$J$5-(((binaries!$K$5*$B35^2)/($B35+binaries!$L$5))/1000)</f>
        <v>2.1556705882352944</v>
      </c>
      <c r="J35" s="23">
        <f t="shared" ref="J35" si="686">1000*(I35-I$33)</f>
        <v>-8.4257973068746495</v>
      </c>
      <c r="K35" s="23">
        <f>binaries!$G$8-(((binaries!$H$8*$B35^2)/($B35+binaries!$I$8))/1000)</f>
        <v>1.413375572519084</v>
      </c>
      <c r="L35" s="23">
        <f t="shared" ref="L35" si="687">1000*(K35-K$33)</f>
        <v>-9.1065703380588392</v>
      </c>
      <c r="M35" s="23">
        <f>binaries!$G$9-(((binaries!$H$9*$B35^2)/($B35+binaries!$I$9))/1000)</f>
        <v>0.34856803874092007</v>
      </c>
      <c r="N35" s="23">
        <f t="shared" ref="N35" si="688">1000*(M35-M$33)</f>
        <v>-5.2258543888508697</v>
      </c>
      <c r="O35" s="23">
        <f>binaries!$J$7-(((binaries!$K$7*$B35^2)/($B35+binaries!$L$7))/1000)</f>
        <v>2.4841374449339209</v>
      </c>
      <c r="P35" s="23">
        <f t="shared" ref="P35" si="689">1000*(O35-O$33)</f>
        <v>-3.6328253363495655</v>
      </c>
      <c r="Q35" s="23">
        <f>binaries!$J$6-(((binaries!$K$6*$B35^2)/($B35+binaries!$L$6))/1000)</f>
        <v>2.2646025433526011</v>
      </c>
      <c r="R35" s="23">
        <f t="shared" ref="R35" si="690">1000*(Q35-Q$33)</f>
        <v>-8.1072780759705587</v>
      </c>
      <c r="S35" s="23">
        <f>binaries!$G$10-(((binaries!$H$10*$B35^2)/($B35+binaries!$I$10))/1000)</f>
        <v>1.3464813278008299</v>
      </c>
      <c r="T35" s="23">
        <f t="shared" ref="T35" si="691">1000*(S35-S$33)</f>
        <v>-6.4043864848843945</v>
      </c>
      <c r="U35" s="23">
        <f>binaries!$G$17-(((binaries!$H$17*$B35^2)/($B35+binaries!$I$17))/1000)</f>
        <v>6.146623120089787</v>
      </c>
      <c r="V35" s="23">
        <f t="shared" ref="V35" si="692">1000*(U35-U$33)</f>
        <v>-11.48698206685328</v>
      </c>
      <c r="W35" s="23">
        <f>binaries!$G$16-(((binaries!$H$16*$B35^2)/($B35+binaries!$I$16))/1000)</f>
        <v>3.4290594782608692</v>
      </c>
      <c r="X35" s="23">
        <f t="shared" ref="X35" si="693">1000*(W35-W$33)</f>
        <v>-8.5422916506350255</v>
      </c>
      <c r="Y35" s="23">
        <f>binaries!$G$18-(((binaries!$H$18*$B35^2)/($B35+binaries!$I$18))/1000)</f>
        <v>0.75342372881355935</v>
      </c>
      <c r="Z35" s="23">
        <f t="shared" ref="Z35" si="694">1000*(Y35-Y$33)</f>
        <v>-2.7126348228042607</v>
      </c>
      <c r="AA35" s="23">
        <f>binaries!$J$20-(((binaries!$K$20*$B35^2)/($B35+binaries!$L$20))/1000)</f>
        <v>5.3943576902417183</v>
      </c>
      <c r="AB35" s="23">
        <f t="shared" ref="AB35" si="695">1000*(AA35-AA$33)</f>
        <v>-2.4774021065665508</v>
      </c>
      <c r="AC35" s="23">
        <f>binaries!$J$21-(((binaries!$K$21*$B35^2)/($B35+binaries!$L$21))/1000)</f>
        <v>1.1177374358974359</v>
      </c>
      <c r="AD35" s="23">
        <f t="shared" ref="AD35" si="696">1000*(AC35-AC$33)</f>
        <v>-5.2845536313599339</v>
      </c>
      <c r="AE35" s="23">
        <f>binaries!$M$22-(((binaries!$N$22*$B35^2)/($B35+binaries!$O$22))/1000)</f>
        <v>0.65561754954954954</v>
      </c>
      <c r="AF35" s="23">
        <f t="shared" ref="AF35" si="697">1000*(AE35-AE$33)</f>
        <v>-7.7721700766186785</v>
      </c>
      <c r="AG35" s="23">
        <f>binaries!$J$23-(((binaries!$K$23*$B35^2)/($B35+binaries!$L$23))/1000)</f>
        <v>2.3828666666666667</v>
      </c>
      <c r="AH35" s="23">
        <f t="shared" ref="AH35" si="698">1000*(AG35-AG$33)</f>
        <v>-3.5333333333329442</v>
      </c>
      <c r="AI35" s="23">
        <f>binaries!$G$33-(((binaries!$H$33*$B35^2)/($B35+binaries!$I$33))/1000)</f>
        <v>-4.7142857142857153E-2</v>
      </c>
      <c r="AJ35" s="23">
        <f t="shared" ref="AJ35" si="699">1000*(AI35-AI$33)</f>
        <v>11.971066907775773</v>
      </c>
      <c r="AK35" s="23">
        <f>binaries!$G$34-(((binaries!$H$34*$B35^2)/($B35+binaries!$I$34))/1000)</f>
        <v>-0.11381818181818179</v>
      </c>
      <c r="AL35" s="23">
        <f t="shared" ref="AL35" si="700">1000*(AK35-AK$33)</f>
        <v>11.988269794721424</v>
      </c>
      <c r="AM35" s="23">
        <f>binaries!$G$35-(((binaries!$H$35*$B35^2)/($B35+binaries!$I$35))/1000)</f>
        <v>2.6943994082840237</v>
      </c>
      <c r="AN35" s="23">
        <f t="shared" ref="AN35" si="701">1000*(AM35-AM$33)</f>
        <v>-9.5794418186456731</v>
      </c>
      <c r="AO35" s="23">
        <f>binaries!$G$36-(((binaries!$H$36*$B35^2)/($B35+binaries!$I$36))/1000)</f>
        <v>2.2658354906054279</v>
      </c>
      <c r="AP35" s="23">
        <f t="shared" ref="AP35" si="702">1000*(AO35-AO$33)</f>
        <v>-9.7174505710424519</v>
      </c>
      <c r="AQ35" s="23">
        <f>binaries!$G$37-(((binaries!$H$37*$B35^2)/($B35+binaries!$I$37))/1000)</f>
        <v>3.7538956521739131</v>
      </c>
      <c r="AR35" s="23">
        <f t="shared" ref="AR35" si="703">1000*(AQ35-AQ$33)</f>
        <v>-11.304347826087024</v>
      </c>
      <c r="AS35" s="23">
        <f>binaries!$G$38-(((binaries!$H$38*$B35^2)/($B35+binaries!$I$38))/1000)</f>
        <v>2.378071515151515</v>
      </c>
      <c r="AT35" s="23">
        <f t="shared" ref="AT35" si="704">1000*(AS35-AS$33)</f>
        <v>-5.7887210689573365</v>
      </c>
      <c r="AU35" s="23">
        <f>binaries!$G$39-(((binaries!$H$39*$B35^2)/($B35+binaries!$I$39))/1000)</f>
        <v>1.6474136439267888</v>
      </c>
      <c r="AV35" s="23">
        <f t="shared" ref="AV35" si="705">1000*(AU35-AU$33)</f>
        <v>-10.772242475965088</v>
      </c>
      <c r="AW35" s="23">
        <f>binaries!$G$40-(((binaries!$H$40*$B35^2)/($B35+binaries!$I$40))/1000)</f>
        <v>1.4976</v>
      </c>
      <c r="AX35" s="23">
        <f t="shared" ref="AX35" si="706">1000*(AW35-AW$33)</f>
        <v>-8.6500000000000465</v>
      </c>
    </row>
    <row r="36" spans="1:50" x14ac:dyDescent="0.25">
      <c r="A36" s="108">
        <f t="shared" si="684"/>
        <v>57</v>
      </c>
      <c r="B36" s="108">
        <v>330</v>
      </c>
      <c r="C36" s="23">
        <f>binaries!J$4-(((binaries!K$4*$B36^2)/($B36+binaries!L$4))/1000)</f>
        <v>1.6056361702127659</v>
      </c>
      <c r="D36" s="23">
        <f t="shared" si="1"/>
        <v>-10.591102514506678</v>
      </c>
      <c r="E36" s="23">
        <f>binaries!$G$11-(((binaries!$H$11*$B36^2)/($B36+binaries!$I$11))/1000)</f>
        <v>0.71538021276595753</v>
      </c>
      <c r="F36" s="23">
        <f t="shared" si="1"/>
        <v>-11.324332688588012</v>
      </c>
      <c r="G36" s="23">
        <f>binaries!$G$12-(((binaries!$H$12*$B36^2)/($B36+binaries!$I$12))/1000)</f>
        <v>0.16530400000000001</v>
      </c>
      <c r="H36" s="23">
        <f t="shared" ref="H36" si="707">1000*(G36-G$33)</f>
        <v>-8.4194042553191188</v>
      </c>
      <c r="I36" s="23">
        <f>binaries!$J$5-(((binaries!$K$5*$B36^2)/($B36+binaries!$L$5))/1000)</f>
        <v>2.1513604651162792</v>
      </c>
      <c r="J36" s="23">
        <f t="shared" ref="J36" si="708">1000*(I36-I$33)</f>
        <v>-12.735920425889891</v>
      </c>
      <c r="K36" s="23">
        <f>binaries!$G$8-(((binaries!$H$8*$B36^2)/($B36+binaries!$I$8))/1000)</f>
        <v>1.4087744382022471</v>
      </c>
      <c r="L36" s="23">
        <f t="shared" ref="L36" si="709">1000*(K36-K$33)</f>
        <v>-13.70770465489568</v>
      </c>
      <c r="M36" s="23">
        <f>binaries!$G$9-(((binaries!$H$9*$B36^2)/($B36+binaries!$I$9))/1000)</f>
        <v>0.34594468085106378</v>
      </c>
      <c r="N36" s="23">
        <f t="shared" ref="N36" si="710">1000*(M36-M$33)</f>
        <v>-7.8492122787071628</v>
      </c>
      <c r="O36" s="23">
        <f>binaries!$J$7-(((binaries!$K$7*$B36^2)/($B36+binaries!$L$7))/1000)</f>
        <v>2.4822764705882352</v>
      </c>
      <c r="P36" s="23">
        <f t="shared" ref="P36" si="711">1000*(O36-O$33)</f>
        <v>-5.4937996820352275</v>
      </c>
      <c r="Q36" s="23">
        <f>binaries!$J$6-(((binaries!$K$6*$B36^2)/($B36+binaries!$L$6))/1000)</f>
        <v>2.2604755128205127</v>
      </c>
      <c r="R36" s="23">
        <f t="shared" ref="R36" si="712">1000*(Q36-Q$33)</f>
        <v>-12.234308608058964</v>
      </c>
      <c r="S36" s="23">
        <f>binaries!$G$10-(((binaries!$H$10*$B36^2)/($B36+binaries!$I$10))/1000)</f>
        <v>1.3432530487804879</v>
      </c>
      <c r="T36" s="23">
        <f t="shared" ref="T36" si="713">1000*(S36-S$33)</f>
        <v>-9.6326655052263455</v>
      </c>
      <c r="U36" s="23">
        <f>binaries!$G$17-(((binaries!$H$17*$B36^2)/($B36+binaries!$I$17))/1000)</f>
        <v>6.140674609375</v>
      </c>
      <c r="V36" s="23">
        <f t="shared" ref="V36" si="714">1000*(U36-U$33)</f>
        <v>-17.435492781640249</v>
      </c>
      <c r="W36" s="23">
        <f>binaries!$G$16-(((binaries!$H$16*$B36^2)/($B36+binaries!$I$16))/1000)</f>
        <v>3.4246637068965513</v>
      </c>
      <c r="X36" s="23">
        <f t="shared" ref="X36" si="715">1000*(W36-W$33)</f>
        <v>-12.938063014952927</v>
      </c>
      <c r="Y36" s="23">
        <f>binaries!$G$18-(((binaries!$H$18*$B36^2)/($B36+binaries!$I$18))/1000)</f>
        <v>0.75203301886792451</v>
      </c>
      <c r="Z36" s="23">
        <f t="shared" ref="Z36" si="716">1000*(Y36-Y$33)</f>
        <v>-4.1033447684390989</v>
      </c>
      <c r="AA36" s="23">
        <f>binaries!$J$20-(((binaries!$K$20*$B36^2)/($B36+binaries!$L$20))/1000)</f>
        <v>5.3930317886178862</v>
      </c>
      <c r="AB36" s="23">
        <f t="shared" ref="AB36" si="717">1000*(AA36-AA$33)</f>
        <v>-3.8033037303986106</v>
      </c>
      <c r="AC36" s="23">
        <f>binaries!$J$21-(((binaries!$K$21*$B36^2)/($B36+binaries!$L$21))/1000)</f>
        <v>1.1150263959390863</v>
      </c>
      <c r="AD36" s="23">
        <f t="shared" ref="AD36" si="718">1000*(AC36-AC$33)</f>
        <v>-7.995593589709582</v>
      </c>
      <c r="AE36" s="23">
        <f>binaries!$M$22-(((binaries!$N$22*$B36^2)/($B36+binaries!$O$22))/1000)</f>
        <v>0.65168431858407083</v>
      </c>
      <c r="AF36" s="23">
        <f t="shared" ref="AF36" si="719">1000*(AE36-AE$33)</f>
        <v>-11.705401042097385</v>
      </c>
      <c r="AG36" s="23">
        <f>binaries!$J$23-(((binaries!$K$23*$B36^2)/($B36+binaries!$L$23))/1000)</f>
        <v>2.381052427184466</v>
      </c>
      <c r="AH36" s="23">
        <f t="shared" ref="AH36" si="720">1000*(AG36-AG$33)</f>
        <v>-5.3475728155336633</v>
      </c>
      <c r="AI36" s="23">
        <f>binaries!$G$33-(((binaries!$H$33*$B36^2)/($B36+binaries!$I$33))/1000)</f>
        <v>-4.1156069364161857E-2</v>
      </c>
      <c r="AJ36" s="23">
        <f t="shared" ref="AJ36" si="721">1000*(AI36-AI$33)</f>
        <v>17.95785468647107</v>
      </c>
      <c r="AK36" s="23">
        <f>binaries!$G$34-(((binaries!$H$34*$B36^2)/($B36+binaries!$I$34))/1000)</f>
        <v>-0.10782352941176468</v>
      </c>
      <c r="AL36" s="23">
        <f t="shared" ref="AL36" si="722">1000*(AK36-AK$33)</f>
        <v>17.982922201138535</v>
      </c>
      <c r="AM36" s="23">
        <f>binaries!$G$35-(((binaries!$H$35*$B36^2)/($B36+binaries!$I$35))/1000)</f>
        <v>2.6895638297872342</v>
      </c>
      <c r="AN36" s="23">
        <f t="shared" ref="AN36" si="723">1000*(AM36-AM$33)</f>
        <v>-14.415020315435179</v>
      </c>
      <c r="AO36" s="23">
        <f>binaries!$G$36-(((binaries!$H$36*$B36^2)/($B36+binaries!$I$36))/1000)</f>
        <v>2.260938036809816</v>
      </c>
      <c r="AP36" s="23">
        <f t="shared" ref="AP36" si="724">1000*(AO36-AO$33)</f>
        <v>-14.614904366654358</v>
      </c>
      <c r="AQ36" s="23">
        <f>binaries!$G$37-(((binaries!$H$37*$B36^2)/($B36+binaries!$I$37))/1000)</f>
        <v>3.7481032258064517</v>
      </c>
      <c r="AR36" s="23">
        <f t="shared" ref="AR36" si="725">1000*(AQ36-AQ$33)</f>
        <v>-17.096774193548381</v>
      </c>
      <c r="AS36" s="23">
        <f>binaries!$G$38-(((binaries!$H$38*$B36^2)/($B36+binaries!$I$38))/1000)</f>
        <v>2.3751461152416353</v>
      </c>
      <c r="AT36" s="23">
        <f t="shared" ref="AT36" si="726">1000*(AS36-AS$33)</f>
        <v>-8.7141209788370588</v>
      </c>
      <c r="AU36" s="23">
        <f>binaries!$G$39-(((binaries!$H$39*$B36^2)/($B36+binaries!$I$39))/1000)</f>
        <v>1.6419502454991817</v>
      </c>
      <c r="AV36" s="23">
        <f t="shared" ref="AV36" si="727">1000*(AU36-AU$33)</f>
        <v>-16.235640903572211</v>
      </c>
      <c r="AW36" s="23">
        <f>binaries!$G$40-(((binaries!$H$40*$B36^2)/($B36+binaries!$I$40))/1000)</f>
        <v>1.4932352941176472</v>
      </c>
      <c r="AX36" s="23">
        <f t="shared" ref="AX36" si="728">1000*(AW36-AW$33)</f>
        <v>-13.014705882352873</v>
      </c>
    </row>
    <row r="37" spans="1:50" x14ac:dyDescent="0.25">
      <c r="A37" s="108">
        <f t="shared" si="684"/>
        <v>67</v>
      </c>
      <c r="B37" s="108">
        <v>340</v>
      </c>
      <c r="C37" s="23">
        <f>binaries!J$4-(((binaries!K$4*$B37^2)/($B37+binaries!L$4))/1000)</f>
        <v>1.6020749999999999</v>
      </c>
      <c r="D37" s="23">
        <f t="shared" si="1"/>
        <v>-14.152272727272708</v>
      </c>
      <c r="E37" s="23">
        <f>binaries!$G$11-(((binaries!$H$11*$B37^2)/($B37+binaries!$I$11))/1000)</f>
        <v>0.71157250000000005</v>
      </c>
      <c r="F37" s="23">
        <f t="shared" si="1"/>
        <v>-15.132045454545494</v>
      </c>
      <c r="G37" s="23">
        <f>binaries!$G$12-(((binaries!$H$12*$B37^2)/($B37+binaries!$I$12))/1000)</f>
        <v>0.16246666666666665</v>
      </c>
      <c r="H37" s="23">
        <f t="shared" ref="H37" si="729">1000*(G37-G$33)</f>
        <v>-11.256737588652477</v>
      </c>
      <c r="I37" s="23">
        <f>binaries!$J$5-(((binaries!$K$5*$B37^2)/($B37+binaries!$L$5))/1000)</f>
        <v>2.1469885057471267</v>
      </c>
      <c r="J37" s="23">
        <f t="shared" ref="J37" si="730">1000*(I37-I$33)</f>
        <v>-17.107879795042358</v>
      </c>
      <c r="K37" s="23">
        <f>binaries!$G$8-(((binaries!$H$8*$B37^2)/($B37+binaries!$I$8))/1000)</f>
        <v>1.4041437499999998</v>
      </c>
      <c r="L37" s="23">
        <f t="shared" ref="L37" si="731">1000*(K37-K$33)</f>
        <v>-18.338392857143006</v>
      </c>
      <c r="M37" s="23">
        <f>binaries!$G$9-(((binaries!$H$9*$B37^2)/($B37+binaries!$I$9))/1000)</f>
        <v>0.34331501154734406</v>
      </c>
      <c r="N37" s="23">
        <f t="shared" ref="N37" si="732">1000*(M37-M$33)</f>
        <v>-10.47888158242688</v>
      </c>
      <c r="O37" s="23">
        <f>binaries!$J$7-(((binaries!$K$7*$B37^2)/($B37+binaries!$L$7))/1000)</f>
        <v>2.4803870689655172</v>
      </c>
      <c r="P37" s="23">
        <f t="shared" ref="P37" si="733">1000*(O37-O$33)</f>
        <v>-7.3832013047532286</v>
      </c>
      <c r="Q37" s="23">
        <f>binaries!$J$6-(((binaries!$K$6*$B37^2)/($B37+binaries!$L$6))/1000)</f>
        <v>2.2563023033707865</v>
      </c>
      <c r="R37" s="23">
        <f t="shared" ref="R37" si="734">1000*(Q37-Q$33)</f>
        <v>-16.407518057785175</v>
      </c>
      <c r="S37" s="23">
        <f>binaries!$G$10-(((binaries!$H$10*$B37^2)/($B37+binaries!$I$10))/1000)</f>
        <v>1.340008764940239</v>
      </c>
      <c r="T37" s="23">
        <f t="shared" ref="T37" si="735">1000*(S37-S$33)</f>
        <v>-12.87694934547523</v>
      </c>
      <c r="U37" s="23">
        <f>binaries!$G$17-(((binaries!$H$17*$B37^2)/($B37+binaries!$I$17))/1000)</f>
        <v>6.1345924528301889</v>
      </c>
      <c r="V37" s="23">
        <f t="shared" ref="V37" si="736">1000*(U37-U$33)</f>
        <v>-23.517649326451284</v>
      </c>
      <c r="W37" s="23">
        <f>binaries!$G$16-(((binaries!$H$16*$B37^2)/($B37+binaries!$I$16))/1000)</f>
        <v>3.4201876923076919</v>
      </c>
      <c r="X37" s="23">
        <f t="shared" ref="X37" si="737">1000*(W37-W$33)</f>
        <v>-17.414077603812306</v>
      </c>
      <c r="Y37" s="23">
        <f>binaries!$G$18-(((binaries!$H$18*$B37^2)/($B37+binaries!$I$18))/1000)</f>
        <v>0.7506203319502075</v>
      </c>
      <c r="Z37" s="23">
        <f t="shared" ref="Z37" si="738">1000*(Y37-Y$33)</f>
        <v>-5.5160316861561087</v>
      </c>
      <c r="AA37" s="23">
        <f>binaries!$J$20-(((binaries!$K$20*$B37^2)/($B37+binaries!$L$20))/1000)</f>
        <v>5.3916456335460339</v>
      </c>
      <c r="AB37" s="23">
        <f t="shared" ref="AB37" si="739">1000*(AA37-AA$33)</f>
        <v>-5.189458802250968</v>
      </c>
      <c r="AC37" s="23">
        <f>binaries!$J$21-(((binaries!$K$21*$B37^2)/($B37+binaries!$L$21))/1000)</f>
        <v>1.1122713567839195</v>
      </c>
      <c r="AD37" s="23">
        <f t="shared" ref="AD37" si="740">1000*(AC37-AC$33)</f>
        <v>-10.750632744876309</v>
      </c>
      <c r="AE37" s="23">
        <f>binaries!$M$22-(((binaries!$N$22*$B37^2)/($B37+binaries!$O$22))/1000)</f>
        <v>0.64772184347826089</v>
      </c>
      <c r="AF37" s="23">
        <f t="shared" ref="AF37" si="741">1000*(AE37-AE$33)</f>
        <v>-15.667876147907322</v>
      </c>
      <c r="AG37" s="23">
        <f>binaries!$J$23-(((binaries!$K$23*$B37^2)/($B37+binaries!$L$23))/1000)</f>
        <v>2.3792076923076921</v>
      </c>
      <c r="AH37" s="23">
        <f t="shared" ref="AH37" si="742">1000*(AG37-AG$33)</f>
        <v>-7.192307692307498</v>
      </c>
      <c r="AI37" s="23">
        <f>binaries!$G$33-(((binaries!$H$33*$B37^2)/($B37+binaries!$I$33))/1000)</f>
        <v>-3.5168539325842685E-2</v>
      </c>
      <c r="AJ37" s="23">
        <f t="shared" ref="AJ37" si="743">1000*(AI37-AI$33)</f>
        <v>23.945384724790241</v>
      </c>
      <c r="AK37" s="23">
        <f>binaries!$G$34-(((binaries!$H$34*$B37^2)/($B37+binaries!$I$34))/1000)</f>
        <v>-0.10182857142857141</v>
      </c>
      <c r="AL37" s="23">
        <f t="shared" ref="AL37" si="744">1000*(AK37-AK$33)</f>
        <v>23.977880184331806</v>
      </c>
      <c r="AM37" s="23">
        <f>binaries!$G$35-(((binaries!$H$35*$B37^2)/($B37+binaries!$I$35))/1000)</f>
        <v>2.6847000000000003</v>
      </c>
      <c r="AN37" s="23">
        <f t="shared" ref="AN37" si="745">1000*(AM37-AM$33)</f>
        <v>-19.278850102669054</v>
      </c>
      <c r="AO37" s="23">
        <f>binaries!$G$36-(((binaries!$H$36*$B37^2)/($B37+binaries!$I$36))/1000)</f>
        <v>2.2560168336673345</v>
      </c>
      <c r="AP37" s="23">
        <f t="shared" ref="AP37" si="746">1000*(AO37-AO$33)</f>
        <v>-19.536107509135814</v>
      </c>
      <c r="AQ37" s="23">
        <f>binaries!$G$37-(((binaries!$H$37*$B37^2)/($B37+binaries!$I$37))/1000)</f>
        <v>3.7422212765957448</v>
      </c>
      <c r="AR37" s="23">
        <f t="shared" ref="AR37" si="747">1000*(AQ37-AQ$33)</f>
        <v>-22.97872340425533</v>
      </c>
      <c r="AS37" s="23">
        <f>binaries!$G$38-(((binaries!$H$38*$B37^2)/($B37+binaries!$I$38))/1000)</f>
        <v>2.3722015328467152</v>
      </c>
      <c r="AT37" s="23">
        <f t="shared" ref="AT37" si="748">1000*(AS37-AS$33)</f>
        <v>-11.658703373757184</v>
      </c>
      <c r="AU37" s="23">
        <f>binaries!$G$39-(((binaries!$H$39*$B37^2)/($B37+binaries!$I$39))/1000)</f>
        <v>1.6364386473429953</v>
      </c>
      <c r="AV37" s="23">
        <f t="shared" ref="AV37" si="749">1000*(AU37-AU$33)</f>
        <v>-21.747239059758616</v>
      </c>
      <c r="AW37" s="23">
        <f>binaries!$G$40-(((binaries!$H$40*$B37^2)/($B37+binaries!$I$40))/1000)</f>
        <v>1.4888461538461539</v>
      </c>
      <c r="AX37" s="23">
        <f t="shared" ref="AX37" si="750">1000*(AW37-AW$33)</f>
        <v>-17.40384615384616</v>
      </c>
    </row>
    <row r="38" spans="1:50" x14ac:dyDescent="0.25">
      <c r="A38" s="108">
        <f t="shared" si="684"/>
        <v>77</v>
      </c>
      <c r="B38" s="108">
        <v>350</v>
      </c>
      <c r="C38" s="23">
        <f>binaries!J$4-(((binaries!K$4*$B38^2)/($B38+binaries!L$4))/1000)</f>
        <v>1.5985</v>
      </c>
      <c r="D38" s="23">
        <f t="shared" si="1"/>
        <v>-17.727272727272592</v>
      </c>
      <c r="E38" s="23">
        <f>binaries!$G$11-(((binaries!$H$11*$B38^2)/($B38+binaries!$I$11))/1000)</f>
        <v>0.7077500000000001</v>
      </c>
      <c r="F38" s="23">
        <f t="shared" si="1"/>
        <v>-18.954545454545446</v>
      </c>
      <c r="G38" s="23">
        <f>binaries!$G$12-(((binaries!$H$12*$B38^2)/($B38+binaries!$I$12))/1000)</f>
        <v>0.1596153846153846</v>
      </c>
      <c r="H38" s="23">
        <f t="shared" ref="H38" si="751">1000*(G38-G$33)</f>
        <v>-14.108019639934522</v>
      </c>
      <c r="I38" s="23">
        <f>binaries!$J$5-(((binaries!$K$5*$B38^2)/($B38+binaries!$L$5))/1000)</f>
        <v>2.1425568181818182</v>
      </c>
      <c r="J38" s="23">
        <f t="shared" ref="J38" si="752">1000*(I38-I$33)</f>
        <v>-21.539567360350897</v>
      </c>
      <c r="K38" s="23">
        <f>binaries!$G$8-(((binaries!$H$8*$B38^2)/($B38+binaries!$I$8))/1000)</f>
        <v>1.3994851083032489</v>
      </c>
      <c r="L38" s="23">
        <f t="shared" ref="L38" si="753">1000*(K38-K$33)</f>
        <v>-22.997034553893904</v>
      </c>
      <c r="M38" s="23">
        <f>binaries!$G$9-(((binaries!$H$9*$B38^2)/($B38+binaries!$I$9))/1000)</f>
        <v>0.34067945823927764</v>
      </c>
      <c r="N38" s="23">
        <f t="shared" ref="N38" si="754">1000*(M38-M$33)</f>
        <v>-13.114434890493298</v>
      </c>
      <c r="O38" s="23">
        <f>binaries!$J$7-(((binaries!$K$7*$B38^2)/($B38+binaries!$L$7))/1000)</f>
        <v>2.4784701492537313</v>
      </c>
      <c r="P38" s="23">
        <f t="shared" ref="P38" si="755">1000*(O38-O$33)</f>
        <v>-9.300121016539098</v>
      </c>
      <c r="Q38" s="23">
        <f>binaries!$J$6-(((binaries!$K$6*$B38^2)/($B38+binaries!$L$6))/1000)</f>
        <v>2.2520848337950139</v>
      </c>
      <c r="R38" s="23">
        <f t="shared" ref="R38" si="756">1000*(Q38-Q$33)</f>
        <v>-20.624987633557801</v>
      </c>
      <c r="S38" s="23">
        <f>binaries!$G$10-(((binaries!$H$10*$B38^2)/($B38+binaries!$I$10))/1000)</f>
        <v>1.3367494140625</v>
      </c>
      <c r="T38" s="23">
        <f t="shared" ref="T38" si="757">1000*(S38-S$33)</f>
        <v>-16.136300223214217</v>
      </c>
      <c r="U38" s="23">
        <f>binaries!$G$17-(((binaries!$H$17*$B38^2)/($B38+binaries!$I$17))/1000)</f>
        <v>6.1283788631346576</v>
      </c>
      <c r="V38" s="23">
        <f t="shared" ref="V38" si="758">1000*(U38-U$33)</f>
        <v>-29.731239021982603</v>
      </c>
      <c r="W38" s="23">
        <f>binaries!$G$16-(((binaries!$H$16*$B38^2)/($B38+binaries!$I$16))/1000)</f>
        <v>3.4156334745762709</v>
      </c>
      <c r="X38" s="23">
        <f t="shared" ref="X38" si="759">1000*(W38-W$33)</f>
        <v>-21.968295335233368</v>
      </c>
      <c r="Y38" s="23">
        <f>binaries!$G$18-(((binaries!$H$18*$B38^2)/($B38+binaries!$I$18))/1000)</f>
        <v>0.74918634496919922</v>
      </c>
      <c r="Z38" s="23">
        <f t="shared" ref="Z38" si="760">1000*(Y38-Y$33)</f>
        <v>-6.9500186671643815</v>
      </c>
      <c r="AA38" s="23">
        <f>binaries!$J$20-(((binaries!$K$20*$B38^2)/($B38+binaries!$L$20))/1000)</f>
        <v>5.3901975620975158</v>
      </c>
      <c r="AB38" s="23">
        <f t="shared" ref="AB38" si="761">1000*(AA38-AA$33)</f>
        <v>-6.6375302507690748</v>
      </c>
      <c r="AC38" s="23">
        <f>binaries!$J$21-(((binaries!$K$21*$B38^2)/($B38+binaries!$L$21))/1000)</f>
        <v>1.1094736318407961</v>
      </c>
      <c r="AD38" s="23">
        <f t="shared" ref="AD38" si="762">1000*(AC38-AC$33)</f>
        <v>-13.548357687999779</v>
      </c>
      <c r="AE38" s="23">
        <f>binaries!$M$22-(((binaries!$N$22*$B38^2)/($B38+binaries!$O$22))/1000)</f>
        <v>0.64373162393162398</v>
      </c>
      <c r="AF38" s="23">
        <f t="shared" ref="AF38" si="763">1000*(AE38-AE$33)</f>
        <v>-19.658095694544244</v>
      </c>
      <c r="AG38" s="23">
        <f>binaries!$J$23-(((binaries!$K$23*$B38^2)/($B38+binaries!$L$23))/1000)</f>
        <v>2.3773333333333331</v>
      </c>
      <c r="AH38" s="23">
        <f t="shared" ref="AH38" si="764">1000*(AG38-AG$33)</f>
        <v>-9.0666666666665563</v>
      </c>
      <c r="AI38" s="23">
        <f>binaries!$G$33-(((binaries!$H$33*$B38^2)/($B38+binaries!$I$33))/1000)</f>
        <v>-2.9180327868852468E-2</v>
      </c>
      <c r="AJ38" s="23">
        <f t="shared" ref="AJ38" si="765">1000*(AI38-AI$33)</f>
        <v>29.933596181780459</v>
      </c>
      <c r="AK38" s="23">
        <f>binaries!$G$34-(((binaries!$H$34*$B38^2)/($B38+binaries!$I$34))/1000)</f>
        <v>-9.5833333333333326E-2</v>
      </c>
      <c r="AL38" s="23">
        <f t="shared" ref="AL38" si="766">1000*(AK38-AK$33)</f>
        <v>29.973118279569889</v>
      </c>
      <c r="AM38" s="23">
        <f>binaries!$G$35-(((binaries!$H$35*$B38^2)/($B38+binaries!$I$35))/1000)</f>
        <v>2.6798094972067039</v>
      </c>
      <c r="AN38" s="23">
        <f t="shared" ref="AN38" si="767">1000*(AM38-AM$33)</f>
        <v>-24.169352895965446</v>
      </c>
      <c r="AO38" s="23">
        <f>binaries!$G$36-(((binaries!$H$36*$B38^2)/($B38+binaries!$I$36))/1000)</f>
        <v>2.2510732809430256</v>
      </c>
      <c r="AP38" s="23">
        <f t="shared" ref="AP38" si="768">1000*(AO38-AO$33)</f>
        <v>-24.479660233444722</v>
      </c>
      <c r="AQ38" s="23">
        <f>binaries!$G$37-(((binaries!$H$37*$B38^2)/($B38+binaries!$I$37))/1000)</f>
        <v>3.7362526315789477</v>
      </c>
      <c r="AR38" s="23">
        <f t="shared" ref="AR38" si="769">1000*(AQ38-AQ$33)</f>
        <v>-28.947368421052388</v>
      </c>
      <c r="AS38" s="23">
        <f>binaries!$G$38-(((binaries!$H$38*$B38^2)/($B38+binaries!$I$38))/1000)</f>
        <v>2.3692387992831541</v>
      </c>
      <c r="AT38" s="23">
        <f t="shared" ref="AT38" si="770">1000*(AS38-AS$33)</f>
        <v>-14.621436937318322</v>
      </c>
      <c r="AU38" s="23">
        <f>binaries!$G$39-(((binaries!$H$39*$B38^2)/($B38+binaries!$I$39))/1000)</f>
        <v>1.6308811410459589</v>
      </c>
      <c r="AV38" s="23">
        <f t="shared" ref="AV38" si="771">1000*(AU38-AU$33)</f>
        <v>-27.304745356794946</v>
      </c>
      <c r="AW38" s="23">
        <f>binaries!$G$40-(((binaries!$H$40*$B38^2)/($B38+binaries!$I$40))/1000)</f>
        <v>1.4844339622641511</v>
      </c>
      <c r="AX38" s="23">
        <f t="shared" ref="AX38" si="772">1000*(AW38-AW$33)</f>
        <v>-21.816037735848948</v>
      </c>
    </row>
    <row r="39" spans="1:50" x14ac:dyDescent="0.25">
      <c r="A39" s="108">
        <f t="shared" si="684"/>
        <v>87</v>
      </c>
      <c r="B39" s="108">
        <v>360</v>
      </c>
      <c r="C39" s="23">
        <f>binaries!J$4-(((binaries!K$4*$B39^2)/($B39+binaries!L$4))/1000)</f>
        <v>1.5949119999999999</v>
      </c>
      <c r="D39" s="23">
        <f t="shared" si="1"/>
        <v>-21.315272727272738</v>
      </c>
      <c r="E39" s="23">
        <f>binaries!$G$11-(((binaries!$H$11*$B39^2)/($B39+binaries!$I$11))/1000)</f>
        <v>0.70391360000000003</v>
      </c>
      <c r="F39" s="23">
        <f t="shared" si="1"/>
        <v>-22.790945454545518</v>
      </c>
      <c r="G39" s="23">
        <f>binaries!$G$12-(((binaries!$H$12*$B39^2)/($B39+binaries!$I$12))/1000)</f>
        <v>0.15675094339622642</v>
      </c>
      <c r="H39" s="23">
        <f t="shared" ref="H39" si="773">1000*(G39-G$33)</f>
        <v>-16.97246085909271</v>
      </c>
      <c r="I39" s="23">
        <f>binaries!$J$5-(((binaries!$K$5*$B39^2)/($B39+binaries!$L$5))/1000)</f>
        <v>2.1380674157303372</v>
      </c>
      <c r="J39" s="23">
        <f t="shared" ref="J39" si="774">1000*(I39-I$33)</f>
        <v>-26.028969811831892</v>
      </c>
      <c r="K39" s="23">
        <f>binaries!$G$8-(((binaries!$H$8*$B39^2)/($B39+binaries!$I$8))/1000)</f>
        <v>1.3947999999999998</v>
      </c>
      <c r="L39" s="23">
        <f t="shared" ref="L39" si="775">1000*(K39-K$33)</f>
        <v>-27.682142857142988</v>
      </c>
      <c r="M39" s="23">
        <f>binaries!$G$9-(((binaries!$H$9*$B39^2)/($B39+binaries!$I$9))/1000)</f>
        <v>0.33803841059602646</v>
      </c>
      <c r="N39" s="23">
        <f t="shared" ref="N39" si="776">1000*(M39-M$33)</f>
        <v>-15.75548253374448</v>
      </c>
      <c r="O39" s="23">
        <f>binaries!$J$7-(((binaries!$K$7*$B39^2)/($B39+binaries!$L$7))/1000)</f>
        <v>2.4765265822784812</v>
      </c>
      <c r="P39" s="23">
        <f t="shared" ref="P39" si="777">1000*(O39-O$33)</f>
        <v>-11.243687991789209</v>
      </c>
      <c r="Q39" s="23">
        <f>binaries!$J$6-(((binaries!$K$6*$B39^2)/($B39+binaries!$L$6))/1000)</f>
        <v>2.2478249180327872</v>
      </c>
      <c r="R39" s="23">
        <f t="shared" ref="R39" si="778">1000*(Q39-Q$33)</f>
        <v>-24.88490339578453</v>
      </c>
      <c r="S39" s="23">
        <f>binaries!$G$10-(((binaries!$H$10*$B39^2)/($B39+binaries!$I$10))/1000)</f>
        <v>1.3334758620689655</v>
      </c>
      <c r="T39" s="23">
        <f t="shared" ref="T39" si="779">1000*(S39-S$33)</f>
        <v>-19.409852216748735</v>
      </c>
      <c r="U39" s="23">
        <f>binaries!$G$17-(((binaries!$H$17*$B39^2)/($B39+binaries!$I$17))/1000)</f>
        <v>6.1220360043907798</v>
      </c>
      <c r="V39" s="23">
        <f t="shared" ref="V39" si="780">1000*(U39-U$33)</f>
        <v>-36.074097765860458</v>
      </c>
      <c r="W39" s="23">
        <f>binaries!$G$16-(((binaries!$H$16*$B39^2)/($B39+binaries!$I$16))/1000)</f>
        <v>3.4110030252100838</v>
      </c>
      <c r="X39" s="23">
        <f t="shared" ref="X39" si="781">1000*(W39-W$33)</f>
        <v>-26.598744701420429</v>
      </c>
      <c r="Y39" s="23">
        <f>binaries!$G$18-(((binaries!$H$18*$B39^2)/($B39+binaries!$I$18))/1000)</f>
        <v>0.74773170731707317</v>
      </c>
      <c r="Z39" s="23">
        <f t="shared" ref="Z39" si="782">1000*(Y39-Y$33)</f>
        <v>-8.4046563192904387</v>
      </c>
      <c r="AA39" s="23">
        <f>binaries!$J$20-(((binaries!$K$20*$B39^2)/($B39+binaries!$L$20))/1000)</f>
        <v>5.3886858495821723</v>
      </c>
      <c r="AB39" s="23">
        <f t="shared" ref="AB39" si="783">1000*(AA39-AA$33)</f>
        <v>-8.1492427661125078</v>
      </c>
      <c r="AC39" s="23">
        <f>binaries!$J$21-(((binaries!$K$21*$B39^2)/($B39+binaries!$L$21))/1000)</f>
        <v>1.1066344827586208</v>
      </c>
      <c r="AD39" s="23">
        <f t="shared" ref="AD39" si="784">1000*(AC39-AC$33)</f>
        <v>-16.387506770175087</v>
      </c>
      <c r="AE39" s="23">
        <f>binaries!$M$22-(((binaries!$N$22*$B39^2)/($B39+binaries!$O$22))/1000)</f>
        <v>0.63971505882352941</v>
      </c>
      <c r="AF39" s="23">
        <f t="shared" ref="AF39" si="785">1000*(AE39-AE$33)</f>
        <v>-23.674660802638805</v>
      </c>
      <c r="AG39" s="23">
        <f>binaries!$J$23-(((binaries!$K$23*$B39^2)/($B39+binaries!$L$23))/1000)</f>
        <v>2.3754301886792453</v>
      </c>
      <c r="AH39" s="23">
        <f t="shared" ref="AH39" si="786">1000*(AG39-AG$33)</f>
        <v>-10.969811320754363</v>
      </c>
      <c r="AI39" s="23">
        <f>binaries!$G$33-(((binaries!$H$33*$B39^2)/($B39+binaries!$I$33))/1000)</f>
        <v>-2.319148936170215E-2</v>
      </c>
      <c r="AJ39" s="23">
        <f t="shared" ref="AJ39" si="787">1000*(AI39-AI$33)</f>
        <v>35.922434688930778</v>
      </c>
      <c r="AK39" s="23">
        <f>binaries!$G$34-(((binaries!$H$34*$B39^2)/($B39+binaries!$I$34))/1000)</f>
        <v>-8.9837837837837831E-2</v>
      </c>
      <c r="AL39" s="23">
        <f t="shared" ref="AL39" si="788">1000*(AK39-AK$33)</f>
        <v>35.968613775065386</v>
      </c>
      <c r="AM39" s="23">
        <f>binaries!$G$35-(((binaries!$H$35*$B39^2)/($B39+binaries!$I$35))/1000)</f>
        <v>2.6748937842778795</v>
      </c>
      <c r="AN39" s="23">
        <f t="shared" ref="AN39" si="789">1000*(AM39-AM$33)</f>
        <v>-29.085065824789869</v>
      </c>
      <c r="AO39" s="23">
        <f>binaries!$G$36-(((binaries!$H$36*$B39^2)/($B39+binaries!$I$36))/1000)</f>
        <v>2.2461086705202313</v>
      </c>
      <c r="AP39" s="23">
        <f t="shared" ref="AP39" si="790">1000*(AO39-AO$33)</f>
        <v>-29.444270656239002</v>
      </c>
      <c r="AQ39" s="23">
        <f>binaries!$G$37-(((binaries!$H$37*$B39^2)/($B39+binaries!$I$37))/1000)</f>
        <v>3.7302</v>
      </c>
      <c r="AR39" s="23">
        <f t="shared" ref="AR39" si="791">1000*(AQ39-AQ$33)</f>
        <v>-35.000000000000142</v>
      </c>
      <c r="AS39" s="23">
        <f>binaries!$G$38-(((binaries!$H$38*$B39^2)/($B39+binaries!$I$38))/1000)</f>
        <v>2.3662588732394365</v>
      </c>
      <c r="AT39" s="23">
        <f t="shared" ref="AT39" si="792">1000*(AS39-AS$33)</f>
        <v>-17.601362981035873</v>
      </c>
      <c r="AU39" s="23">
        <f>binaries!$G$39-(((binaries!$H$39*$B39^2)/($B39+binaries!$I$39))/1000)</f>
        <v>1.6252798751950079</v>
      </c>
      <c r="AV39" s="23">
        <f t="shared" ref="AV39" si="793">1000*(AU39-AU$33)</f>
        <v>-32.906011207745948</v>
      </c>
      <c r="AW39" s="23">
        <f>binaries!$G$40-(((binaries!$H$40*$B39^2)/($B39+binaries!$I$40))/1000)</f>
        <v>1.48</v>
      </c>
      <c r="AX39" s="23">
        <f t="shared" ref="AX39" si="794">1000*(AW39-AW$33)</f>
        <v>-26.250000000000107</v>
      </c>
    </row>
    <row r="40" spans="1:50" x14ac:dyDescent="0.25">
      <c r="A40" s="108">
        <f t="shared" si="684"/>
        <v>97</v>
      </c>
      <c r="B40" s="108">
        <v>370</v>
      </c>
      <c r="C40" s="23">
        <f>binaries!J$4-(((binaries!K$4*$B40^2)/($B40+binaries!L$4))/1000)</f>
        <v>1.5913117647058823</v>
      </c>
      <c r="D40" s="23">
        <f t="shared" si="1"/>
        <v>-24.915508021390309</v>
      </c>
      <c r="E40" s="23">
        <f>binaries!$G$11-(((binaries!$H$11*$B40^2)/($B40+binaries!$I$11))/1000)</f>
        <v>0.70006411764705889</v>
      </c>
      <c r="F40" s="23">
        <f t="shared" si="1"/>
        <v>-26.640427807486656</v>
      </c>
      <c r="G40" s="23">
        <f>binaries!$G$12-(((binaries!$H$12*$B40^2)/($B40+binaries!$I$12))/1000)</f>
        <v>0.15387407407407405</v>
      </c>
      <c r="H40" s="23">
        <f t="shared" ref="H40" si="795">1000*(G40-G$33)</f>
        <v>-19.849330181245072</v>
      </c>
      <c r="I40" s="23">
        <f>binaries!$J$5-(((binaries!$K$5*$B40^2)/($B40+binaries!$L$5))/1000)</f>
        <v>2.1335222222222225</v>
      </c>
      <c r="J40" s="23">
        <f t="shared" ref="J40" si="796">1000*(I40-I$33)</f>
        <v>-30.574163319946557</v>
      </c>
      <c r="K40" s="23">
        <f>binaries!$G$8-(((binaries!$H$8*$B40^2)/($B40+binaries!$I$8))/1000)</f>
        <v>1.3900898083623692</v>
      </c>
      <c r="L40" s="23">
        <f t="shared" ref="L40" si="797">1000*(K40-K$33)</f>
        <v>-32.392334494773635</v>
      </c>
      <c r="M40" s="23">
        <f>binaries!$G$9-(((binaries!$H$9*$B40^2)/($B40+binaries!$I$9))/1000)</f>
        <v>0.33539222462203022</v>
      </c>
      <c r="N40" s="23">
        <f t="shared" ref="N40" si="798">1000*(M40-M$33)</f>
        <v>-18.40166850774072</v>
      </c>
      <c r="O40" s="23">
        <f>binaries!$J$7-(((binaries!$K$7*$B40^2)/($B40+binaries!$L$7))/1000)</f>
        <v>2.4745572025052192</v>
      </c>
      <c r="P40" s="23">
        <f t="shared" ref="P40" si="799">1000*(O40-O$33)</f>
        <v>-13.213067765051267</v>
      </c>
      <c r="Q40" s="23">
        <f>binaries!$J$6-(((binaries!$K$6*$B40^2)/($B40+binaries!$L$6))/1000)</f>
        <v>2.2435242722371971</v>
      </c>
      <c r="R40" s="23">
        <f t="shared" ref="R40" si="800">1000*(Q40-Q$33)</f>
        <v>-29.185549191374616</v>
      </c>
      <c r="S40" s="23">
        <f>binaries!$G$10-(((binaries!$H$10*$B40^2)/($B40+binaries!$I$10))/1000)</f>
        <v>1.3301889097744362</v>
      </c>
      <c r="T40" s="23">
        <f t="shared" ref="T40" si="801">1000*(S40-S$33)</f>
        <v>-22.696804511278089</v>
      </c>
      <c r="U40" s="23">
        <f>binaries!$G$17-(((binaries!$H$17*$B40^2)/($B40+binaries!$I$17))/1000)</f>
        <v>6.1155659934497812</v>
      </c>
      <c r="V40" s="23">
        <f t="shared" ref="V40" si="802">1000*(U40-U$33)</f>
        <v>-42.544108706858985</v>
      </c>
      <c r="W40" s="23">
        <f>binaries!$G$16-(((binaries!$H$16*$B40^2)/($B40+binaries!$I$16))/1000)</f>
        <v>3.4062982499999999</v>
      </c>
      <c r="X40" s="23">
        <f t="shared" ref="X40" si="803">1000*(W40-W$33)</f>
        <v>-31.303519911504374</v>
      </c>
      <c r="Y40" s="23">
        <f>binaries!$G$18-(((binaries!$H$18*$B40^2)/($B40+binaries!$I$18))/1000)</f>
        <v>0.74625704225352119</v>
      </c>
      <c r="Z40" s="23">
        <f t="shared" ref="Z40" si="804">1000*(Y40-Y$33)</f>
        <v>-9.87932138284242</v>
      </c>
      <c r="AA40" s="23">
        <f>binaries!$J$20-(((binaries!$K$20*$B40^2)/($B40+binaries!$L$20))/1000)</f>
        <v>5.3871087066541703</v>
      </c>
      <c r="AB40" s="23">
        <f t="shared" ref="AB40" si="805">1000*(AA40-AA$33)</f>
        <v>-9.7263856941145477</v>
      </c>
      <c r="AC40" s="23">
        <f>binaries!$J$21-(((binaries!$K$21*$B40^2)/($B40+binaries!$L$21))/1000)</f>
        <v>1.1037551219512196</v>
      </c>
      <c r="AD40" s="23">
        <f t="shared" ref="AD40" si="806">1000*(AC40-AC$33)</f>
        <v>-19.266867577576228</v>
      </c>
      <c r="AE40" s="23">
        <f>binaries!$M$22-(((binaries!$N$22*$B40^2)/($B40+binaries!$O$22))/1000)</f>
        <v>0.63567345454545454</v>
      </c>
      <c r="AF40" s="23">
        <f t="shared" ref="AF40" si="807">1000*(AE40-AE$33)</f>
        <v>-27.716265080713676</v>
      </c>
      <c r="AG40" s="23">
        <f>binaries!$J$23-(((binaries!$K$23*$B40^2)/($B40+binaries!$L$23))/1000)</f>
        <v>2.3734990654205608</v>
      </c>
      <c r="AH40" s="23">
        <f t="shared" ref="AH40" si="808">1000*(AG40-AG$33)</f>
        <v>-12.900934579438861</v>
      </c>
      <c r="AI40" s="23">
        <f>binaries!$G$33-(((binaries!$H$33*$B40^2)/($B40+binaries!$I$33))/1000)</f>
        <v>-1.7202072538860108E-2</v>
      </c>
      <c r="AJ40" s="23">
        <f t="shared" ref="AJ40" si="809">1000*(AI40-AI$33)</f>
        <v>41.911851511772817</v>
      </c>
      <c r="AK40" s="23">
        <f>binaries!$G$34-(((binaries!$H$34*$B40^2)/($B40+binaries!$I$34))/1000)</f>
        <v>-8.3842105263157884E-2</v>
      </c>
      <c r="AL40" s="23">
        <f t="shared" ref="AL40" si="810">1000*(AK40-AK$33)</f>
        <v>41.964346349745327</v>
      </c>
      <c r="AM40" s="23">
        <f>binaries!$G$35-(((binaries!$H$35*$B40^2)/($B40+binaries!$I$35))/1000)</f>
        <v>2.6699542190305205</v>
      </c>
      <c r="AN40" s="23">
        <f t="shared" ref="AN40" si="811">1000*(AM40-AM$33)</f>
        <v>-34.024631072148814</v>
      </c>
      <c r="AO40" s="23">
        <f>binaries!$G$36-(((binaries!$H$36*$B40^2)/($B40+binaries!$I$36))/1000)</f>
        <v>2.2411241965973536</v>
      </c>
      <c r="AP40" s="23">
        <f t="shared" ref="AP40" si="812">1000*(AO40-AO$33)</f>
        <v>-34.42874457911671</v>
      </c>
      <c r="AQ40" s="23">
        <f>binaries!$G$37-(((binaries!$H$37*$B40^2)/($B40+binaries!$I$37))/1000)</f>
        <v>3.7240659793814435</v>
      </c>
      <c r="AR40" s="23">
        <f t="shared" ref="AR40" si="813">1000*(AQ40-AQ$33)</f>
        <v>-41.134020618556647</v>
      </c>
      <c r="AS40" s="23">
        <f>binaries!$G$38-(((binaries!$H$38*$B40^2)/($B40+binaries!$I$38))/1000)</f>
        <v>2.3632626470588232</v>
      </c>
      <c r="AT40" s="23">
        <f t="shared" ref="AT40" si="814">1000*(AS40-AS$33)</f>
        <v>-20.597589161649221</v>
      </c>
      <c r="AU40" s="23">
        <f>binaries!$G$39-(((binaries!$H$39*$B40^2)/($B40+binaries!$I$39))/1000)</f>
        <v>1.6196368663594471</v>
      </c>
      <c r="AV40" s="23">
        <f t="shared" ref="AV40" si="815">1000*(AU40-AU$33)</f>
        <v>-38.54902004330674</v>
      </c>
      <c r="AW40" s="23">
        <f>binaries!$G$40-(((binaries!$H$40*$B40^2)/($B40+binaries!$I$40))/1000)</f>
        <v>1.4755454545454547</v>
      </c>
      <c r="AX40" s="23">
        <f t="shared" ref="AX40" si="816">1000*(AW40-AW$33)</f>
        <v>-30.704545454545375</v>
      </c>
    </row>
    <row r="41" spans="1:50" x14ac:dyDescent="0.25">
      <c r="A41" s="108">
        <f t="shared" si="684"/>
        <v>107</v>
      </c>
      <c r="B41" s="108">
        <v>380</v>
      </c>
      <c r="C41" s="23">
        <f>binaries!J$4-(((binaries!K$4*$B41^2)/($B41+binaries!L$4))/1000)</f>
        <v>1.5876999999999999</v>
      </c>
      <c r="D41" s="23">
        <f t="shared" si="1"/>
        <v>-28.527272727272734</v>
      </c>
      <c r="E41" s="23">
        <f>binaries!$G$11-(((binaries!$H$11*$B41^2)/($B41+binaries!$I$11))/1000)</f>
        <v>0.69620230769230773</v>
      </c>
      <c r="F41" s="23">
        <f t="shared" si="1"/>
        <v>-30.502237762237815</v>
      </c>
      <c r="G41" s="23">
        <f>binaries!$G$12-(((binaries!$H$12*$B41^2)/($B41+binaries!$I$12))/1000)</f>
        <v>0.15098545454545453</v>
      </c>
      <c r="H41" s="23">
        <f t="shared" ref="H41" si="817">1000*(G41-G$33)</f>
        <v>-22.737949709864591</v>
      </c>
      <c r="I41" s="23">
        <f>binaries!$J$5-(((binaries!$K$5*$B41^2)/($B41+binaries!$L$5))/1000)</f>
        <v>2.1289230769230771</v>
      </c>
      <c r="J41" s="23">
        <f t="shared" ref="J41" si="818">1000*(I41-I$33)</f>
        <v>-35.173308619091955</v>
      </c>
      <c r="K41" s="23">
        <f>binaries!$G$8-(((binaries!$H$8*$B41^2)/($B41+binaries!$I$8))/1000)</f>
        <v>1.3853558219178082</v>
      </c>
      <c r="L41" s="23">
        <f t="shared" ref="L41" si="819">1000*(K41-K$33)</f>
        <v>-37.126320939334654</v>
      </c>
      <c r="M41" s="23">
        <f>binaries!$G$9-(((binaries!$H$9*$B41^2)/($B41+binaries!$I$9))/1000)</f>
        <v>0.33274122621564478</v>
      </c>
      <c r="N41" s="23">
        <f t="shared" ref="N41" si="820">1000*(M41-M$33)</f>
        <v>-21.05266691412616</v>
      </c>
      <c r="O41" s="23">
        <f>binaries!$J$7-(((binaries!$K$7*$B41^2)/($B41+binaries!$L$7))/1000)</f>
        <v>2.4725628099173553</v>
      </c>
      <c r="P41" s="23">
        <f t="shared" ref="P41" si="821">1000*(O41-O$33)</f>
        <v>-15.207460352915092</v>
      </c>
      <c r="Q41" s="23">
        <f>binaries!$J$6-(((binaries!$K$6*$B41^2)/($B41+binaries!$L$6))/1000)</f>
        <v>2.239184521276596</v>
      </c>
      <c r="R41" s="23">
        <f t="shared" ref="R41" si="822">1000*(Q41-Q$33)</f>
        <v>-33.525300151975742</v>
      </c>
      <c r="S41" s="23">
        <f>binaries!$G$10-(((binaries!$H$10*$B41^2)/($B41+binaries!$I$10))/1000)</f>
        <v>1.326889298892989</v>
      </c>
      <c r="T41" s="23">
        <f t="shared" ref="T41" si="823">1000*(S41-S$33)</f>
        <v>-25.996415392725236</v>
      </c>
      <c r="U41" s="23">
        <f>binaries!$G$17-(((binaries!$H$17*$B41^2)/($B41+binaries!$I$17))/1000)</f>
        <v>6.108970901194354</v>
      </c>
      <c r="V41" s="23">
        <f t="shared" ref="V41" si="824">1000*(U41-U$33)</f>
        <v>-49.139200962286189</v>
      </c>
      <c r="W41" s="23">
        <f>binaries!$G$16-(((binaries!$H$16*$B41^2)/($B41+binaries!$I$16))/1000)</f>
        <v>3.4015209917355369</v>
      </c>
      <c r="X41" s="23">
        <f t="shared" ref="X41" si="825">1000*(W41-W$33)</f>
        <v>-36.080778175967332</v>
      </c>
      <c r="Y41" s="23">
        <f>binaries!$G$18-(((binaries!$H$18*$B41^2)/($B41+binaries!$I$18))/1000)</f>
        <v>0.74476294820717137</v>
      </c>
      <c r="Z41" s="23">
        <f t="shared" ref="Z41" si="826">1000*(Y41-Y$33)</f>
        <v>-11.373415429192235</v>
      </c>
      <c r="AA41" s="23">
        <f>binaries!$J$20-(((binaries!$K$20*$B41^2)/($B41+binaries!$L$20))/1000)</f>
        <v>5.3854642762535478</v>
      </c>
      <c r="AB41" s="23">
        <f t="shared" ref="AB41" si="827">1000*(AA41-AA$33)</f>
        <v>-11.370816094737002</v>
      </c>
      <c r="AC41" s="23">
        <f>binaries!$J$21-(((binaries!$K$21*$B41^2)/($B41+binaries!$L$21))/1000)</f>
        <v>1.1008367149758453</v>
      </c>
      <c r="AD41" s="23">
        <f t="shared" ref="AD41" si="828">1000*(AC41-AC$33)</f>
        <v>-22.185274552950496</v>
      </c>
      <c r="AE41" s="23">
        <f>binaries!$M$22-(((binaries!$N$22*$B41^2)/($B41+binaries!$O$22))/1000)</f>
        <v>0.63160803252032527</v>
      </c>
      <c r="AF41" s="23">
        <f t="shared" ref="AF41" si="829">1000*(AE41-AE$33)</f>
        <v>-31.781687105842948</v>
      </c>
      <c r="AG41" s="23">
        <f>binaries!$J$23-(((binaries!$K$23*$B41^2)/($B41+binaries!$L$23))/1000)</f>
        <v>2.3715407407407407</v>
      </c>
      <c r="AH41" s="23">
        <f t="shared" ref="AH41" si="830">1000*(AG41-AG$33)</f>
        <v>-14.859259259258906</v>
      </c>
      <c r="AI41" s="23">
        <f>binaries!$G$33-(((binaries!$H$33*$B41^2)/($B41+binaries!$I$33))/1000)</f>
        <v>-1.1212121212121229E-2</v>
      </c>
      <c r="AJ41" s="23">
        <f t="shared" ref="AJ41" si="831">1000*(AI41-AI$33)</f>
        <v>47.901802838511699</v>
      </c>
      <c r="AK41" s="23">
        <f>binaries!$G$34-(((binaries!$H$34*$B41^2)/($B41+binaries!$I$34))/1000)</f>
        <v>-7.7846153846153815E-2</v>
      </c>
      <c r="AL41" s="23">
        <f t="shared" ref="AL41" si="832">1000*(AK41-AK$33)</f>
        <v>47.960297766749399</v>
      </c>
      <c r="AM41" s="23">
        <f>binaries!$G$35-(((binaries!$H$35*$B41^2)/($B41+binaries!$I$35))/1000)</f>
        <v>2.6649920634920639</v>
      </c>
      <c r="AN41" s="23">
        <f t="shared" ref="AN41" si="833">1000*(AM41-AM$33)</f>
        <v>-38.986786610605506</v>
      </c>
      <c r="AO41" s="23">
        <f>binaries!$G$36-(((binaries!$H$36*$B41^2)/($B41+binaries!$I$36))/1000)</f>
        <v>2.2361209647495359</v>
      </c>
      <c r="AP41" s="23">
        <f t="shared" ref="AP41" si="834">1000*(AO41-AO$33)</f>
        <v>-39.431976426934412</v>
      </c>
      <c r="AQ41" s="23">
        <f>binaries!$G$37-(((binaries!$H$37*$B41^2)/($B41+binaries!$I$37))/1000)</f>
        <v>3.7178530612244898</v>
      </c>
      <c r="AR41" s="23">
        <f t="shared" ref="AR41" si="835">1000*(AQ41-AQ$33)</f>
        <v>-47.346938775510324</v>
      </c>
      <c r="AS41" s="23">
        <f>binaries!$G$38-(((binaries!$H$38*$B41^2)/($B41+binaries!$I$38))/1000)</f>
        <v>2.3602509523809521</v>
      </c>
      <c r="AT41" s="23">
        <f t="shared" ref="AT41" si="836">1000*(AS41-AS$33)</f>
        <v>-23.609283839520323</v>
      </c>
      <c r="AU41" s="23">
        <f>binaries!$G$39-(((binaries!$H$39*$B41^2)/($B41+binaries!$I$39))/1000)</f>
        <v>1.6139540090771558</v>
      </c>
      <c r="AV41" s="23">
        <f t="shared" ref="AV41" si="837">1000*(AU41-AU$33)</f>
        <v>-44.231877325598077</v>
      </c>
      <c r="AW41" s="23">
        <f>binaries!$G$40-(((binaries!$H$40*$B41^2)/($B41+binaries!$I$40))/1000)</f>
        <v>1.4710714285714286</v>
      </c>
      <c r="AX41" s="23">
        <f t="shared" ref="AX41" si="838">1000*(AW41-AW$33)</f>
        <v>-35.178571428571502</v>
      </c>
    </row>
    <row r="42" spans="1:50" x14ac:dyDescent="0.25">
      <c r="A42" s="108">
        <f t="shared" si="684"/>
        <v>117</v>
      </c>
      <c r="B42" s="108">
        <v>390</v>
      </c>
      <c r="C42" s="23">
        <f>binaries!J$4-(((binaries!K$4*$B42^2)/($B42+binaries!L$4))/1000)</f>
        <v>1.5840773584905661</v>
      </c>
      <c r="D42" s="23">
        <f t="shared" si="1"/>
        <v>-32.149914236706543</v>
      </c>
      <c r="E42" s="23">
        <f>binaries!$G$11-(((binaries!$H$11*$B42^2)/($B42+binaries!$I$11))/1000)</f>
        <v>0.69232886792452841</v>
      </c>
      <c r="F42" s="23">
        <f t="shared" si="1"/>
        <v>-34.375677530017136</v>
      </c>
      <c r="G42" s="23">
        <f>binaries!$G$12-(((binaries!$H$12*$B42^2)/($B42+binaries!$I$12))/1000)</f>
        <v>0.14808571428571426</v>
      </c>
      <c r="H42" s="23">
        <f t="shared" ref="H42" si="839">1000*(G42-G$33)</f>
        <v>-25.63768996960486</v>
      </c>
      <c r="I42" s="23">
        <f>binaries!$J$5-(((binaries!$K$5*$B42^2)/($B42+binaries!$L$5))/1000)</f>
        <v>2.1242717391304349</v>
      </c>
      <c r="J42" s="23">
        <f t="shared" ref="J42" si="840">1000*(I42-I$33)</f>
        <v>-39.824646411734221</v>
      </c>
      <c r="K42" s="23">
        <f>binaries!$G$8-(((binaries!$H$8*$B42^2)/($B42+binaries!$I$8))/1000)</f>
        <v>1.3805992424242424</v>
      </c>
      <c r="L42" s="23">
        <f t="shared" ref="L42" si="841">1000*(K42-K$33)</f>
        <v>-41.882900432900442</v>
      </c>
      <c r="M42" s="23">
        <f>binaries!$G$9-(((binaries!$H$9*$B42^2)/($B42+binaries!$I$9))/1000)</f>
        <v>0.33008571428571426</v>
      </c>
      <c r="N42" s="23">
        <f t="shared" ref="N42" si="842">1000*(M42-M$33)</f>
        <v>-23.708178844056683</v>
      </c>
      <c r="O42" s="23">
        <f>binaries!$J$7-(((binaries!$K$7*$B42^2)/($B42+binaries!$L$7))/1000)</f>
        <v>2.470544171779141</v>
      </c>
      <c r="P42" s="23">
        <f t="shared" ref="P42" si="843">1000*(O42-O$33)</f>
        <v>-17.226098491129438</v>
      </c>
      <c r="Q42" s="23">
        <f>binaries!$J$6-(((binaries!$K$6*$B42^2)/($B42+binaries!$L$6))/1000)</f>
        <v>2.2348072047244094</v>
      </c>
      <c r="R42" s="23">
        <f t="shared" ref="R42" si="844">1000*(Q42-Q$33)</f>
        <v>-37.902616704162284</v>
      </c>
      <c r="S42" s="23">
        <f>binaries!$G$10-(((binaries!$H$10*$B42^2)/($B42+binaries!$I$10))/1000)</f>
        <v>1.3235777173913044</v>
      </c>
      <c r="T42" s="23">
        <f t="shared" ref="T42" si="845">1000*(S42-S$33)</f>
        <v>-29.307996894409882</v>
      </c>
      <c r="U42" s="23">
        <f>binaries!$G$17-(((binaries!$H$17*$B42^2)/($B42+binaries!$I$17))/1000)</f>
        <v>6.1022527537796973</v>
      </c>
      <c r="V42" s="23">
        <f t="shared" ref="V42" si="846">1000*(U42-U$33)</f>
        <v>-55.857348376942895</v>
      </c>
      <c r="W42" s="23">
        <f>binaries!$G$16-(((binaries!$H$16*$B42^2)/($B42+binaries!$I$16))/1000)</f>
        <v>3.396673032786885</v>
      </c>
      <c r="X42" s="23">
        <f t="shared" ref="X42" si="847">1000*(W42-W$33)</f>
        <v>-40.928737124619197</v>
      </c>
      <c r="Y42" s="23">
        <f>binaries!$G$18-(((binaries!$H$18*$B42^2)/($B42+binaries!$I$18))/1000)</f>
        <v>0.74325000000000008</v>
      </c>
      <c r="Z42" s="23">
        <f t="shared" ref="Z42" si="848">1000*(Y42-Y$33)</f>
        <v>-12.88636363636353</v>
      </c>
      <c r="AA42" s="23">
        <f>binaries!$J$20-(((binaries!$K$20*$B42^2)/($B42+binaries!$L$20))/1000)</f>
        <v>5.3837506303724929</v>
      </c>
      <c r="AB42" s="23">
        <f t="shared" ref="AB42" si="849">1000*(AA42-AA$33)</f>
        <v>-13.084461975791939</v>
      </c>
      <c r="AC42" s="23">
        <f>binaries!$J$21-(((binaries!$K$21*$B42^2)/($B42+binaries!$L$21))/1000)</f>
        <v>1.0978803827751196</v>
      </c>
      <c r="AD42" s="23">
        <f t="shared" ref="AD42" si="850">1000*(AC42-AC$33)</f>
        <v>-25.141606753676271</v>
      </c>
      <c r="AE42" s="23">
        <f>binaries!$M$22-(((binaries!$N$22*$B42^2)/($B42+binaries!$O$22))/1000)</f>
        <v>0.627519936</v>
      </c>
      <c r="AF42" s="23">
        <f t="shared" ref="AF42" si="851">1000*(AE42-AE$33)</f>
        <v>-35.869783626168214</v>
      </c>
      <c r="AG42" s="23">
        <f>binaries!$J$23-(((binaries!$K$23*$B42^2)/($B42+binaries!$L$23))/1000)</f>
        <v>2.3695559633027523</v>
      </c>
      <c r="AH42" s="23">
        <f t="shared" ref="AH42" si="852">1000*(AG42-AG$33)</f>
        <v>-16.844036697247322</v>
      </c>
      <c r="AI42" s="23">
        <f>binaries!$G$33-(((binaries!$H$33*$B42^2)/($B42+binaries!$I$33))/1000)</f>
        <v>-5.2216748768472987E-3</v>
      </c>
      <c r="AJ42" s="23">
        <f t="shared" ref="AJ42" si="853">1000*(AI42-AI$33)</f>
        <v>53.892249173785629</v>
      </c>
      <c r="AK42" s="23">
        <f>binaries!$G$34-(((binaries!$H$34*$B42^2)/($B42+binaries!$I$34))/1000)</f>
        <v>-7.1849999999999969E-2</v>
      </c>
      <c r="AL42" s="23">
        <f t="shared" ref="AL42" si="854">1000*(AK42-AK$33)</f>
        <v>53.956451612903244</v>
      </c>
      <c r="AM42" s="23">
        <f>binaries!$G$35-(((binaries!$H$35*$B42^2)/($B42+binaries!$I$35))/1000)</f>
        <v>2.6600084922010399</v>
      </c>
      <c r="AN42" s="23">
        <f t="shared" ref="AN42" si="855">1000*(AM42-AM$33)</f>
        <v>-43.970357901629512</v>
      </c>
      <c r="AO42" s="23">
        <f>binaries!$G$36-(((binaries!$H$36*$B42^2)/($B42+binaries!$I$36))/1000)</f>
        <v>2.2311000000000001</v>
      </c>
      <c r="AP42" s="23">
        <f t="shared" ref="AP42" si="856">1000*(AO42-AO$33)</f>
        <v>-44.452941176470247</v>
      </c>
      <c r="AQ42" s="23">
        <f>binaries!$G$37-(((binaries!$H$37*$B42^2)/($B42+binaries!$I$37))/1000)</f>
        <v>3.7115636363636364</v>
      </c>
      <c r="AR42" s="23">
        <f t="shared" ref="AR42" si="857">1000*(AQ42-AQ$33)</f>
        <v>-53.636363636363704</v>
      </c>
      <c r="AS42" s="23">
        <f>binaries!$G$38-(((binaries!$H$38*$B42^2)/($B42+binaries!$I$38))/1000)</f>
        <v>2.3572245652173911</v>
      </c>
      <c r="AT42" s="23">
        <f t="shared" ref="AT42" si="858">1000*(AS42-AS$33)</f>
        <v>-26.635671003081285</v>
      </c>
      <c r="AU42" s="23">
        <f>binaries!$G$39-(((binaries!$H$39*$B42^2)/($B42+binaries!$I$39))/1000)</f>
        <v>1.608233084947839</v>
      </c>
      <c r="AV42" s="23">
        <f t="shared" ref="AV42" si="859">1000*(AU42-AU$33)</f>
        <v>-49.952801454914876</v>
      </c>
      <c r="AW42" s="23">
        <f>binaries!$G$40-(((binaries!$H$40*$B42^2)/($B42+binaries!$I$40))/1000)</f>
        <v>1.4665789473684212</v>
      </c>
      <c r="AX42" s="23">
        <f t="shared" ref="AX42" si="860">1000*(AW42-AW$33)</f>
        <v>-39.671052631578888</v>
      </c>
    </row>
    <row r="43" spans="1:50" x14ac:dyDescent="0.25">
      <c r="A43" s="108">
        <f t="shared" si="684"/>
        <v>127</v>
      </c>
      <c r="B43" s="108">
        <v>400</v>
      </c>
      <c r="C43" s="23">
        <f>binaries!J$4-(((binaries!K$4*$B43^2)/($B43+binaries!L$4))/1000)</f>
        <v>1.5804444444444443</v>
      </c>
      <c r="D43" s="23">
        <f t="shared" si="1"/>
        <v>-35.782828282828305</v>
      </c>
      <c r="E43" s="23">
        <f>binaries!$G$11-(((binaries!$H$11*$B43^2)/($B43+binaries!$I$11))/1000)</f>
        <v>0.68844444444444453</v>
      </c>
      <c r="F43" s="23">
        <f t="shared" si="1"/>
        <v>-38.260101010101025</v>
      </c>
      <c r="G43" s="23">
        <f>binaries!$G$12-(((binaries!$H$12*$B43^2)/($B43+binaries!$I$12))/1000)</f>
        <v>0.14517543859649124</v>
      </c>
      <c r="H43" s="23">
        <f t="shared" ref="H43" si="861">1000*(G43-G$33)</f>
        <v>-28.547965658827891</v>
      </c>
      <c r="I43" s="23">
        <f>binaries!$J$5-(((binaries!$K$5*$B43^2)/($B43+binaries!$L$5))/1000)</f>
        <v>2.1195698924731183</v>
      </c>
      <c r="J43" s="23">
        <f t="shared" ref="J43" si="862">1000*(I43-I$33)</f>
        <v>-44.526493069050765</v>
      </c>
      <c r="K43" s="23">
        <f>binaries!$G$8-(((binaries!$H$8*$B43^2)/($B43+binaries!$I$8))/1000)</f>
        <v>1.3758211920529799</v>
      </c>
      <c r="L43" s="23">
        <f t="shared" ref="L43" si="863">1000*(K43-K$33)</f>
        <v>-46.66095080416288</v>
      </c>
      <c r="M43" s="23">
        <f>binaries!$G$9-(((binaries!$H$9*$B43^2)/($B43+binaries!$I$9))/1000)</f>
        <v>0.32742596348884379</v>
      </c>
      <c r="N43" s="23">
        <f t="shared" ref="N43" si="864">1000*(M43-M$33)</f>
        <v>-26.367929640927159</v>
      </c>
      <c r="O43" s="23">
        <f>binaries!$J$7-(((binaries!$K$7*$B43^2)/($B43+binaries!$L$7))/1000)</f>
        <v>2.4685020242914981</v>
      </c>
      <c r="P43" s="23">
        <f t="shared" ref="P43" si="865">1000*(O43-O$33)</f>
        <v>-19.268245978772303</v>
      </c>
      <c r="Q43" s="23">
        <f>binaries!$J$6-(((binaries!$K$6*$B43^2)/($B43+binaries!$L$6))/1000)</f>
        <v>2.2303937823834197</v>
      </c>
      <c r="R43" s="23">
        <f t="shared" ref="R43" si="866">1000*(Q43-Q$33)</f>
        <v>-42.316039045152024</v>
      </c>
      <c r="S43" s="23">
        <f>binaries!$G$10-(((binaries!$H$10*$B43^2)/($B43+binaries!$I$10))/1000)</f>
        <v>1.3202548042704627</v>
      </c>
      <c r="T43" s="23">
        <f t="shared" ref="T43" si="867">1000*(S43-S$33)</f>
        <v>-32.630910015251537</v>
      </c>
      <c r="U43" s="23">
        <f>binaries!$G$17-(((binaries!$H$17*$B43^2)/($B43+binaries!$I$17))/1000)</f>
        <v>6.0954135338345861</v>
      </c>
      <c r="V43" s="23">
        <f t="shared" ref="V43" si="868">1000*(U43-U$33)</f>
        <v>-62.696568322054169</v>
      </c>
      <c r="W43" s="23">
        <f>binaries!$G$16-(((binaries!$H$16*$B43^2)/($B43+binaries!$I$16))/1000)</f>
        <v>3.3917560975609753</v>
      </c>
      <c r="X43" s="23">
        <f t="shared" ref="X43" si="869">1000*(W43-W$33)</f>
        <v>-45.845672350528943</v>
      </c>
      <c r="Y43" s="23">
        <f>binaries!$G$18-(((binaries!$H$18*$B43^2)/($B43+binaries!$I$18))/1000)</f>
        <v>0.74171874999999998</v>
      </c>
      <c r="Z43" s="23">
        <f t="shared" ref="Z43" si="870">1000*(Y43-Y$33)</f>
        <v>-14.417613636363624</v>
      </c>
      <c r="AA43" s="23">
        <f>binaries!$J$20-(((binaries!$K$20*$B43^2)/($B43+binaries!$L$20))/1000)</f>
        <v>5.3819657666345222</v>
      </c>
      <c r="AB43" s="23">
        <f t="shared" ref="AB43" si="871">1000*(AA43-AA$33)</f>
        <v>-14.869325713762649</v>
      </c>
      <c r="AC43" s="23">
        <f>binaries!$J$21-(((binaries!$K$21*$B43^2)/($B43+binaries!$L$21))/1000)</f>
        <v>1.0948872037914692</v>
      </c>
      <c r="AD43" s="23">
        <f t="shared" ref="AD43" si="872">1000*(AC43-AC$33)</f>
        <v>-28.134785737326638</v>
      </c>
      <c r="AE43" s="23">
        <f>binaries!$M$22-(((binaries!$N$22*$B43^2)/($B43+binaries!$O$22))/1000)</f>
        <v>0.62341023622047242</v>
      </c>
      <c r="AF43" s="23">
        <f t="shared" ref="AF43" si="873">1000*(AE43-AE$33)</f>
        <v>-39.979483405695795</v>
      </c>
      <c r="AG43" s="23">
        <f>binaries!$J$23-(((binaries!$K$23*$B43^2)/($B43+binaries!$L$23))/1000)</f>
        <v>2.3675454545454544</v>
      </c>
      <c r="AH43" s="23">
        <f t="shared" ref="AH43" si="874">1000*(AG43-AG$33)</f>
        <v>-18.854545454545235</v>
      </c>
      <c r="AI43" s="23">
        <f>binaries!$G$33-(((binaries!$H$33*$B43^2)/($B43+binaries!$I$33))/1000)</f>
        <v>7.6923076923077205E-4</v>
      </c>
      <c r="AJ43" s="23">
        <f t="shared" ref="AJ43" si="875">1000*(AI43-AI$33)</f>
        <v>59.883154819863698</v>
      </c>
      <c r="AK43" s="23">
        <f>binaries!$G$34-(((binaries!$H$34*$B43^2)/($B43+binaries!$I$34))/1000)</f>
        <v>-6.5853658536585341E-2</v>
      </c>
      <c r="AL43" s="23">
        <f t="shared" ref="AL43" si="876">1000*(AK43-AK$33)</f>
        <v>59.952793076317874</v>
      </c>
      <c r="AM43" s="23">
        <f>binaries!$G$35-(((binaries!$H$35*$B43^2)/($B43+binaries!$I$35))/1000)</f>
        <v>2.6550045996592848</v>
      </c>
      <c r="AN43" s="23">
        <f t="shared" ref="AN43" si="877">1000*(AM43-AM$33)</f>
        <v>-48.974250443384548</v>
      </c>
      <c r="AO43" s="23">
        <f>binaries!$G$36-(((binaries!$H$36*$B43^2)/($B43+binaries!$I$36))/1000)</f>
        <v>2.2260622540250448</v>
      </c>
      <c r="AP43" s="23">
        <f t="shared" ref="AP43" si="878">1000*(AO43-AO$33)</f>
        <v>-49.490687151425576</v>
      </c>
      <c r="AQ43" s="23">
        <f>binaries!$G$37-(((binaries!$H$37*$B43^2)/($B43+binaries!$I$37))/1000)</f>
        <v>3.7052</v>
      </c>
      <c r="AR43" s="23">
        <f t="shared" ref="AR43" si="879">1000*(AQ43-AQ$33)</f>
        <v>-60.000000000000057</v>
      </c>
      <c r="AS43" s="23">
        <f>binaries!$G$38-(((binaries!$H$38*$B43^2)/($B43+binaries!$I$38))/1000)</f>
        <v>2.3541842105263155</v>
      </c>
      <c r="AT43" s="23">
        <f t="shared" ref="AT43" si="880">1000*(AS43-AS$33)</f>
        <v>-29.676025694156838</v>
      </c>
      <c r="AU43" s="23">
        <f>binaries!$G$39-(((binaries!$H$39*$B43^2)/($B43+binaries!$I$39))/1000)</f>
        <v>1.6024757709251101</v>
      </c>
      <c r="AV43" s="23">
        <f t="shared" ref="AV43" si="881">1000*(AU43-AU$33)</f>
        <v>-55.710115477643818</v>
      </c>
      <c r="AW43" s="23">
        <f>binaries!$G$40-(((binaries!$H$40*$B43^2)/($B43+binaries!$I$40))/1000)</f>
        <v>1.4620689655172414</v>
      </c>
      <c r="AX43" s="23">
        <f t="shared" ref="AX43" si="882">1000*(AW43-AW$33)</f>
        <v>-44.181034482758676</v>
      </c>
    </row>
    <row r="44" spans="1:50" x14ac:dyDescent="0.25">
      <c r="A44" s="108">
        <f t="shared" si="684"/>
        <v>137</v>
      </c>
      <c r="B44" s="108">
        <v>410</v>
      </c>
      <c r="C44" s="23">
        <f>binaries!J$4-(((binaries!K$4*$B44^2)/($B44+binaries!L$4))/1000)</f>
        <v>1.5768018181818182</v>
      </c>
      <c r="D44" s="23">
        <f t="shared" si="1"/>
        <v>-39.425454545454429</v>
      </c>
      <c r="E44" s="23">
        <f>binaries!$G$11-(((binaries!$H$11*$B44^2)/($B44+binaries!$I$11))/1000)</f>
        <v>0.68454963636363642</v>
      </c>
      <c r="F44" s="23">
        <f t="shared" si="1"/>
        <v>-42.154909090909129</v>
      </c>
      <c r="G44" s="23">
        <f>binaries!$G$12-(((binaries!$H$12*$B44^2)/($B44+binaries!$I$12))/1000)</f>
        <v>0.1422551724137931</v>
      </c>
      <c r="H44" s="23">
        <f t="shared" ref="H44" si="883">1000*(G44-G$33)</f>
        <v>-31.468231841526027</v>
      </c>
      <c r="I44" s="23">
        <f>binaries!$J$5-(((binaries!$K$5*$B44^2)/($B44+binaries!$L$5))/1000)</f>
        <v>2.1148191489361703</v>
      </c>
      <c r="J44" s="23">
        <f t="shared" ref="J44" si="884">1000*(I44-I$33)</f>
        <v>-49.277236605998809</v>
      </c>
      <c r="K44" s="23">
        <f>binaries!$G$8-(((binaries!$H$8*$B44^2)/($B44+binaries!$I$8))/1000)</f>
        <v>1.3710227198697067</v>
      </c>
      <c r="L44" s="23">
        <f t="shared" ref="L44" si="885">1000*(K44-K$33)</f>
        <v>-51.459422987436113</v>
      </c>
      <c r="M44" s="23">
        <f>binaries!$G$9-(((binaries!$H$9*$B44^2)/($B44+binaries!$I$9))/1000)</f>
        <v>0.32476222664015902</v>
      </c>
      <c r="N44" s="23">
        <f t="shared" ref="N44" si="886">1000*(M44-M$33)</f>
        <v>-29.031666489611919</v>
      </c>
      <c r="O44" s="23">
        <f>binaries!$J$7-(((binaries!$K$7*$B44^2)/($B44+binaries!$L$7))/1000)</f>
        <v>2.4664370741482964</v>
      </c>
      <c r="P44" s="23">
        <f t="shared" ref="P44" si="887">1000*(O44-O$33)</f>
        <v>-21.333196121974041</v>
      </c>
      <c r="Q44" s="23">
        <f>binaries!$J$6-(((binaries!$K$6*$B44^2)/($B44+binaries!$L$6))/1000)</f>
        <v>2.2259456393861892</v>
      </c>
      <c r="R44" s="23">
        <f t="shared" ref="R44" si="888">1000*(Q44-Q$33)</f>
        <v>-46.764182042382529</v>
      </c>
      <c r="S44" s="23">
        <f>binaries!$G$10-(((binaries!$H$10*$B44^2)/($B44+binaries!$I$10))/1000)</f>
        <v>1.3169211538461538</v>
      </c>
      <c r="T44" s="23">
        <f t="shared" ref="T44" si="889">1000*(S44-S$33)</f>
        <v>-35.964560439560422</v>
      </c>
      <c r="U44" s="23">
        <f>binaries!$G$17-(((binaries!$H$17*$B44^2)/($B44+binaries!$I$17))/1000)</f>
        <v>6.0884551816239316</v>
      </c>
      <c r="V44" s="23">
        <f t="shared" ref="V44" si="890">1000*(U44-U$33)</f>
        <v>-69.654920532708616</v>
      </c>
      <c r="W44" s="23">
        <f>binaries!$G$16-(((binaries!$H$16*$B44^2)/($B44+binaries!$I$16))/1000)</f>
        <v>3.3867718548387096</v>
      </c>
      <c r="X44" s="23">
        <f t="shared" ref="X44" si="891">1000*(W44-W$33)</f>
        <v>-50.829915072794662</v>
      </c>
      <c r="Y44" s="23">
        <f>binaries!$G$18-(((binaries!$H$18*$B44^2)/($B44+binaries!$I$18))/1000)</f>
        <v>0.74016972920696322</v>
      </c>
      <c r="Z44" s="23">
        <f t="shared" ref="Z44" si="892">1000*(Y44-Y$33)</f>
        <v>-15.966634429400383</v>
      </c>
      <c r="AA44" s="23">
        <f>binaries!$J$20-(((binaries!$K$20*$B44^2)/($B44+binaries!$L$20))/1000)</f>
        <v>5.3801076046738068</v>
      </c>
      <c r="AB44" s="23">
        <f t="shared" ref="AB44" si="893">1000*(AA44-AA$33)</f>
        <v>-16.72748767447807</v>
      </c>
      <c r="AC44" s="23">
        <f>binaries!$J$21-(((binaries!$K$21*$B44^2)/($B44+binaries!$L$21))/1000)</f>
        <v>1.0918582159624413</v>
      </c>
      <c r="AD44" s="23">
        <f t="shared" ref="AD44" si="894">1000*(AC44-AC$33)</f>
        <v>-31.163773566354578</v>
      </c>
      <c r="AE44" s="23">
        <f>binaries!$M$22-(((binaries!$N$22*$B44^2)/($B44+binaries!$O$22))/1000)</f>
        <v>0.61927993798449621</v>
      </c>
      <c r="AF44" s="23">
        <f t="shared" ref="AF44" si="895">1000*(AE44-AE$33)</f>
        <v>-44.109781641672008</v>
      </c>
      <c r="AG44" s="23">
        <f>binaries!$J$23-(((binaries!$K$23*$B44^2)/($B44+binaries!$L$23))/1000)</f>
        <v>2.3655099099099095</v>
      </c>
      <c r="AH44" s="23">
        <f t="shared" ref="AH44" si="896">1000*(AG44-AG$33)</f>
        <v>-20.89009009009013</v>
      </c>
      <c r="AI44" s="23">
        <f>binaries!$G$33-(((binaries!$H$33*$B44^2)/($B44+binaries!$I$33))/1000)</f>
        <v>6.7605633802816922E-3</v>
      </c>
      <c r="AJ44" s="23">
        <f t="shared" ref="AJ44" si="897">1000*(AI44-AI$33)</f>
        <v>65.874487430914613</v>
      </c>
      <c r="AK44" s="23">
        <f>binaries!$G$34-(((binaries!$H$34*$B44^2)/($B44+binaries!$I$34))/1000)</f>
        <v>-5.9857142857142859E-2</v>
      </c>
      <c r="AL44" s="23">
        <f t="shared" ref="AL44" si="898">1000*(AK44-AK$33)</f>
        <v>65.949308755760356</v>
      </c>
      <c r="AM44" s="23">
        <f>binaries!$G$35-(((binaries!$H$35*$B44^2)/($B44+binaries!$I$35))/1000)</f>
        <v>2.6499814070351762</v>
      </c>
      <c r="AN44" s="23">
        <f t="shared" ref="AN44" si="899">1000*(AM44-AM$33)</f>
        <v>-53.997443067493208</v>
      </c>
      <c r="AO44" s="23">
        <f>binaries!$G$36-(((binaries!$H$36*$B44^2)/($B44+binaries!$I$36))/1000)</f>
        <v>2.2210086115992969</v>
      </c>
      <c r="AP44" s="23">
        <f t="shared" ref="AP44" si="900">1000*(AO44-AO$33)</f>
        <v>-54.544329577173478</v>
      </c>
      <c r="AQ44" s="23">
        <f>binaries!$G$37-(((binaries!$H$37*$B44^2)/($B44+binaries!$I$37))/1000)</f>
        <v>3.6987643564356438</v>
      </c>
      <c r="AR44" s="23">
        <f t="shared" ref="AR44" si="901">1000*(AQ44-AQ$33)</f>
        <v>-66.435643564356269</v>
      </c>
      <c r="AS44" s="23">
        <f>binaries!$G$38-(((binaries!$H$38*$B44^2)/($B44+binaries!$I$38))/1000)</f>
        <v>2.3511305663430417</v>
      </c>
      <c r="AT44" s="23">
        <f t="shared" ref="AT44" si="902">1000*(AS44-AS$33)</f>
        <v>-32.729669877430645</v>
      </c>
      <c r="AU44" s="23">
        <f>binaries!$G$39-(((binaries!$H$39*$B44^2)/($B44+binaries!$I$39))/1000)</f>
        <v>1.5966836468885672</v>
      </c>
      <c r="AV44" s="23">
        <f t="shared" ref="AV44" si="903">1000*(AU44-AU$33)</f>
        <v>-61.502239514186655</v>
      </c>
      <c r="AW44" s="23">
        <f>binaries!$G$40-(((binaries!$H$40*$B44^2)/($B44+binaries!$I$40))/1000)</f>
        <v>1.4575423728813561</v>
      </c>
      <c r="AX44" s="23">
        <f t="shared" ref="AX44" si="904">1000*(AW44-AW$33)</f>
        <v>-48.707627118643956</v>
      </c>
    </row>
    <row r="45" spans="1:50" x14ac:dyDescent="0.25">
      <c r="A45" s="108">
        <f t="shared" si="684"/>
        <v>147</v>
      </c>
      <c r="B45" s="108">
        <v>420</v>
      </c>
      <c r="C45" s="23">
        <f>binaries!J$4-(((binaries!K$4*$B45^2)/($B45+binaries!L$4))/1000)</f>
        <v>1.57315</v>
      </c>
      <c r="D45" s="23">
        <f t="shared" si="1"/>
        <v>-43.077272727272572</v>
      </c>
      <c r="E45" s="23">
        <f>binaries!$G$11-(((binaries!$H$11*$B45^2)/($B45+binaries!$I$11))/1000)</f>
        <v>0.68064500000000006</v>
      </c>
      <c r="F45" s="23">
        <f t="shared" si="1"/>
        <v>-46.059545454545493</v>
      </c>
      <c r="G45" s="23">
        <f>binaries!$G$12-(((binaries!$H$12*$B45^2)/($B45+binaries!$I$12))/1000)</f>
        <v>0.13932542372881354</v>
      </c>
      <c r="H45" s="23">
        <f t="shared" ref="H45" si="905">1000*(G45-G$33)</f>
        <v>-34.397980526505584</v>
      </c>
      <c r="I45" s="23">
        <f>binaries!$J$5-(((binaries!$K$5*$B45^2)/($B45+binaries!$L$5))/1000)</f>
        <v>2.1100210526315792</v>
      </c>
      <c r="J45" s="23">
        <f t="shared" ref="J45" si="906">1000*(I45-I$33)</f>
        <v>-54.075332910589857</v>
      </c>
      <c r="K45" s="23">
        <f>binaries!$G$8-(((binaries!$H$8*$B45^2)/($B45+binaries!$I$8))/1000)</f>
        <v>1.3662048076923077</v>
      </c>
      <c r="L45" s="23">
        <f t="shared" ref="L45" si="907">1000*(K45-K$33)</f>
        <v>-56.277335164835129</v>
      </c>
      <c r="M45" s="23">
        <f>binaries!$G$9-(((binaries!$H$9*$B45^2)/($B45+binaries!$I$9))/1000)</f>
        <v>0.32209473684210521</v>
      </c>
      <c r="N45" s="23">
        <f t="shared" ref="N45" si="908">1000*(M45-M$33)</f>
        <v>-31.69915628766573</v>
      </c>
      <c r="O45" s="23">
        <f>binaries!$J$7-(((binaries!$K$7*$B45^2)/($B45+binaries!$L$7))/1000)</f>
        <v>2.46435</v>
      </c>
      <c r="P45" s="23">
        <f t="shared" ref="P45" si="909">1000*(O45-O$33)</f>
        <v>-23.420270270270382</v>
      </c>
      <c r="Q45" s="23">
        <f>binaries!$J$6-(((binaries!$K$6*$B45^2)/($B45+binaries!$L$6))/1000)</f>
        <v>2.221464090909091</v>
      </c>
      <c r="R45" s="23">
        <f t="shared" ref="R45" si="910">1000*(Q45-Q$33)</f>
        <v>-51.245730519480674</v>
      </c>
      <c r="S45" s="23">
        <f>binaries!$G$10-(((binaries!$H$10*$B45^2)/($B45+binaries!$I$10))/1000)</f>
        <v>1.3135773195876288</v>
      </c>
      <c r="T45" s="23">
        <f t="shared" ref="T45" si="911">1000*(S45-S$33)</f>
        <v>-39.308394698085451</v>
      </c>
      <c r="U45" s="23">
        <f>binaries!$G$17-(((binaries!$H$17*$B45^2)/($B45+binaries!$I$17))/1000)</f>
        <v>6.0813795961742825</v>
      </c>
      <c r="V45" s="23">
        <f t="shared" ref="V45" si="912">1000*(U45-U$33)</f>
        <v>-76.730505982357755</v>
      </c>
      <c r="W45" s="23">
        <f>binaries!$G$16-(((binaries!$H$16*$B45^2)/($B45+binaries!$I$16))/1000)</f>
        <v>3.3817219199999999</v>
      </c>
      <c r="X45" s="23">
        <f t="shared" ref="X45" si="913">1000*(W45-W$33)</f>
        <v>-55.879849911504294</v>
      </c>
      <c r="Y45" s="23">
        <f>binaries!$G$18-(((binaries!$H$18*$B45^2)/($B45+binaries!$I$18))/1000)</f>
        <v>0.73860344827586211</v>
      </c>
      <c r="Z45" s="23">
        <f t="shared" ref="Z45" si="914">1000*(Y45-Y$33)</f>
        <v>-17.532915360501498</v>
      </c>
      <c r="AA45" s="23">
        <f>binaries!$J$20-(((binaries!$K$20*$B45^2)/($B45+binaries!$L$20))/1000)</f>
        <v>5.3781739823008845</v>
      </c>
      <c r="AB45" s="23">
        <f t="shared" ref="AB45" si="915">1000*(AA45-AA$33)</f>
        <v>-18.661110047400342</v>
      </c>
      <c r="AC45" s="23">
        <f>binaries!$J$21-(((binaries!$K$21*$B45^2)/($B45+binaries!$L$21))/1000)</f>
        <v>1.0887944186046512</v>
      </c>
      <c r="AD45" s="23">
        <f t="shared" ref="AD45" si="916">1000*(AC45-AC$33)</f>
        <v>-34.227570924144636</v>
      </c>
      <c r="AE45" s="23">
        <f>binaries!$M$22-(((binaries!$N$22*$B45^2)/($B45+binaries!$O$22))/1000)</f>
        <v>0.61512998473282443</v>
      </c>
      <c r="AF45" s="23">
        <f t="shared" ref="AF45" si="917">1000*(AE45-AE$33)</f>
        <v>-48.25973489334379</v>
      </c>
      <c r="AG45" s="23">
        <f>binaries!$J$23-(((binaries!$K$23*$B45^2)/($B45+binaries!$L$23))/1000)</f>
        <v>2.3634499999999998</v>
      </c>
      <c r="AH45" s="23">
        <f t="shared" ref="AH45" si="918">1000*(AG45-AG$33)</f>
        <v>-22.949999999999804</v>
      </c>
      <c r="AI45" s="23">
        <f>binaries!$G$33-(((binaries!$H$33*$B45^2)/($B45+binaries!$I$33))/1000)</f>
        <v>1.2752293577981633E-2</v>
      </c>
      <c r="AJ45" s="23">
        <f t="shared" ref="AJ45" si="919">1000*(AI45-AI$33)</f>
        <v>71.866217628614564</v>
      </c>
      <c r="AK45" s="23">
        <f>binaries!$G$34-(((binaries!$H$34*$B45^2)/($B45+binaries!$I$34))/1000)</f>
        <v>-5.3860465116279066E-2</v>
      </c>
      <c r="AL45" s="23">
        <f t="shared" ref="AL45" si="920">1000*(AK45-AK$33)</f>
        <v>71.945986496624144</v>
      </c>
      <c r="AM45" s="23">
        <f>binaries!$G$35-(((binaries!$H$35*$B45^2)/($B45+binaries!$I$35))/1000)</f>
        <v>2.6449398682042835</v>
      </c>
      <c r="AN45" s="23">
        <f t="shared" ref="AN45" si="921">1000*(AM45-AM$33)</f>
        <v>-59.038981898385856</v>
      </c>
      <c r="AO45" s="23">
        <f>binaries!$G$36-(((binaries!$H$36*$B45^2)/($B45+binaries!$I$36))/1000)</f>
        <v>2.2159398963730568</v>
      </c>
      <c r="AP45" s="23">
        <f t="shared" ref="AP45" si="922">1000*(AO45-AO$33)</f>
        <v>-59.613044803413558</v>
      </c>
      <c r="AQ45" s="23">
        <f>binaries!$G$37-(((binaries!$H$37*$B45^2)/($B45+binaries!$I$37))/1000)</f>
        <v>3.692258823529412</v>
      </c>
      <c r="AR45" s="23">
        <f t="shared" ref="AR45" si="923">1000*(AQ45-AQ$33)</f>
        <v>-72.941176470588061</v>
      </c>
      <c r="AS45" s="23">
        <f>binaries!$G$38-(((binaries!$H$38*$B45^2)/($B45+binaries!$I$38))/1000)</f>
        <v>2.3480642675159236</v>
      </c>
      <c r="AT45" s="23">
        <f t="shared" ref="AT45" si="924">1000*(AS45-AS$33)</f>
        <v>-35.79596870454882</v>
      </c>
      <c r="AU45" s="23">
        <f>binaries!$G$39-(((binaries!$H$39*$B45^2)/($B45+binaries!$I$39))/1000)</f>
        <v>1.5908582025677604</v>
      </c>
      <c r="AV45" s="23">
        <f t="shared" ref="AV45" si="925">1000*(AU45-AU$33)</f>
        <v>-67.327683834993437</v>
      </c>
      <c r="AW45" s="23">
        <f>binaries!$G$40-(((binaries!$H$40*$B45^2)/($B45+binaries!$I$40))/1000)</f>
        <v>1.4530000000000001</v>
      </c>
      <c r="AX45" s="23">
        <f t="shared" ref="AX45" si="926">1000*(AW45-AW$33)</f>
        <v>-53.250000000000021</v>
      </c>
    </row>
    <row r="46" spans="1:50" x14ac:dyDescent="0.25">
      <c r="A46" s="108">
        <f t="shared" si="684"/>
        <v>157</v>
      </c>
      <c r="B46" s="108">
        <v>430</v>
      </c>
      <c r="C46" s="23">
        <f>binaries!J$4-(((binaries!K$4*$B46^2)/($B46+binaries!L$4))/1000)</f>
        <v>1.5694894736842104</v>
      </c>
      <c r="D46" s="23">
        <f t="shared" si="1"/>
        <v>-46.737799043062189</v>
      </c>
      <c r="E46" s="23">
        <f>binaries!$G$11-(((binaries!$H$11*$B46^2)/($B46+binaries!$I$11))/1000)</f>
        <v>0.67673105263157896</v>
      </c>
      <c r="F46" s="23">
        <f t="shared" si="1"/>
        <v>-49.973492822966591</v>
      </c>
      <c r="G46" s="23">
        <f>binaries!$G$12-(((binaries!$H$12*$B46^2)/($B46+binaries!$I$12))/1000)</f>
        <v>0.13638666666666666</v>
      </c>
      <c r="H46" s="23">
        <f t="shared" ref="H46" si="927">1000*(G46-G$33)</f>
        <v>-37.336737588652468</v>
      </c>
      <c r="I46" s="23">
        <f>binaries!$J$5-(((binaries!$K$5*$B46^2)/($B46+binaries!$L$5))/1000)</f>
        <v>2.1051770833333334</v>
      </c>
      <c r="J46" s="23">
        <f t="shared" ref="J46" si="928">1000*(I46-I$33)</f>
        <v>-58.919302208835674</v>
      </c>
      <c r="K46" s="23">
        <f>binaries!$G$8-(((binaries!$H$8*$B46^2)/($B46+binaries!$I$8))/1000)</f>
        <v>1.3613683753943218</v>
      </c>
      <c r="L46" s="23">
        <f t="shared" ref="L46" si="929">1000*(K46-K$33)</f>
        <v>-61.113767462821045</v>
      </c>
      <c r="M46" s="23">
        <f>binaries!$G$9-(((binaries!$H$9*$B46^2)/($B46+binaries!$I$9))/1000)</f>
        <v>0.31942370936902481</v>
      </c>
      <c r="N46" s="23">
        <f t="shared" ref="N46" si="930">1000*(M46-M$33)</f>
        <v>-34.37018376074613</v>
      </c>
      <c r="O46" s="23">
        <f>binaries!$J$7-(((binaries!$K$7*$B46^2)/($B46+binaries!$L$7))/1000)</f>
        <v>2.4622414538310413</v>
      </c>
      <c r="P46" s="23">
        <f t="shared" ref="P46" si="931">1000*(O46-O$33)</f>
        <v>-25.528816439229107</v>
      </c>
      <c r="Q46" s="23">
        <f>binaries!$J$6-(((binaries!$K$6*$B46^2)/($B46+binaries!$L$6))/1000)</f>
        <v>2.2169503865336657</v>
      </c>
      <c r="R46" s="23">
        <f t="shared" ref="R46" si="932">1000*(Q46-Q$33)</f>
        <v>-55.759434894905979</v>
      </c>
      <c r="S46" s="23">
        <f>binaries!$G$10-(((binaries!$H$10*$B46^2)/($B46+binaries!$I$10))/1000)</f>
        <v>1.3102238175675676</v>
      </c>
      <c r="T46" s="23">
        <f t="shared" ref="T46" si="933">1000*(S46-S$33)</f>
        <v>-42.661896718146686</v>
      </c>
      <c r="U46" s="23">
        <f>binaries!$G$17-(((binaries!$H$17*$B46^2)/($B46+binaries!$I$17))/1000)</f>
        <v>6.0741886363636368</v>
      </c>
      <c r="V46" s="23">
        <f t="shared" ref="V46" si="934">1000*(U46-U$33)</f>
        <v>-83.921465793003421</v>
      </c>
      <c r="W46" s="23">
        <f>binaries!$G$16-(((binaries!$H$16*$B46^2)/($B46+binaries!$I$16))/1000)</f>
        <v>3.376607857142857</v>
      </c>
      <c r="X46" s="23">
        <f t="shared" ref="X46" si="935">1000*(W46-W$33)</f>
        <v>-60.993912768647185</v>
      </c>
      <c r="Y46" s="23">
        <f>binaries!$G$18-(((binaries!$H$18*$B46^2)/($B46+binaries!$I$18))/1000)</f>
        <v>0.73702039848197343</v>
      </c>
      <c r="Z46" s="23">
        <f t="shared" ref="Z46" si="936">1000*(Y46-Y$33)</f>
        <v>-19.115965154390182</v>
      </c>
      <c r="AA46" s="23">
        <f>binaries!$J$20-(((binaries!$K$20*$B46^2)/($B46+binaries!$L$20))/1000)</f>
        <v>5.3761626514399206</v>
      </c>
      <c r="AB46" s="23">
        <f t="shared" ref="AB46" si="937">1000*(AA46-AA$33)</f>
        <v>-20.672440908364287</v>
      </c>
      <c r="AC46" s="23">
        <f>binaries!$J$21-(((binaries!$K$21*$B46^2)/($B46+binaries!$L$21))/1000)</f>
        <v>1.0856967741935484</v>
      </c>
      <c r="AD46" s="23">
        <f t="shared" ref="AD46" si="938">1000*(AC46-AC$33)</f>
        <v>-37.325215335247464</v>
      </c>
      <c r="AE46" s="23">
        <f>binaries!$M$22-(((binaries!$N$22*$B46^2)/($B46+binaries!$O$22))/1000)</f>
        <v>0.61096126315789479</v>
      </c>
      <c r="AF46" s="23">
        <f t="shared" ref="AF46" si="939">1000*(AE46-AE$33)</f>
        <v>-52.428456468273431</v>
      </c>
      <c r="AG46" s="23">
        <f>binaries!$J$23-(((binaries!$K$23*$B46^2)/($B46+binaries!$L$23))/1000)</f>
        <v>2.3613663716814157</v>
      </c>
      <c r="AH46" s="23">
        <f t="shared" ref="AH46" si="940">1000*(AG46-AG$33)</f>
        <v>-25.033628318583911</v>
      </c>
      <c r="AI46" s="23">
        <f>binaries!$G$33-(((binaries!$H$33*$B46^2)/($B46+binaries!$I$33))/1000)</f>
        <v>1.8744394618834093E-2</v>
      </c>
      <c r="AJ46" s="23">
        <f t="shared" ref="AJ46" si="941">1000*(AI46-AI$33)</f>
        <v>77.858318669467025</v>
      </c>
      <c r="AK46" s="23">
        <f>binaries!$G$34-(((binaries!$H$34*$B46^2)/($B46+binaries!$I$34))/1000)</f>
        <v>-4.7863636363636386E-2</v>
      </c>
      <c r="AL46" s="23">
        <f t="shared" ref="AL46" si="942">1000*(AK46-AK$33)</f>
        <v>77.942815249266829</v>
      </c>
      <c r="AM46" s="23">
        <f>binaries!$G$35-(((binaries!$H$35*$B46^2)/($B46+binaries!$I$35))/1000)</f>
        <v>2.6398808752025933</v>
      </c>
      <c r="AN46" s="23">
        <f t="shared" ref="AN46" si="943">1000*(AM46-AM$33)</f>
        <v>-64.097974900076068</v>
      </c>
      <c r="AO46" s="23">
        <f>binaries!$G$36-(((binaries!$H$36*$B46^2)/($B46+binaries!$I$36))/1000)</f>
        <v>2.2108568760611207</v>
      </c>
      <c r="AP46" s="23">
        <f t="shared" ref="AP46" si="944">1000*(AO46-AO$33)</f>
        <v>-64.69606511534964</v>
      </c>
      <c r="AQ46" s="23">
        <f>binaries!$G$37-(((binaries!$H$37*$B46^2)/($B46+binaries!$I$37))/1000)</f>
        <v>3.6856854368932042</v>
      </c>
      <c r="AR46" s="23">
        <f t="shared" ref="AR46" si="945">1000*(AQ46-AQ$33)</f>
        <v>-79.514563106795947</v>
      </c>
      <c r="AS46" s="23">
        <f>binaries!$G$38-(((binaries!$H$38*$B46^2)/($B46+binaries!$I$38))/1000)</f>
        <v>2.3449859090909091</v>
      </c>
      <c r="AT46" s="23">
        <f t="shared" ref="AT46" si="946">1000*(AS46-AS$33)</f>
        <v>-38.874327129563291</v>
      </c>
      <c r="AU46" s="23">
        <f>binaries!$G$39-(((binaries!$H$39*$B46^2)/($B46+binaries!$I$39))/1000)</f>
        <v>1.5850008438818566</v>
      </c>
      <c r="AV46" s="23">
        <f t="shared" ref="AV46" si="947">1000*(AU46-AU$33)</f>
        <v>-73.185042520897298</v>
      </c>
      <c r="AW46" s="23">
        <f>binaries!$G$40-(((binaries!$H$40*$B46^2)/($B46+binaries!$I$40))/1000)</f>
        <v>1.4484426229508198</v>
      </c>
      <c r="AX46" s="23">
        <f t="shared" ref="AX46" si="948">1000*(AW46-AW$33)</f>
        <v>-57.807377049180261</v>
      </c>
    </row>
    <row r="47" spans="1:50" x14ac:dyDescent="0.25">
      <c r="A47" s="108">
        <f t="shared" si="684"/>
        <v>167</v>
      </c>
      <c r="B47" s="108">
        <v>440</v>
      </c>
      <c r="C47" s="23">
        <f>binaries!J$4-(((binaries!K$4*$B47^2)/($B47+binaries!L$4))/1000)</f>
        <v>1.5658206896551723</v>
      </c>
      <c r="D47" s="23">
        <f t="shared" si="1"/>
        <v>-50.406583072100332</v>
      </c>
      <c r="E47" s="23">
        <f>binaries!$G$11-(((binaries!$H$11*$B47^2)/($B47+binaries!$I$11))/1000)</f>
        <v>0.67280827586206904</v>
      </c>
      <c r="F47" s="23">
        <f t="shared" si="1"/>
        <v>-53.896269592476507</v>
      </c>
      <c r="G47" s="23">
        <f>binaries!$G$12-(((binaries!$H$12*$B47^2)/($B47+binaries!$I$12))/1000)</f>
        <v>0.13343934426229506</v>
      </c>
      <c r="H47" s="23">
        <f t="shared" ref="H47" si="949">1000*(G47-G$33)</f>
        <v>-40.284059993024066</v>
      </c>
      <c r="I47" s="23">
        <f>binaries!$J$5-(((binaries!$K$5*$B47^2)/($B47+binaries!$L$5))/1000)</f>
        <v>2.1002886597938146</v>
      </c>
      <c r="J47" s="23">
        <f t="shared" ref="J47" si="950">1000*(I47-I$33)</f>
        <v>-63.807725748354471</v>
      </c>
      <c r="K47" s="23">
        <f>binaries!$G$8-(((binaries!$H$8*$B47^2)/($B47+binaries!$I$8))/1000)</f>
        <v>1.3565142857142856</v>
      </c>
      <c r="L47" s="23">
        <f t="shared" ref="L47" si="951">1000*(K47-K$33)</f>
        <v>-65.967857142857241</v>
      </c>
      <c r="M47" s="23">
        <f>binaries!$G$9-(((binaries!$H$9*$B47^2)/($B47+binaries!$I$9))/1000)</f>
        <v>0.31674934333958721</v>
      </c>
      <c r="N47" s="23">
        <f t="shared" ref="N47" si="952">1000*(M47-M$33)</f>
        <v>-37.044549790183737</v>
      </c>
      <c r="O47" s="23">
        <f>binaries!$J$7-(((binaries!$K$7*$B47^2)/($B47+binaries!$L$7))/1000)</f>
        <v>2.4601120622568096</v>
      </c>
      <c r="P47" s="23">
        <f t="shared" ref="P47" si="953">1000*(O47-O$33)</f>
        <v>-27.658208013460861</v>
      </c>
      <c r="Q47" s="23">
        <f>binaries!$J$6-(((binaries!$K$6*$B47^2)/($B47+binaries!$L$6))/1000)</f>
        <v>2.2124057142857145</v>
      </c>
      <c r="R47" s="23">
        <f t="shared" ref="R47" si="954">1000*(Q47-Q$33)</f>
        <v>-60.304107142857163</v>
      </c>
      <c r="S47" s="23">
        <f>binaries!$G$10-(((binaries!$H$10*$B47^2)/($B47+binaries!$I$10))/1000)</f>
        <v>1.3068611295681063</v>
      </c>
      <c r="T47" s="23">
        <f t="shared" ref="T47" si="955">1000*(S47-S$33)</f>
        <v>-46.024584717607951</v>
      </c>
      <c r="U47" s="23">
        <f>binaries!$G$17-(((binaries!$H$17*$B47^2)/($B47+binaries!$I$17))/1000)</f>
        <v>6.0668841219768668</v>
      </c>
      <c r="V47" s="23">
        <f t="shared" ref="V47" si="956">1000*(U47-U$33)</f>
        <v>-91.225980179773458</v>
      </c>
      <c r="W47" s="23">
        <f>binaries!$G$16-(((binaries!$H$16*$B47^2)/($B47+binaries!$I$16))/1000)</f>
        <v>3.3714311811023618</v>
      </c>
      <c r="X47" s="23">
        <f t="shared" ref="X47" si="957">1000*(W47-W$33)</f>
        <v>-66.170588809142401</v>
      </c>
      <c r="Y47" s="23">
        <f>binaries!$G$18-(((binaries!$H$18*$B47^2)/($B47+binaries!$I$18))/1000)</f>
        <v>0.73542105263157898</v>
      </c>
      <c r="Z47" s="23">
        <f t="shared" ref="Z47" si="958">1000*(Y47-Y$33)</f>
        <v>-20.715311004784631</v>
      </c>
      <c r="AA47" s="23">
        <f>binaries!$J$20-(((binaries!$K$20*$B47^2)/($B47+binaries!$L$20))/1000)</f>
        <v>5.374071273821464</v>
      </c>
      <c r="AB47" s="23">
        <f t="shared" ref="AB47" si="959">1000*(AA47-AA$33)</f>
        <v>-22.763818526820856</v>
      </c>
      <c r="AC47" s="23">
        <f>binaries!$J$21-(((binaries!$K$21*$B47^2)/($B47+binaries!$L$21))/1000)</f>
        <v>1.0825662100456621</v>
      </c>
      <c r="AD47" s="23">
        <f t="shared" ref="AD47" si="960">1000*(AC47-AC$33)</f>
        <v>-40.455779483133725</v>
      </c>
      <c r="AE47" s="23">
        <f>binaries!$M$22-(((binaries!$N$22*$B47^2)/($B47+binaries!$O$22))/1000)</f>
        <v>0.60677460740740741</v>
      </c>
      <c r="AF47" s="23">
        <f t="shared" ref="AF47" si="961">1000*(AE47-AE$33)</f>
        <v>-56.615112218760814</v>
      </c>
      <c r="AG47" s="23">
        <f>binaries!$J$23-(((binaries!$K$23*$B47^2)/($B47+binaries!$L$23))/1000)</f>
        <v>2.3592596491228068</v>
      </c>
      <c r="AH47" s="23">
        <f t="shared" ref="AH47" si="962">1000*(AG47-AG$33)</f>
        <v>-27.140350877192798</v>
      </c>
      <c r="AI47" s="23">
        <f>binaries!$G$33-(((binaries!$H$33*$B47^2)/($B47+binaries!$I$33))/1000)</f>
        <v>2.473684210526314E-2</v>
      </c>
      <c r="AJ47" s="23">
        <f t="shared" ref="AJ47" si="963">1000*(AI47-AI$33)</f>
        <v>83.850766155896068</v>
      </c>
      <c r="AK47" s="23">
        <f>binaries!$G$34-(((binaries!$H$34*$B47^2)/($B47+binaries!$I$34))/1000)</f>
        <v>-4.1866666666666663E-2</v>
      </c>
      <c r="AL47" s="23">
        <f t="shared" ref="AL47" si="964">1000*(AK47-AK$33)</f>
        <v>83.939784946236557</v>
      </c>
      <c r="AM47" s="23">
        <f>binaries!$G$35-(((binaries!$H$35*$B47^2)/($B47+binaries!$I$35))/1000)</f>
        <v>2.6348052631578947</v>
      </c>
      <c r="AN47" s="23">
        <f t="shared" ref="AN47" si="965">1000*(AM47-AM$33)</f>
        <v>-69.173586944774712</v>
      </c>
      <c r="AO47" s="23">
        <f>binaries!$G$36-(((binaries!$H$36*$B47^2)/($B47+binaries!$I$36))/1000)</f>
        <v>2.2057602671118532</v>
      </c>
      <c r="AP47" s="23">
        <f t="shared" ref="AP47" si="966">1000*(AO47-AO$33)</f>
        <v>-69.792674064617088</v>
      </c>
      <c r="AQ47" s="23">
        <f>binaries!$G$37-(((binaries!$H$37*$B47^2)/($B47+binaries!$I$37))/1000)</f>
        <v>3.6790461538461541</v>
      </c>
      <c r="AR47" s="23">
        <f t="shared" ref="AR47" si="967">1000*(AQ47-AQ$33)</f>
        <v>-86.153846153846018</v>
      </c>
      <c r="AS47" s="23">
        <f>binaries!$G$38-(((binaries!$H$38*$B47^2)/($B47+binaries!$I$38))/1000)</f>
        <v>2.3418960493827159</v>
      </c>
      <c r="AT47" s="23">
        <f t="shared" ref="AT47" si="968">1000*(AS47-AS$33)</f>
        <v>-41.964186837756486</v>
      </c>
      <c r="AU47" s="23">
        <f>binaries!$G$39-(((binaries!$H$39*$B47^2)/($B47+binaries!$I$39))/1000)</f>
        <v>1.5791128987517338</v>
      </c>
      <c r="AV47" s="23">
        <f t="shared" ref="AV47" si="969">1000*(AU47-AU$33)</f>
        <v>-79.072987651020114</v>
      </c>
      <c r="AW47" s="23">
        <f>binaries!$G$40-(((binaries!$H$40*$B47^2)/($B47+binaries!$I$40))/1000)</f>
        <v>1.4438709677419355</v>
      </c>
      <c r="AX47" s="23">
        <f t="shared" ref="AX47" si="970">1000*(AW47-AW$33)</f>
        <v>-62.379032258064626</v>
      </c>
    </row>
    <row r="48" spans="1:50" x14ac:dyDescent="0.25">
      <c r="A48" s="108">
        <f t="shared" si="684"/>
        <v>177</v>
      </c>
      <c r="B48" s="108">
        <v>450</v>
      </c>
      <c r="C48" s="23">
        <f>binaries!J$4-(((binaries!K$4*$B48^2)/($B48+binaries!L$4))/1000)</f>
        <v>1.5621440677966101</v>
      </c>
      <c r="D48" s="23">
        <f t="shared" si="1"/>
        <v>-54.083204930662546</v>
      </c>
      <c r="E48" s="23">
        <f>binaries!$G$11-(((binaries!$H$11*$B48^2)/($B48+binaries!$I$11))/1000)</f>
        <v>0.66887711864406785</v>
      </c>
      <c r="F48" s="23">
        <f t="shared" si="1"/>
        <v>-57.827426810477704</v>
      </c>
      <c r="G48" s="23">
        <f>binaries!$G$12-(((binaries!$H$12*$B48^2)/($B48+binaries!$I$12))/1000)</f>
        <v>0.13048387096774192</v>
      </c>
      <c r="H48" s="23">
        <f t="shared" ref="H48" si="971">1000*(G48-G$33)</f>
        <v>-43.23953328757721</v>
      </c>
      <c r="I48" s="23">
        <f>binaries!$J$5-(((binaries!$K$5*$B48^2)/($B48+binaries!$L$5))/1000)</f>
        <v>2.0953571428571429</v>
      </c>
      <c r="J48" s="23">
        <f t="shared" ref="J48" si="972">1000*(I48-I$33)</f>
        <v>-68.739242685026184</v>
      </c>
      <c r="K48" s="23">
        <f>binaries!$G$8-(((binaries!$H$8*$B48^2)/($B48+binaries!$I$8))/1000)</f>
        <v>1.351643348623853</v>
      </c>
      <c r="L48" s="23">
        <f t="shared" ref="L48" si="973">1000*(K48-K$33)</f>
        <v>-70.838794233289761</v>
      </c>
      <c r="M48" s="23">
        <f>binaries!$G$9-(((binaries!$H$9*$B48^2)/($B48+binaries!$I$9))/1000)</f>
        <v>0.31407182320441984</v>
      </c>
      <c r="N48" s="23">
        <f t="shared" ref="N48" si="974">1000*(M48-M$33)</f>
        <v>-39.7220699253511</v>
      </c>
      <c r="O48" s="23">
        <f>binaries!$J$7-(((binaries!$K$7*$B48^2)/($B48+binaries!$L$7))/1000)</f>
        <v>2.4579624277456649</v>
      </c>
      <c r="P48" s="23">
        <f t="shared" ref="P48" si="975">1000*(O48-O$33)</f>
        <v>-29.807842524605555</v>
      </c>
      <c r="Q48" s="23">
        <f>binaries!$J$6-(((binaries!$K$6*$B48^2)/($B48+binaries!$L$6))/1000)</f>
        <v>2.2078312043795623</v>
      </c>
      <c r="R48" s="23">
        <f t="shared" ref="R48" si="976">1000*(Q48-Q$33)</f>
        <v>-64.878617049009435</v>
      </c>
      <c r="S48" s="23">
        <f>binaries!$G$10-(((binaries!$H$10*$B48^2)/($B48+binaries!$I$10))/1000)</f>
        <v>1.3034897058823529</v>
      </c>
      <c r="T48" s="23">
        <f t="shared" ref="T48" si="977">1000*(S48-S$33)</f>
        <v>-49.396008403361336</v>
      </c>
      <c r="U48" s="23">
        <f>binaries!$G$17-(((binaries!$H$17*$B48^2)/($B48+binaries!$I$17))/1000)</f>
        <v>6.0594678347280331</v>
      </c>
      <c r="V48" s="23">
        <f t="shared" ref="V48" si="978">1000*(U48-U$33)</f>
        <v>-98.642267428607155</v>
      </c>
      <c r="W48" s="23">
        <f>binaries!$G$16-(((binaries!$H$16*$B48^2)/($B48+binaries!$I$16))/1000)</f>
        <v>3.366193359375</v>
      </c>
      <c r="X48" s="23">
        <f t="shared" ref="X48" si="979">1000*(W48-W$33)</f>
        <v>-71.408410536504263</v>
      </c>
      <c r="Y48" s="23">
        <f>binaries!$G$18-(((binaries!$H$18*$B48^2)/($B48+binaries!$I$18))/1000)</f>
        <v>0.73380586592178776</v>
      </c>
      <c r="Z48" s="23">
        <f t="shared" ref="Z48" si="980">1000*(Y48-Y$33)</f>
        <v>-22.330497714575849</v>
      </c>
      <c r="AA48" s="23">
        <f>binaries!$J$20-(((binaries!$K$20*$B48^2)/($B48+binaries!$L$20))/1000)</f>
        <v>5.3718974164133737</v>
      </c>
      <c r="AB48" s="23">
        <f t="shared" ref="AB48" si="981">1000*(AA48-AA$33)</f>
        <v>-24.937675934911141</v>
      </c>
      <c r="AC48" s="23">
        <f>binaries!$J$21-(((binaries!$K$21*$B48^2)/($B48+binaries!$L$21))/1000)</f>
        <v>1.0794036199095023</v>
      </c>
      <c r="AD48" s="23">
        <f t="shared" ref="AD48" si="982">1000*(AC48-AC$33)</f>
        <v>-43.618369619293553</v>
      </c>
      <c r="AE48" s="23">
        <f>binaries!$M$22-(((binaries!$N$22*$B48^2)/($B48+binaries!$O$22))/1000)</f>
        <v>0.6025708029197081</v>
      </c>
      <c r="AF48" s="23">
        <f t="shared" ref="AF48" si="983">1000*(AE48-AE$33)</f>
        <v>-60.818916706460115</v>
      </c>
      <c r="AG48" s="23">
        <f>binaries!$J$23-(((binaries!$K$23*$B48^2)/($B48+binaries!$L$23))/1000)</f>
        <v>2.3571304347826083</v>
      </c>
      <c r="AH48" s="23">
        <f t="shared" ref="AH48" si="984">1000*(AG48-AG$33)</f>
        <v>-29.269565217391325</v>
      </c>
      <c r="AI48" s="23">
        <f>binaries!$G$33-(((binaries!$H$33*$B48^2)/($B48+binaries!$I$33))/1000)</f>
        <v>3.0729613733905564E-2</v>
      </c>
      <c r="AJ48" s="23">
        <f t="shared" ref="AJ48" si="985">1000*(AI48-AI$33)</f>
        <v>89.843537784538498</v>
      </c>
      <c r="AK48" s="23">
        <f>binaries!$G$34-(((binaries!$H$34*$B48^2)/($B48+binaries!$I$34))/1000)</f>
        <v>-3.5869565217391319E-2</v>
      </c>
      <c r="AL48" s="23">
        <f t="shared" ref="AL48" si="986">1000*(AK48-AK$33)</f>
        <v>89.936886395511891</v>
      </c>
      <c r="AM48" s="23">
        <f>binaries!$G$35-(((binaries!$H$35*$B48^2)/($B48+binaries!$I$35))/1000)</f>
        <v>2.6297138147566721</v>
      </c>
      <c r="AN48" s="23">
        <f t="shared" ref="AN48" si="987">1000*(AM48-AM$33)</f>
        <v>-74.265035345997262</v>
      </c>
      <c r="AO48" s="23">
        <f>binaries!$G$36-(((binaries!$H$36*$B48^2)/($B48+binaries!$I$36))/1000)</f>
        <v>2.2006507389162562</v>
      </c>
      <c r="AP48" s="23">
        <f t="shared" ref="AP48" si="988">1000*(AO48-AO$33)</f>
        <v>-74.902202260214153</v>
      </c>
      <c r="AQ48" s="23">
        <f>binaries!$G$37-(((binaries!$H$37*$B48^2)/($B48+binaries!$I$37))/1000)</f>
        <v>3.6723428571428571</v>
      </c>
      <c r="AR48" s="23">
        <f t="shared" ref="AR48" si="989">1000*(AQ48-AQ$33)</f>
        <v>-92.857142857142975</v>
      </c>
      <c r="AS48" s="23">
        <f>binaries!$G$38-(((binaries!$H$38*$B48^2)/($B48+binaries!$I$38))/1000)</f>
        <v>2.3387952127659575</v>
      </c>
      <c r="AT48" s="23">
        <f t="shared" ref="AT48" si="990">1000*(AS48-AS$33)</f>
        <v>-45.065023454514908</v>
      </c>
      <c r="AU48" s="23">
        <f>binaries!$G$39-(((binaries!$H$39*$B48^2)/($B48+binaries!$I$39))/1000)</f>
        <v>1.5731956224350205</v>
      </c>
      <c r="AV48" s="23">
        <f t="shared" ref="AV48" si="991">1000*(AU48-AU$33)</f>
        <v>-84.990263967733341</v>
      </c>
      <c r="AW48" s="23">
        <f>binaries!$G$40-(((binaries!$H$40*$B48^2)/($B48+binaries!$I$40))/1000)</f>
        <v>1.4392857142857143</v>
      </c>
      <c r="AX48" s="23">
        <f t="shared" ref="AX48" si="992">1000*(AW48-AW$33)</f>
        <v>-66.964285714285808</v>
      </c>
    </row>
    <row r="49" spans="1:52" x14ac:dyDescent="0.25">
      <c r="A49" s="108">
        <f t="shared" si="684"/>
        <v>187</v>
      </c>
      <c r="B49" s="108">
        <v>460</v>
      </c>
      <c r="C49" s="23">
        <f>binaries!J$4-(((binaries!K$4*$B49^2)/($B49+binaries!L$4))/1000)</f>
        <v>1.55846</v>
      </c>
      <c r="D49" s="23">
        <f t="shared" si="1"/>
        <v>-57.767272727272669</v>
      </c>
      <c r="E49" s="23">
        <f>binaries!$G$11-(((binaries!$H$11*$B49^2)/($B49+binaries!$I$11))/1000)</f>
        <v>0.66493800000000003</v>
      </c>
      <c r="F49" s="23">
        <f t="shared" si="1"/>
        <v>-61.766545454545522</v>
      </c>
      <c r="G49" s="23">
        <f>binaries!$G$12-(((binaries!$H$12*$B49^2)/($B49+binaries!$I$12))/1000)</f>
        <v>0.12752063492063492</v>
      </c>
      <c r="H49" s="23">
        <f t="shared" ref="H49" si="993">1000*(G49-G$33)</f>
        <v>-46.202769334684199</v>
      </c>
      <c r="I49" s="23">
        <f>binaries!$J$5-(((binaries!$K$5*$B49^2)/($B49+binaries!$L$5))/1000)</f>
        <v>2.0903838383838385</v>
      </c>
      <c r="J49" s="23">
        <f t="shared" ref="J49" si="994">1000*(I49-I$33)</f>
        <v>-73.712547158330636</v>
      </c>
      <c r="K49" s="23">
        <f>binaries!$G$8-(((binaries!$H$8*$B49^2)/($B49+binaries!$I$8))/1000)</f>
        <v>1.3467563253012047</v>
      </c>
      <c r="L49" s="23">
        <f t="shared" ref="L49" si="995">1000*(K49-K$33)</f>
        <v>-75.725817555938107</v>
      </c>
      <c r="M49" s="23">
        <f>binaries!$G$9-(((binaries!$H$9*$B49^2)/($B49+binaries!$I$9))/1000)</f>
        <v>0.31139132007233272</v>
      </c>
      <c r="N49" s="23">
        <f t="shared" ref="N49" si="996">1000*(M49-M$33)</f>
        <v>-42.402573057438218</v>
      </c>
      <c r="O49" s="23">
        <f>binaries!$J$7-(((binaries!$K$7*$B49^2)/($B49+binaries!$L$7))/1000)</f>
        <v>2.4557931297709925</v>
      </c>
      <c r="P49" s="23">
        <f t="shared" ref="P49" si="997">1000*(O49-O$33)</f>
        <v>-31.977140499277912</v>
      </c>
      <c r="Q49" s="23">
        <f>binaries!$J$6-(((binaries!$K$6*$B49^2)/($B49+binaries!$L$6))/1000)</f>
        <v>2.2032279326923079</v>
      </c>
      <c r="R49" s="23">
        <f t="shared" ref="R49" si="998">1000*(Q49-Q$33)</f>
        <v>-69.481888736263812</v>
      </c>
      <c r="S49" s="23">
        <f>binaries!$G$10-(((binaries!$H$10*$B49^2)/($B49+binaries!$I$10))/1000)</f>
        <v>1.3001099678456591</v>
      </c>
      <c r="T49" s="23">
        <f t="shared" ref="T49" si="999">1000*(S49-S$33)</f>
        <v>-52.775746440055116</v>
      </c>
      <c r="U49" s="23">
        <f>binaries!$G$17-(((binaries!$H$17*$B49^2)/($B49+binaries!$I$17))/1000)</f>
        <v>6.0519415192507804</v>
      </c>
      <c r="V49" s="23">
        <f t="shared" ref="V49" si="1000">1000*(U49-U$33)</f>
        <v>-106.16858290585984</v>
      </c>
      <c r="W49" s="23">
        <f>binaries!$G$16-(((binaries!$H$16*$B49^2)/($B49+binaries!$I$16))/1000)</f>
        <v>3.3608958139534884</v>
      </c>
      <c r="X49" s="23">
        <f t="shared" ref="X49" si="1001">1000*(W49-W$33)</f>
        <v>-76.705955958015878</v>
      </c>
      <c r="Y49" s="23">
        <f>binaries!$G$18-(((binaries!$H$18*$B49^2)/($B49+binaries!$I$18))/1000)</f>
        <v>0.73217527675276761</v>
      </c>
      <c r="Z49" s="23">
        <f t="shared" ref="Z49" si="1002">1000*(Y49-Y$33)</f>
        <v>-23.961086883595996</v>
      </c>
      <c r="AA49" s="23">
        <f>binaries!$J$20-(((binaries!$K$20*$B49^2)/($B49+binaries!$L$20))/1000)</f>
        <v>5.369638546571136</v>
      </c>
      <c r="AB49" s="23">
        <f t="shared" ref="AB49" si="1003">1000*(AA49-AA$33)</f>
        <v>-27.196545777148806</v>
      </c>
      <c r="AC49" s="23">
        <f>binaries!$J$21-(((binaries!$K$21*$B49^2)/($B49+binaries!$L$21))/1000)</f>
        <v>1.0762098654708521</v>
      </c>
      <c r="AD49" s="23">
        <f t="shared" ref="AD49" si="1004">1000*(AC49-AC$33)</f>
        <v>-46.81212405794377</v>
      </c>
      <c r="AE49" s="23">
        <f>binaries!$M$22-(((binaries!$N$22*$B49^2)/($B49+binaries!$O$22))/1000)</f>
        <v>0.59835058992805756</v>
      </c>
      <c r="AF49" s="23">
        <f t="shared" ref="AF49" si="1005">1000*(AE49-AE$33)</f>
        <v>-65.039129698110656</v>
      </c>
      <c r="AG49" s="23">
        <f>binaries!$J$23-(((binaries!$K$23*$B49^2)/($B49+binaries!$L$23))/1000)</f>
        <v>2.3549793103448273</v>
      </c>
      <c r="AH49" s="23">
        <f t="shared" ref="AH49" si="1006">1000*(AG49-AG$33)</f>
        <v>-31.420689655172307</v>
      </c>
      <c r="AI49" s="23">
        <f>binaries!$G$33-(((binaries!$H$33*$B49^2)/($B49+binaries!$I$33))/1000)</f>
        <v>3.6722689075630227E-2</v>
      </c>
      <c r="AJ49" s="23">
        <f t="shared" ref="AJ49" si="1007">1000*(AI49-AI$33)</f>
        <v>95.83661312626316</v>
      </c>
      <c r="AK49" s="23">
        <f>binaries!$G$34-(((binaries!$H$34*$B49^2)/($B49+binaries!$I$34))/1000)</f>
        <v>-2.9872340425531885E-2</v>
      </c>
      <c r="AL49" s="23">
        <f t="shared" ref="AL49" si="1008">1000*(AK49-AK$33)</f>
        <v>95.934111187371329</v>
      </c>
      <c r="AM49" s="23">
        <f>binaries!$G$35-(((binaries!$H$35*$B49^2)/($B49+binaries!$I$35))/1000)</f>
        <v>2.6246072642967544</v>
      </c>
      <c r="AN49" s="23">
        <f t="shared" ref="AN49" si="1009">1000*(AM49-AM$33)</f>
        <v>-79.371585805914975</v>
      </c>
      <c r="AO49" s="23">
        <f>binaries!$G$36-(((binaries!$H$36*$B49^2)/($B49+binaries!$I$36))/1000)</f>
        <v>2.1955289176090469</v>
      </c>
      <c r="AP49" s="23">
        <f t="shared" ref="AP49" si="1010">1000*(AO49-AO$33)</f>
        <v>-80.024023567423441</v>
      </c>
      <c r="AQ49" s="23">
        <f>binaries!$G$37-(((binaries!$H$37*$B49^2)/($B49+binaries!$I$37))/1000)</f>
        <v>3.665577358490566</v>
      </c>
      <c r="AR49" s="23">
        <f t="shared" ref="AR49" si="1011">1000*(AQ49-AQ$33)</f>
        <v>-99.622641509434118</v>
      </c>
      <c r="AS49" s="23">
        <f>binaries!$G$38-(((binaries!$H$38*$B49^2)/($B49+binaries!$I$38))/1000)</f>
        <v>2.3356838922155685</v>
      </c>
      <c r="AT49" s="23">
        <f t="shared" ref="AT49" si="1012">1000*(AS49-AS$33)</f>
        <v>-48.176344004903896</v>
      </c>
      <c r="AU49" s="23">
        <f>binaries!$G$39-(((binaries!$H$39*$B49^2)/($B49+binaries!$I$39))/1000)</f>
        <v>1.5672502024291499</v>
      </c>
      <c r="AV49" s="23">
        <f t="shared" ref="AV49" si="1013">1000*(AU49-AU$33)</f>
        <v>-90.935683973603972</v>
      </c>
      <c r="AW49" s="23">
        <f>binaries!$G$40-(((binaries!$H$40*$B49^2)/($B49+binaries!$I$40))/1000)</f>
        <v>1.4346875000000001</v>
      </c>
      <c r="AX49" s="23">
        <f t="shared" ref="AX49" si="1014">1000*(AW49-AW$33)</f>
        <v>-71.562499999999972</v>
      </c>
    </row>
    <row r="50" spans="1:52" x14ac:dyDescent="0.25">
      <c r="A50" s="108">
        <f t="shared" si="684"/>
        <v>197</v>
      </c>
      <c r="B50" s="108">
        <v>470</v>
      </c>
      <c r="C50" s="23">
        <f>binaries!J$4-(((binaries!K$4*$B50^2)/($B50+binaries!L$4))/1000)</f>
        <v>1.5547688524590164</v>
      </c>
      <c r="D50" s="23">
        <f t="shared" si="1"/>
        <v>-61.458420268256205</v>
      </c>
      <c r="E50" s="23">
        <f>binaries!$G$11-(((binaries!$H$11*$B50^2)/($B50+binaries!$I$11))/1000)</f>
        <v>0.6609913114754099</v>
      </c>
      <c r="F50" s="23">
        <f t="shared" si="1"/>
        <v>-65.713233979135637</v>
      </c>
      <c r="G50" s="23">
        <f>binaries!$G$12-(((binaries!$H$12*$B50^2)/($B50+binaries!$I$12))/1000)</f>
        <v>0.12454999999999998</v>
      </c>
      <c r="H50" s="23">
        <f t="shared" ref="H50" si="1015">1000*(G50-G$33)</f>
        <v>-49.173404255319141</v>
      </c>
      <c r="I50" s="23">
        <f>binaries!$J$5-(((binaries!$K$5*$B50^2)/($B50+binaries!$L$5))/1000)</f>
        <v>2.0853700000000002</v>
      </c>
      <c r="J50" s="23">
        <f t="shared" ref="J50" si="1016">1000*(I50-I$33)</f>
        <v>-78.726385542168927</v>
      </c>
      <c r="K50" s="23">
        <f>binaries!$G$8-(((binaries!$H$8*$B50^2)/($B50+binaries!$I$8))/1000)</f>
        <v>1.3418539317507419</v>
      </c>
      <c r="L50" s="23">
        <f t="shared" ref="L50" si="1017">1000*(K50-K$33)</f>
        <v>-80.628211106400954</v>
      </c>
      <c r="M50" s="23">
        <f>binaries!$G$9-(((binaries!$H$9*$B50^2)/($B50+binaries!$I$9))/1000)</f>
        <v>0.30870799289520423</v>
      </c>
      <c r="N50" s="23">
        <f t="shared" ref="N50" si="1018">1000*(M50-M$33)</f>
        <v>-45.085900234566708</v>
      </c>
      <c r="O50" s="23">
        <f>binaries!$J$7-(((binaries!$K$7*$B50^2)/($B50+binaries!$L$7))/1000)</f>
        <v>2.4536047258979208</v>
      </c>
      <c r="P50" s="23">
        <f t="shared" ref="P50" si="1019">1000*(O50-O$33)</f>
        <v>-34.165544372349643</v>
      </c>
      <c r="Q50" s="23">
        <f>binaries!$J$6-(((binaries!$K$6*$B50^2)/($B50+binaries!$L$6))/1000)</f>
        <v>2.198596923990499</v>
      </c>
      <c r="R50" s="23">
        <f t="shared" ref="R50" si="1020">1000*(Q50-Q$33)</f>
        <v>-74.112897438072707</v>
      </c>
      <c r="S50" s="23">
        <f>binaries!$G$10-(((binaries!$H$10*$B50^2)/($B50+binaries!$I$10))/1000)</f>
        <v>1.2967223101265823</v>
      </c>
      <c r="T50" s="23">
        <f t="shared" ref="T50" si="1021">1000*(S50-S$33)</f>
        <v>-56.1634041591319</v>
      </c>
      <c r="U50" s="23">
        <f>binaries!$G$17-(((binaries!$H$17*$B50^2)/($B50+binaries!$I$17))/1000)</f>
        <v>6.0443068840579706</v>
      </c>
      <c r="V50" s="23">
        <f t="shared" ref="V50" si="1022">1000*(U50-U$33)</f>
        <v>-113.80321809866967</v>
      </c>
      <c r="W50" s="23">
        <f>binaries!$G$16-(((binaries!$H$16*$B50^2)/($B50+binaries!$I$16))/1000)</f>
        <v>3.3555399230769227</v>
      </c>
      <c r="X50" s="23">
        <f t="shared" ref="X50" si="1023">1000*(W50-W$33)</f>
        <v>-82.061846834581502</v>
      </c>
      <c r="Y50" s="23">
        <f>binaries!$G$18-(((binaries!$H$18*$B50^2)/($B50+binaries!$I$18))/1000)</f>
        <v>0.73052970749542967</v>
      </c>
      <c r="Z50" s="23">
        <f t="shared" ref="Z50" si="1024">1000*(Y50-Y$33)</f>
        <v>-25.606656140933936</v>
      </c>
      <c r="AA50" s="23">
        <f>binaries!$J$20-(((binaries!$K$20*$B50^2)/($B50+binaries!$L$20))/1000)</f>
        <v>5.3672920268872799</v>
      </c>
      <c r="AB50" s="23">
        <f t="shared" ref="AB50" si="1025">1000*(AA50-AA$33)</f>
        <v>-29.543065461004936</v>
      </c>
      <c r="AC50" s="23">
        <f>binaries!$J$21-(((binaries!$K$21*$B50^2)/($B50+binaries!$L$21))/1000)</f>
        <v>1.0729857777777778</v>
      </c>
      <c r="AD50" s="23">
        <f t="shared" ref="AD50" si="1026">1000*(AC50-AC$33)</f>
        <v>-50.036211751018023</v>
      </c>
      <c r="AE50" s="23">
        <f>binaries!$M$22-(((binaries!$N$22*$B50^2)/($B50+binaries!$O$22))/1000)</f>
        <v>0.59411466666666668</v>
      </c>
      <c r="AF50" s="23">
        <f t="shared" ref="AF50" si="1027">1000*(AE50-AE$33)</f>
        <v>-69.275052959501537</v>
      </c>
      <c r="AG50" s="23">
        <f>binaries!$J$23-(((binaries!$K$23*$B50^2)/($B50+binaries!$L$23))/1000)</f>
        <v>2.3528068376068374</v>
      </c>
      <c r="AH50" s="23">
        <f t="shared" ref="AH50" si="1028">1000*(AG50-AG$33)</f>
        <v>-33.593162393162231</v>
      </c>
      <c r="AI50" s="23">
        <f>binaries!$G$33-(((binaries!$H$33*$B50^2)/($B50+binaries!$I$33))/1000)</f>
        <v>4.2716049382716031E-2</v>
      </c>
      <c r="AJ50" s="23">
        <f t="shared" ref="AJ50" si="1029">1000*(AI50-AI$33)</f>
        <v>101.82997343334895</v>
      </c>
      <c r="AK50" s="23">
        <f>binaries!$G$34-(((binaries!$H$34*$B50^2)/($B50+binaries!$I$34))/1000)</f>
        <v>-2.387499999999998E-2</v>
      </c>
      <c r="AL50" s="23">
        <f t="shared" ref="AL50" si="1030">1000*(AK50-AK$33)</f>
        <v>101.93145161290323</v>
      </c>
      <c r="AM50" s="23">
        <f>binaries!$G$35-(((binaries!$H$35*$B50^2)/($B50+binaries!$I$35))/1000)</f>
        <v>2.619486301369863</v>
      </c>
      <c r="AN50" s="23">
        <f t="shared" ref="AN50" si="1031">1000*(AM50-AM$33)</f>
        <v>-84.492548732806313</v>
      </c>
      <c r="AO50" s="23">
        <f>binaries!$G$36-(((binaries!$H$36*$B50^2)/($B50+binaries!$I$36))/1000)</f>
        <v>2.1903953895071542</v>
      </c>
      <c r="AP50" s="23">
        <f t="shared" ref="AP50" si="1032">1000*(AO50-AO$33)</f>
        <v>-85.157551669316149</v>
      </c>
      <c r="AQ50" s="23">
        <f>binaries!$G$37-(((binaries!$H$37*$B50^2)/($B50+binaries!$I$37))/1000)</f>
        <v>3.6587514018691589</v>
      </c>
      <c r="AR50" s="23">
        <f t="shared" ref="AR50" si="1033">1000*(AQ50-AQ$33)</f>
        <v>-106.44859813084118</v>
      </c>
      <c r="AS50" s="23">
        <f>binaries!$G$38-(((binaries!$H$38*$B50^2)/($B50+binaries!$I$38))/1000)</f>
        <v>2.3325625516224187</v>
      </c>
      <c r="AT50" s="23">
        <f t="shared" ref="AT50" si="1034">1000*(AS50-AS$33)</f>
        <v>-51.297684598053728</v>
      </c>
      <c r="AU50" s="23">
        <f>binaries!$G$39-(((binaries!$H$39*$B50^2)/($B50+binaries!$I$39))/1000)</f>
        <v>1.5612777629826897</v>
      </c>
      <c r="AV50" s="23">
        <f t="shared" ref="AV50" si="1035">1000*(AU50-AU$33)</f>
        <v>-96.908123420064157</v>
      </c>
      <c r="AW50" s="23">
        <f>binaries!$G$40-(((binaries!$H$40*$B50^2)/($B50+binaries!$I$40))/1000)</f>
        <v>1.4300769230769232</v>
      </c>
      <c r="AX50" s="23">
        <f t="shared" ref="AX50" si="1036">1000*(AW50-AW$33)</f>
        <v>-76.173076923076849</v>
      </c>
    </row>
    <row r="51" spans="1:52" x14ac:dyDescent="0.25">
      <c r="A51" s="108">
        <f t="shared" si="684"/>
        <v>207</v>
      </c>
      <c r="B51" s="108">
        <v>480</v>
      </c>
      <c r="C51" s="23">
        <f>binaries!J$4-(((binaries!K$4*$B51^2)/($B51+binaries!L$4))/1000)</f>
        <v>1.5510709677419354</v>
      </c>
      <c r="D51" s="23">
        <f t="shared" si="1"/>
        <v>-65.156304985337201</v>
      </c>
      <c r="E51" s="23">
        <f>binaries!$G$11-(((binaries!$H$11*$B51^2)/($B51+binaries!$I$11))/1000)</f>
        <v>0.65703741935483873</v>
      </c>
      <c r="F51" s="23">
        <f t="shared" si="1"/>
        <v>-69.66712609970682</v>
      </c>
      <c r="G51" s="23">
        <f>binaries!$G$12-(((binaries!$H$12*$B51^2)/($B51+binaries!$I$12))/1000)</f>
        <v>0.12157230769230767</v>
      </c>
      <c r="H51" s="23">
        <f t="shared" ref="H51" si="1037">1000*(G51-G$33)</f>
        <v>-52.15109656301145</v>
      </c>
      <c r="I51" s="23">
        <f>binaries!$J$5-(((binaries!$K$5*$B51^2)/($B51+binaries!$L$5))/1000)</f>
        <v>2.0803168316831684</v>
      </c>
      <c r="J51" s="23">
        <f t="shared" ref="J51" si="1038">1000*(I51-I$33)</f>
        <v>-83.779553859000714</v>
      </c>
      <c r="K51" s="23">
        <f>binaries!$G$8-(((binaries!$H$8*$B51^2)/($B51+binaries!$I$8))/1000)</f>
        <v>1.336936842105263</v>
      </c>
      <c r="L51" s="23">
        <f t="shared" ref="L51" si="1039">1000*(K51-K$33)</f>
        <v>-85.545300751879822</v>
      </c>
      <c r="M51" s="23">
        <f>binaries!$G$9-(((binaries!$H$9*$B51^2)/($B51+binaries!$I$9))/1000)</f>
        <v>0.30602198952879578</v>
      </c>
      <c r="N51" s="23">
        <f t="shared" ref="N51" si="1040">1000*(M51-M$33)</f>
        <v>-47.771903600975165</v>
      </c>
      <c r="O51" s="23">
        <f>binaries!$J$7-(((binaries!$K$7*$B51^2)/($B51+binaries!$L$7))/1000)</f>
        <v>2.451397752808989</v>
      </c>
      <c r="P51" s="23">
        <f t="shared" ref="P51" si="1041">1000*(O51-O$33)</f>
        <v>-36.372517461281447</v>
      </c>
      <c r="Q51" s="23">
        <f>binaries!$J$6-(((binaries!$K$6*$B51^2)/($B51+binaries!$L$6))/1000)</f>
        <v>2.1939391549295775</v>
      </c>
      <c r="R51" s="23">
        <f t="shared" ref="R51" si="1042">1000*(Q51-Q$33)</f>
        <v>-78.770666498994217</v>
      </c>
      <c r="S51" s="23">
        <f>binaries!$G$10-(((binaries!$H$10*$B51^2)/($B51+binaries!$I$10))/1000)</f>
        <v>1.2933271028037383</v>
      </c>
      <c r="T51" s="23">
        <f t="shared" ref="T51" si="1043">1000*(S51-S$33)</f>
        <v>-59.558611481975944</v>
      </c>
      <c r="U51" s="23">
        <f>binaries!$G$17-(((binaries!$H$17*$B51^2)/($B51+binaries!$I$17))/1000)</f>
        <v>6.0365656024716783</v>
      </c>
      <c r="V51" s="23">
        <f t="shared" ref="V51" si="1044">1000*(U51-U$33)</f>
        <v>-121.54449968496195</v>
      </c>
      <c r="W51" s="23">
        <f>binaries!$G$16-(((binaries!$H$16*$B51^2)/($B51+binaries!$I$16))/1000)</f>
        <v>3.3501270229007631</v>
      </c>
      <c r="X51" s="23">
        <f t="shared" ref="X51" si="1045">1000*(W51-W$33)</f>
        <v>-87.474747010741098</v>
      </c>
      <c r="Y51" s="23">
        <f>binaries!$G$18-(((binaries!$H$18*$B51^2)/($B51+binaries!$I$18))/1000)</f>
        <v>0.72886956521739132</v>
      </c>
      <c r="Z51" s="23">
        <f t="shared" ref="Z51" si="1046">1000*(Y51-Y$33)</f>
        <v>-27.266798418972282</v>
      </c>
      <c r="AA51" s="23">
        <f>binaries!$J$20-(((binaries!$K$20*$B51^2)/($B51+binaries!$L$20))/1000)</f>
        <v>5.3648551097178681</v>
      </c>
      <c r="AB51" s="23">
        <f t="shared" ref="AB51" si="1047">1000*(AA51-AA$33)</f>
        <v>-31.979982630416792</v>
      </c>
      <c r="AC51" s="23">
        <f>binaries!$J$21-(((binaries!$K$21*$B51^2)/($B51+binaries!$L$21))/1000)</f>
        <v>1.0697321585903083</v>
      </c>
      <c r="AD51" s="23">
        <f t="shared" ref="AD51" si="1048">1000*(AC51-AC$33)</f>
        <v>-53.289830938487491</v>
      </c>
      <c r="AE51" s="23">
        <f>binaries!$M$22-(((binaries!$N$22*$B51^2)/($B51+binaries!$O$22))/1000)</f>
        <v>0.58986369230769231</v>
      </c>
      <c r="AF51" s="23">
        <f t="shared" ref="AF51" si="1049">1000*(AE51-AE$33)</f>
        <v>-73.526027318475911</v>
      </c>
      <c r="AG51" s="23">
        <f>binaries!$J$23-(((binaries!$K$23*$B51^2)/($B51+binaries!$L$23))/1000)</f>
        <v>2.3506135593220336</v>
      </c>
      <c r="AH51" s="23">
        <f t="shared" ref="AH51" si="1050">1000*(AG51-AG$33)</f>
        <v>-35.786440677965992</v>
      </c>
      <c r="AI51" s="23">
        <f>binaries!$G$33-(((binaries!$H$33*$B51^2)/($B51+binaries!$I$33))/1000)</f>
        <v>4.8709677419354808E-2</v>
      </c>
      <c r="AJ51" s="23">
        <f t="shared" ref="AJ51" si="1051">1000*(AI51-AI$33)</f>
        <v>107.82360146998774</v>
      </c>
      <c r="AK51" s="23">
        <f>binaries!$G$34-(((binaries!$H$34*$B51^2)/($B51+binaries!$I$34))/1000)</f>
        <v>-1.7877551020408167E-2</v>
      </c>
      <c r="AL51" s="23">
        <f t="shared" ref="AL51" si="1052">1000*(AK51-AK$33)</f>
        <v>107.92890059249504</v>
      </c>
      <c r="AM51" s="23">
        <f>binaries!$G$35-(((binaries!$H$35*$B51^2)/($B51+binaries!$I$35))/1000)</f>
        <v>2.6143515742128938</v>
      </c>
      <c r="AN51" s="23">
        <f t="shared" ref="AN51" si="1053">1000*(AM51-AM$33)</f>
        <v>-89.627275889775589</v>
      </c>
      <c r="AO51" s="23">
        <f>binaries!$G$36-(((binaries!$H$36*$B51^2)/($B51+binaries!$I$36))/1000)</f>
        <v>2.1852507042253522</v>
      </c>
      <c r="AP51" s="23">
        <f t="shared" ref="AP51" si="1054">1000*(AO51-AO$33)</f>
        <v>-90.302236951118161</v>
      </c>
      <c r="AQ51" s="23">
        <f>binaries!$G$37-(((binaries!$H$37*$B51^2)/($B51+binaries!$I$37))/1000)</f>
        <v>3.6518666666666668</v>
      </c>
      <c r="AR51" s="23">
        <f t="shared" ref="AR51" si="1055">1000*(AQ51-AQ$33)</f>
        <v>-113.33333333333329</v>
      </c>
      <c r="AS51" s="23">
        <f>binaries!$G$38-(((binaries!$H$38*$B51^2)/($B51+binaries!$I$38))/1000)</f>
        <v>2.3294316279069767</v>
      </c>
      <c r="AT51" s="23">
        <f t="shared" ref="AT51" si="1056">1000*(AS51-AS$33)</f>
        <v>-54.428608313495715</v>
      </c>
      <c r="AU51" s="23">
        <f>binaries!$G$39-(((binaries!$H$39*$B51^2)/($B51+binaries!$I$39))/1000)</f>
        <v>1.5552793692509856</v>
      </c>
      <c r="AV51" s="23">
        <f t="shared" ref="AV51" si="1057">1000*(AU51-AU$33)</f>
        <v>-102.90651715176824</v>
      </c>
      <c r="AW51" s="23">
        <f>binaries!$G$40-(((binaries!$H$40*$B51^2)/($B51+binaries!$I$40))/1000)</f>
        <v>1.4254545454545455</v>
      </c>
      <c r="AX51" s="23">
        <f t="shared" ref="AX51" si="1058">1000*(AW51-AW$33)</f>
        <v>-80.795454545454561</v>
      </c>
    </row>
    <row r="52" spans="1:52" x14ac:dyDescent="0.25">
      <c r="A52" s="108">
        <f t="shared" si="684"/>
        <v>217</v>
      </c>
      <c r="B52" s="108">
        <v>490</v>
      </c>
      <c r="C52" s="23">
        <f>binaries!J$4-(((binaries!K$4*$B52^2)/($B52+binaries!L$4))/1000)</f>
        <v>1.5473666666666666</v>
      </c>
      <c r="D52" s="23">
        <f t="shared" si="1"/>
        <v>-68.860606060606074</v>
      </c>
      <c r="E52" s="23">
        <f>binaries!$G$11-(((binaries!$H$11*$B52^2)/($B52+binaries!$I$11))/1000)</f>
        <v>0.65307666666666675</v>
      </c>
      <c r="F52" s="23">
        <f t="shared" si="1"/>
        <v>-73.627878787878799</v>
      </c>
      <c r="G52" s="23">
        <f>binaries!$G$12-(((binaries!$H$12*$B52^2)/($B52+binaries!$I$12))/1000)</f>
        <v>0.11858787878787878</v>
      </c>
      <c r="H52" s="23">
        <f t="shared" ref="H52" si="1059">1000*(G52-G$33)</f>
        <v>-55.135525467440338</v>
      </c>
      <c r="I52" s="23">
        <f>binaries!$J$5-(((binaries!$K$5*$B52^2)/($B52+binaries!$L$5))/1000)</f>
        <v>2.0752254901960785</v>
      </c>
      <c r="J52" s="23">
        <f t="shared" ref="J52" si="1060">1000*(I52-I$33)</f>
        <v>-88.870895346090606</v>
      </c>
      <c r="K52" s="23">
        <f>binaries!$G$8-(((binaries!$H$8*$B52^2)/($B52+binaries!$I$8))/1000)</f>
        <v>1.3320056916426513</v>
      </c>
      <c r="L52" s="23">
        <f t="shared" ref="L52" si="1061">1000*(K52-K$33)</f>
        <v>-90.476451214491547</v>
      </c>
      <c r="M52" s="23">
        <f>binaries!$G$9-(((binaries!$H$9*$B52^2)/($B52+binaries!$I$9))/1000)</f>
        <v>0.30333344768439108</v>
      </c>
      <c r="N52" s="23">
        <f t="shared" ref="N52" si="1062">1000*(M52-M$33)</f>
        <v>-50.460445445379861</v>
      </c>
      <c r="O52" s="23">
        <f>binaries!$J$7-(((binaries!$K$7*$B52^2)/($B52+binaries!$L$7))/1000)</f>
        <v>2.4491727272727273</v>
      </c>
      <c r="P52" s="23">
        <f t="shared" ref="P52" si="1063">1000*(O52-O$33)</f>
        <v>-38.597542997543144</v>
      </c>
      <c r="Q52" s="23">
        <f>binaries!$J$6-(((binaries!$K$6*$B52^2)/($B52+binaries!$L$6))/1000)</f>
        <v>2.1892555568445475</v>
      </c>
      <c r="R52" s="23">
        <f t="shared" ref="R52" si="1064">1000*(Q52-Q$33)</f>
        <v>-83.454264584024159</v>
      </c>
      <c r="S52" s="23">
        <f>binaries!$G$10-(((binaries!$H$10*$B52^2)/($B52+binaries!$I$10))/1000)</f>
        <v>1.2899246932515338</v>
      </c>
      <c r="T52" s="23">
        <f t="shared" ref="T52" si="1065">1000*(S52-S$33)</f>
        <v>-62.96102103418044</v>
      </c>
      <c r="U52" s="23">
        <f>binaries!$G$17-(((binaries!$H$17*$B52^2)/($B52+binaries!$I$17))/1000)</f>
        <v>6.02871931352459</v>
      </c>
      <c r="V52" s="23">
        <f t="shared" ref="V52" si="1066">1000*(U52-U$33)</f>
        <v>-129.39078863205023</v>
      </c>
      <c r="W52" s="23">
        <f>binaries!$G$16-(((binaries!$H$16*$B52^2)/($B52+binaries!$I$16))/1000)</f>
        <v>3.3446584090909091</v>
      </c>
      <c r="X52" s="23">
        <f t="shared" ref="X52" si="1067">1000*(W52-W$33)</f>
        <v>-92.943360820595174</v>
      </c>
      <c r="Y52" s="23">
        <f>binaries!$G$18-(((binaries!$H$18*$B52^2)/($B52+binaries!$I$18))/1000)</f>
        <v>0.72719524236983846</v>
      </c>
      <c r="Z52" s="23">
        <f t="shared" ref="Z52" si="1068">1000*(Y52-Y$33)</f>
        <v>-28.941121266525151</v>
      </c>
      <c r="AA52" s="23">
        <f>binaries!$J$20-(((binaries!$K$20*$B52^2)/($B52+binaries!$L$20))/1000)</f>
        <v>5.3623249313621963</v>
      </c>
      <c r="AB52" s="23">
        <f t="shared" ref="AB52" si="1069">1000*(AA52-AA$33)</f>
        <v>-34.510160986088501</v>
      </c>
      <c r="AC52" s="23">
        <f>binaries!$J$21-(((binaries!$K$21*$B52^2)/($B52+binaries!$L$21))/1000)</f>
        <v>1.0664497816593888</v>
      </c>
      <c r="AD52" s="23">
        <f t="shared" ref="AD52" si="1070">1000*(AC52-AC$33)</f>
        <v>-56.572207869407087</v>
      </c>
      <c r="AE52" s="23">
        <f>binaries!$M$22-(((binaries!$N$22*$B52^2)/($B52+binaries!$O$22))/1000)</f>
        <v>0.58559828965517247</v>
      </c>
      <c r="AF52" s="23">
        <f t="shared" ref="AF52" si="1071">1000*(AE52-AE$33)</f>
        <v>-77.79142997099575</v>
      </c>
      <c r="AG52" s="23">
        <f>binaries!$J$23-(((binaries!$K$23*$B52^2)/($B52+binaries!$L$23))/1000)</f>
        <v>2.3483999999999998</v>
      </c>
      <c r="AH52" s="23">
        <f t="shared" ref="AH52" si="1072">1000*(AG52-AG$33)</f>
        <v>-37.999999999999815</v>
      </c>
      <c r="AI52" s="23">
        <f>binaries!$G$33-(((binaries!$H$33*$B52^2)/($B52+binaries!$I$33))/1000)</f>
        <v>5.4703557312252932E-2</v>
      </c>
      <c r="AJ52" s="23">
        <f t="shared" ref="AJ52" si="1073">1000*(AI52-AI$33)</f>
        <v>113.81748136288586</v>
      </c>
      <c r="AK52" s="23">
        <f>binaries!$G$34-(((binaries!$H$34*$B52^2)/($B52+binaries!$I$34))/1000)</f>
        <v>-1.1880000000000002E-2</v>
      </c>
      <c r="AL52" s="23">
        <f t="shared" ref="AL52" si="1074">1000*(AK52-AK$33)</f>
        <v>113.92645161290321</v>
      </c>
      <c r="AM52" s="23">
        <f>binaries!$G$35-(((binaries!$H$35*$B52^2)/($B52+binaries!$I$35))/1000)</f>
        <v>2.6092036927621862</v>
      </c>
      <c r="AN52" s="23">
        <f t="shared" ref="AN52" si="1075">1000*(AM52-AM$33)</f>
        <v>-94.775157340483133</v>
      </c>
      <c r="AO52" s="23">
        <f>binaries!$G$36-(((binaries!$H$36*$B52^2)/($B52+binaries!$I$36))/1000)</f>
        <v>2.1800953775038519</v>
      </c>
      <c r="AP52" s="23">
        <f t="shared" ref="AP52" si="1076">1000*(AO52-AO$33)</f>
        <v>-95.457563672618477</v>
      </c>
      <c r="AQ52" s="23">
        <f>binaries!$G$37-(((binaries!$H$37*$B52^2)/($B52+binaries!$I$37))/1000)</f>
        <v>3.6449247706422021</v>
      </c>
      <c r="AR52" s="23">
        <f t="shared" ref="AR52" si="1077">1000*(AQ52-AQ$33)</f>
        <v>-120.275229357798</v>
      </c>
      <c r="AS52" s="23">
        <f>binaries!$G$38-(((binaries!$H$38*$B52^2)/($B52+binaries!$I$38))/1000)</f>
        <v>2.3262915329512892</v>
      </c>
      <c r="AT52" s="23">
        <f t="shared" ref="AT52" si="1078">1000*(AS52-AS$33)</f>
        <v>-57.568703269183175</v>
      </c>
      <c r="AU52" s="23">
        <f>binaries!$G$39-(((binaries!$H$39*$B52^2)/($B52+binaries!$I$39))/1000)</f>
        <v>1.5492560311284047</v>
      </c>
      <c r="AV52" s="23">
        <f t="shared" ref="AV52" si="1079">1000*(AU52-AU$33)</f>
        <v>-108.92985527434918</v>
      </c>
      <c r="AW52" s="23">
        <f>binaries!$G$40-(((binaries!$H$40*$B52^2)/($B52+binaries!$I$40))/1000)</f>
        <v>1.4208208955223882</v>
      </c>
      <c r="AX52" s="23">
        <f t="shared" ref="AX52" si="1080">1000*(AW52-AW$33)</f>
        <v>-85.429104477611872</v>
      </c>
    </row>
    <row r="53" spans="1:52" x14ac:dyDescent="0.25">
      <c r="A53" s="108">
        <f t="shared" si="684"/>
        <v>227</v>
      </c>
      <c r="B53" s="108">
        <v>500</v>
      </c>
      <c r="C53" s="23">
        <f>binaries!J$4-(((binaries!K$4*$B53^2)/($B53+binaries!L$4))/1000)</f>
        <v>1.54365625</v>
      </c>
      <c r="D53" s="23">
        <f t="shared" si="1"/>
        <v>-72.571022727272677</v>
      </c>
      <c r="E53" s="23">
        <f>binaries!$G$11-(((binaries!$H$11*$B53^2)/($B53+binaries!$I$11))/1000)</f>
        <v>0.6491093750000001</v>
      </c>
      <c r="F53" s="23">
        <f t="shared" si="1"/>
        <v>-77.595170454545453</v>
      </c>
      <c r="G53" s="23">
        <f>binaries!$G$12-(((binaries!$H$12*$B53^2)/($B53+binaries!$I$12))/1000)</f>
        <v>0.11559701492537312</v>
      </c>
      <c r="H53" s="23">
        <f t="shared" ref="H53" si="1081">1000*(G53-G$33)</f>
        <v>-58.126389329946001</v>
      </c>
      <c r="I53" s="23">
        <f>binaries!$J$5-(((binaries!$K$5*$B53^2)/($B53+binaries!$L$5))/1000)</f>
        <v>2.0700970873786408</v>
      </c>
      <c r="J53" s="23">
        <f t="shared" ref="J53" si="1082">1000*(I53-I$33)</f>
        <v>-93.999298163528252</v>
      </c>
      <c r="K53" s="23">
        <f>binaries!$G$8-(((binaries!$H$8*$B53^2)/($B53+binaries!$I$8))/1000)</f>
        <v>1.3270610795454545</v>
      </c>
      <c r="L53" s="23">
        <f t="shared" ref="L53" si="1083">1000*(K53-K$33)</f>
        <v>-95.421063311688314</v>
      </c>
      <c r="M53" s="23">
        <f>binaries!$G$9-(((binaries!$H$9*$B53^2)/($B53+binaries!$I$9))/1000)</f>
        <v>0.30064249578414837</v>
      </c>
      <c r="N53" s="23">
        <f t="shared" ref="N53" si="1084">1000*(M53-M$33)</f>
        <v>-53.151397345622577</v>
      </c>
      <c r="O53" s="23">
        <f>binaries!$J$7-(((binaries!$K$7*$B53^2)/($B53+binaries!$L$7))/1000)</f>
        <v>2.4469301470588234</v>
      </c>
      <c r="P53" s="23">
        <f t="shared" ref="P53" si="1085">1000*(O53-O$33)</f>
        <v>-40.840123211447036</v>
      </c>
      <c r="Q53" s="23">
        <f>binaries!$J$6-(((binaries!$K$6*$B53^2)/($B53+binaries!$L$6))/1000)</f>
        <v>2.1845470183486237</v>
      </c>
      <c r="R53" s="23">
        <f t="shared" ref="R53" si="1086">1000*(Q53-Q$33)</f>
        <v>-88.162803079947949</v>
      </c>
      <c r="S53" s="23">
        <f>binaries!$G$10-(((binaries!$H$10*$B53^2)/($B53+binaries!$I$10))/1000)</f>
        <v>1.286515407854985</v>
      </c>
      <c r="T53" s="23">
        <f t="shared" ref="T53" si="1087">1000*(S53-S$33)</f>
        <v>-66.370306430729272</v>
      </c>
      <c r="U53" s="23">
        <f>binaries!$G$17-(((binaries!$H$17*$B53^2)/($B53+binaries!$I$17))/1000)</f>
        <v>6.0207696228338428</v>
      </c>
      <c r="V53" s="23">
        <f t="shared" ref="V53" si="1088">1000*(U53-U$33)</f>
        <v>-137.34047932279748</v>
      </c>
      <c r="W53" s="23">
        <f>binaries!$G$16-(((binaries!$H$16*$B53^2)/($B53+binaries!$I$16))/1000)</f>
        <v>3.3391353383458644</v>
      </c>
      <c r="X53" s="23">
        <f t="shared" ref="X53" si="1089">1000*(W53-W$33)</f>
        <v>-98.466431565639837</v>
      </c>
      <c r="Y53" s="23">
        <f>binaries!$G$18-(((binaries!$H$18*$B53^2)/($B53+binaries!$I$18))/1000)</f>
        <v>0.72550711743772245</v>
      </c>
      <c r="Z53" s="23">
        <f t="shared" ref="Z53" si="1090">1000*(Y53-Y$33)</f>
        <v>-30.629246198641159</v>
      </c>
      <c r="AA53" s="23">
        <f>binaries!$J$20-(((binaries!$K$20*$B53^2)/($B53+binaries!$L$20))/1000)</f>
        <v>5.3596985058697966</v>
      </c>
      <c r="AB53" s="23">
        <f t="shared" ref="AB53" si="1091">1000*(AA53-AA$33)</f>
        <v>-37.136586478488276</v>
      </c>
      <c r="AC53" s="23">
        <f>binaries!$J$21-(((binaries!$K$21*$B53^2)/($B53+binaries!$L$21))/1000)</f>
        <v>1.0631393939393941</v>
      </c>
      <c r="AD53" s="23">
        <f t="shared" ref="AD53" si="1092">1000*(AC53-AC$33)</f>
        <v>-59.882595589401788</v>
      </c>
      <c r="AE53" s="23">
        <f>binaries!$M$22-(((binaries!$N$22*$B53^2)/($B53+binaries!$O$22))/1000)</f>
        <v>0.58131904761904762</v>
      </c>
      <c r="AF53" s="23">
        <f t="shared" ref="AF53" si="1093">1000*(AE53-AE$33)</f>
        <v>-82.070672007120592</v>
      </c>
      <c r="AG53" s="23">
        <f>binaries!$J$23-(((binaries!$K$23*$B53^2)/($B53+binaries!$L$23))/1000)</f>
        <v>2.3461666666666665</v>
      </c>
      <c r="AH53" s="23">
        <f t="shared" ref="AH53" si="1094">1000*(AG53-AG$33)</f>
        <v>-40.233333333333121</v>
      </c>
      <c r="AI53" s="23">
        <f>binaries!$G$33-(((binaries!$H$33*$B53^2)/($B53+binaries!$I$33))/1000)</f>
        <v>6.0697674418604658E-2</v>
      </c>
      <c r="AJ53" s="23">
        <f t="shared" ref="AJ53" si="1095">1000*(AI53-AI$33)</f>
        <v>119.81159846923758</v>
      </c>
      <c r="AK53" s="23">
        <f>binaries!$G$34-(((binaries!$H$34*$B53^2)/($B53+binaries!$I$34))/1000)</f>
        <v>-5.8823529411764497E-3</v>
      </c>
      <c r="AL53" s="23">
        <f t="shared" ref="AL53" si="1096">1000*(AK53-AK$33)</f>
        <v>119.92409867172677</v>
      </c>
      <c r="AM53" s="23">
        <f>binaries!$G$35-(((binaries!$H$35*$B53^2)/($B53+binaries!$I$35))/1000)</f>
        <v>2.604043231441048</v>
      </c>
      <c r="AN53" s="23">
        <f t="shared" ref="AN53" si="1097">1000*(AM53-AM$33)</f>
        <v>-99.935618661621376</v>
      </c>
      <c r="AO53" s="23">
        <f>binaries!$G$36-(((binaries!$H$36*$B53^2)/($B53+binaries!$I$36))/1000)</f>
        <v>2.1749298937784523</v>
      </c>
      <c r="AP53" s="23">
        <f t="shared" ref="AP53" si="1098">1000*(AO53-AO$33)</f>
        <v>-100.62304739801809</v>
      </c>
      <c r="AQ53" s="23">
        <f>binaries!$G$37-(((binaries!$H$37*$B53^2)/($B53+binaries!$I$37))/1000)</f>
        <v>3.6379272727272731</v>
      </c>
      <c r="AR53" s="23">
        <f t="shared" ref="AR53" si="1099">1000*(AQ53-AQ$33)</f>
        <v>-127.27272727272698</v>
      </c>
      <c r="AS53" s="23">
        <f>binaries!$G$38-(((binaries!$H$38*$B53^2)/($B53+binaries!$I$38))/1000)</f>
        <v>2.3231426553672314</v>
      </c>
      <c r="AT53" s="23">
        <f t="shared" ref="AT53" si="1100">1000*(AS53-AS$33)</f>
        <v>-60.717580853240975</v>
      </c>
      <c r="AU53" s="23">
        <f>binaries!$G$39-(((binaries!$H$39*$B53^2)/($B53+binaries!$I$39))/1000)</f>
        <v>1.5432087067861715</v>
      </c>
      <c r="AV53" s="23">
        <f t="shared" ref="AV53" si="1101">1000*(AU53-AU$33)</f>
        <v>-114.97717961658238</v>
      </c>
      <c r="AW53" s="23">
        <f>binaries!$G$40-(((binaries!$H$40*$B53^2)/($B53+binaries!$I$40))/1000)</f>
        <v>1.4161764705882354</v>
      </c>
      <c r="AX53" s="23">
        <f t="shared" ref="AX53" si="1102">1000*(AW53-AW$33)</f>
        <v>-90.073529411764724</v>
      </c>
    </row>
    <row r="54" spans="1:52" x14ac:dyDescent="0.25">
      <c r="A54" s="108">
        <f t="shared" si="684"/>
        <v>237</v>
      </c>
      <c r="B54" s="108">
        <v>510</v>
      </c>
      <c r="C54" s="23">
        <f>binaries!J$4-(((binaries!K$4*$B54^2)/($B54+binaries!L$4))/1000)</f>
        <v>1.5399399999999999</v>
      </c>
      <c r="D54" s="23">
        <f t="shared" si="1"/>
        <v>-76.287272727272764</v>
      </c>
      <c r="E54" s="23">
        <f>binaries!$G$11-(((binaries!$H$11*$B54^2)/($B54+binaries!$I$11))/1000)</f>
        <v>0.64513584615384623</v>
      </c>
      <c r="F54" s="23">
        <f t="shared" si="1"/>
        <v>-81.568699300699322</v>
      </c>
      <c r="G54" s="23">
        <f>binaries!$G$12-(((binaries!$H$12*$B54^2)/($B54+binaries!$I$12))/1000)</f>
        <v>0.11259999999999998</v>
      </c>
      <c r="H54" s="23">
        <f t="shared" ref="H54" si="1103">1000*(G54-G$33)</f>
        <v>-61.123404255319144</v>
      </c>
      <c r="I54" s="23">
        <f>binaries!$J$5-(((binaries!$K$5*$B54^2)/($B54+binaries!$L$5))/1000)</f>
        <v>2.0649326923076927</v>
      </c>
      <c r="J54" s="23">
        <f t="shared" ref="J54" si="1104">1000*(I54-I$33)</f>
        <v>-99.163693234476384</v>
      </c>
      <c r="K54" s="23">
        <f>binaries!$G$8-(((binaries!$H$8*$B54^2)/($B54+binaries!$I$8))/1000)</f>
        <v>1.3221035714285714</v>
      </c>
      <c r="L54" s="23">
        <f t="shared" ref="L54" si="1105">1000*(K54-K$33)</f>
        <v>-100.37857142857143</v>
      </c>
      <c r="M54" s="23">
        <f>binaries!$G$9-(((binaries!$H$9*$B54^2)/($B54+binaries!$I$9))/1000)</f>
        <v>0.29794925373134329</v>
      </c>
      <c r="N54" s="23">
        <f t="shared" ref="N54" si="1106">1000*(M54-M$33)</f>
        <v>-55.844639398427653</v>
      </c>
      <c r="O54" s="23">
        <f>binaries!$J$7-(((binaries!$K$7*$B54^2)/($B54+binaries!$L$7))/1000)</f>
        <v>2.4446704918032789</v>
      </c>
      <c r="P54" s="23">
        <f t="shared" ref="P54" si="1107">1000*(O54-O$33)</f>
        <v>-43.099778466991538</v>
      </c>
      <c r="Q54" s="23">
        <f>binaries!$J$6-(((binaries!$K$6*$B54^2)/($B54+binaries!$L$6))/1000)</f>
        <v>2.1798143877551022</v>
      </c>
      <c r="R54" s="23">
        <f t="shared" ref="R54" si="1108">1000*(Q54-Q$33)</f>
        <v>-92.895433673469526</v>
      </c>
      <c r="S54" s="23">
        <f>binaries!$G$10-(((binaries!$H$10*$B54^2)/($B54+binaries!$I$10))/1000)</f>
        <v>1.2830995535714285</v>
      </c>
      <c r="T54" s="23">
        <f t="shared" ref="T54" si="1109">1000*(S54-S$33)</f>
        <v>-69.786160714285785</v>
      </c>
      <c r="U54" s="23">
        <f>binaries!$G$17-(((binaries!$H$17*$B54^2)/($B54+binaries!$I$17))/1000)</f>
        <v>6.0127181034482762</v>
      </c>
      <c r="V54" s="23">
        <f t="shared" ref="V54" si="1110">1000*(U54-U$33)</f>
        <v>-145.39199870836404</v>
      </c>
      <c r="W54" s="23">
        <f>binaries!$G$16-(((binaries!$H$16*$B54^2)/($B54+binaries!$I$16))/1000)</f>
        <v>3.333559029850746</v>
      </c>
      <c r="X54" s="23">
        <f t="shared" ref="X54" si="1111">1000*(W54-W$33)</f>
        <v>-104.04274006075821</v>
      </c>
      <c r="Y54" s="23">
        <f>binaries!$G$18-(((binaries!$H$18*$B54^2)/($B54+binaries!$I$18))/1000)</f>
        <v>0.72380555555555559</v>
      </c>
      <c r="Z54" s="23">
        <f t="shared" ref="Z54" si="1112">1000*(Y54-Y$33)</f>
        <v>-32.330808080808012</v>
      </c>
      <c r="AA54" s="23">
        <f>binaries!$J$20-(((binaries!$K$20*$B54^2)/($B54+binaries!$L$20))/1000)</f>
        <v>5.3569727184466016</v>
      </c>
      <c r="AB54" s="23">
        <f t="shared" ref="AB54" si="1113">1000*(AA54-AA$33)</f>
        <v>-39.862373901683235</v>
      </c>
      <c r="AC54" s="23">
        <f>binaries!$J$21-(((binaries!$K$21*$B54^2)/($B54+binaries!$L$21))/1000)</f>
        <v>1.0598017167381975</v>
      </c>
      <c r="AD54" s="23">
        <f t="shared" ref="AD54" si="1114">1000*(AC54-AC$33)</f>
        <v>-63.220272790598386</v>
      </c>
      <c r="AE54" s="23">
        <f>binaries!$M$22-(((binaries!$N$22*$B54^2)/($B54+binaries!$O$22))/1000)</f>
        <v>0.57702652348993289</v>
      </c>
      <c r="AF54" s="23">
        <f t="shared" ref="AF54" si="1115">1000*(AE54-AE$33)</f>
        <v>-86.363196136235331</v>
      </c>
      <c r="AG54" s="23">
        <f>binaries!$J$23-(((binaries!$K$23*$B54^2)/($B54+binaries!$L$23))/1000)</f>
        <v>2.3439140495867767</v>
      </c>
      <c r="AH54" s="23">
        <f t="shared" ref="AH54" si="1116">1000*(AG54-AG$33)</f>
        <v>-42.485950413222895</v>
      </c>
      <c r="AI54" s="23">
        <f>binaries!$G$33-(((binaries!$H$33*$B54^2)/($B54+binaries!$I$33))/1000)</f>
        <v>6.669201520912546E-2</v>
      </c>
      <c r="AJ54" s="23">
        <f t="shared" ref="AJ54" si="1117">1000*(AI54-AI$33)</f>
        <v>125.80593925975839</v>
      </c>
      <c r="AK54" s="23">
        <f>binaries!$G$34-(((binaries!$H$34*$B54^2)/($B54+binaries!$I$34))/1000)</f>
        <v>1.153846153846283E-4</v>
      </c>
      <c r="AL54" s="23">
        <f t="shared" ref="AL54" si="1118">1000*(AK54-AK$33)</f>
        <v>125.92183622828784</v>
      </c>
      <c r="AM54" s="23">
        <f>binaries!$G$35-(((binaries!$H$35*$B54^2)/($B54+binaries!$I$35))/1000)</f>
        <v>2.5988707317073172</v>
      </c>
      <c r="AN54" s="23">
        <f t="shared" ref="AN54" si="1119">1000*(AM54-AM$33)</f>
        <v>-105.10811839535216</v>
      </c>
      <c r="AO54" s="23">
        <f>binaries!$G$36-(((binaries!$H$36*$B54^2)/($B54+binaries!$I$36))/1000)</f>
        <v>2.1697547085201792</v>
      </c>
      <c r="AP54" s="23">
        <f t="shared" ref="AP54" si="1120">1000*(AO54-AO$33)</f>
        <v>-105.79823265629118</v>
      </c>
      <c r="AQ54" s="23">
        <f>binaries!$G$37-(((binaries!$H$37*$B54^2)/($B54+binaries!$I$37))/1000)</f>
        <v>3.6308756756756759</v>
      </c>
      <c r="AR54" s="23">
        <f t="shared" ref="AR54" si="1121">1000*(AQ54-AQ$33)</f>
        <v>-134.32432432432418</v>
      </c>
      <c r="AS54" s="23">
        <f>binaries!$G$38-(((binaries!$H$38*$B54^2)/($B54+binaries!$I$38))/1000)</f>
        <v>2.3199853621169915</v>
      </c>
      <c r="AT54" s="23">
        <f t="shared" ref="AT54" si="1122">1000*(AS54-AS$33)</f>
        <v>-63.87487410348092</v>
      </c>
      <c r="AU54" s="23">
        <f>binaries!$G$39-(((binaries!$H$39*$B54^2)/($B54+binaries!$I$39))/1000)</f>
        <v>1.5371383059418458</v>
      </c>
      <c r="AV54" s="23">
        <f t="shared" ref="AV54" si="1123">1000*(AU54-AU$33)</f>
        <v>-121.04758046090814</v>
      </c>
      <c r="AW54" s="23">
        <f>binaries!$G$40-(((binaries!$H$40*$B54^2)/($B54+binaries!$I$40))/1000)</f>
        <v>1.4115217391304349</v>
      </c>
      <c r="AX54" s="23">
        <f t="shared" ref="AX54" si="1124">1000*(AW54-AW$33)</f>
        <v>-94.728260869565204</v>
      </c>
    </row>
    <row r="55" spans="1:52" x14ac:dyDescent="0.25">
      <c r="A55" s="108">
        <f t="shared" si="684"/>
        <v>247</v>
      </c>
      <c r="B55" s="108">
        <v>520</v>
      </c>
      <c r="C55" s="23">
        <f>binaries!J$4-(((binaries!K$4*$B55^2)/($B55+binaries!L$4))/1000)</f>
        <v>1.5362181818181817</v>
      </c>
      <c r="D55" s="23">
        <f t="shared" si="1"/>
        <v>-80.009090909090915</v>
      </c>
      <c r="E55" s="23">
        <f>binaries!$G$11-(((binaries!$H$11*$B55^2)/($B55+binaries!$I$11))/1000)</f>
        <v>0.64115636363636375</v>
      </c>
      <c r="F55" s="23">
        <f t="shared" si="1"/>
        <v>-85.548181818181803</v>
      </c>
      <c r="G55" s="23">
        <f>binaries!$G$12-(((binaries!$H$12*$B55^2)/($B55+binaries!$I$12))/1000)</f>
        <v>0.10959710144927534</v>
      </c>
      <c r="H55" s="23">
        <f t="shared" ref="H55" si="1125">1000*(G55-G$33)</f>
        <v>-64.126302806043782</v>
      </c>
      <c r="I55" s="23">
        <f>binaries!$J$5-(((binaries!$K$5*$B55^2)/($B55+binaries!$L$5))/1000)</f>
        <v>2.0597333333333334</v>
      </c>
      <c r="J55" s="23">
        <f t="shared" ref="J55" si="1126">1000*(I55-I$33)</f>
        <v>-104.36305220883568</v>
      </c>
      <c r="K55" s="23">
        <f>binaries!$G$8-(((binaries!$H$8*$B55^2)/($B55+binaries!$I$8))/1000)</f>
        <v>1.3171337016574585</v>
      </c>
      <c r="L55" s="23">
        <f t="shared" ref="L55" si="1127">1000*(K55-K$33)</f>
        <v>-105.34844119968434</v>
      </c>
      <c r="M55" s="23">
        <f>binaries!$G$9-(((binaries!$H$9*$B55^2)/($B55+binaries!$I$9))/1000)</f>
        <v>0.29525383360522017</v>
      </c>
      <c r="N55" s="23">
        <f t="shared" ref="N55" si="1128">1000*(M55-M$33)</f>
        <v>-58.54005952455077</v>
      </c>
      <c r="O55" s="23">
        <f>binaries!$J$7-(((binaries!$K$7*$B55^2)/($B55+binaries!$L$7))/1000)</f>
        <v>2.4423942238267147</v>
      </c>
      <c r="P55" s="23">
        <f t="shared" ref="P55" si="1129">1000*(O55-O$33)</f>
        <v>-45.376046443555751</v>
      </c>
      <c r="Q55" s="23">
        <f>binaries!$J$6-(((binaries!$K$6*$B55^2)/($B55+binaries!$L$6))/1000)</f>
        <v>2.1750584753363231</v>
      </c>
      <c r="R55" s="23">
        <f t="shared" ref="R55" si="1130">1000*(Q55-Q$33)</f>
        <v>-97.651346092248573</v>
      </c>
      <c r="S55" s="23">
        <f>binaries!$G$10-(((binaries!$H$10*$B55^2)/($B55+binaries!$I$10))/1000)</f>
        <v>1.2796774193548388</v>
      </c>
      <c r="T55" s="23">
        <f t="shared" ref="T55" si="1131">1000*(S55-S$33)</f>
        <v>-73.208294930875439</v>
      </c>
      <c r="U55" s="23">
        <f>binaries!$G$17-(((binaries!$H$17*$B55^2)/($B55+binaries!$I$17))/1000)</f>
        <v>6.0045662966700304</v>
      </c>
      <c r="V55" s="23">
        <f t="shared" ref="V55" si="1132">1000*(U55-U$33)</f>
        <v>-153.54380548660984</v>
      </c>
      <c r="W55" s="23">
        <f>binaries!$G$16-(((binaries!$H$16*$B55^2)/($B55+binaries!$I$16))/1000)</f>
        <v>3.3279306666666666</v>
      </c>
      <c r="X55" s="23">
        <f t="shared" ref="X55" si="1133">1000*(W55-W$33)</f>
        <v>-109.67110324483764</v>
      </c>
      <c r="Y55" s="23">
        <f>binaries!$G$18-(((binaries!$H$18*$B55^2)/($B55+binaries!$I$18))/1000)</f>
        <v>0.72209090909090912</v>
      </c>
      <c r="Z55" s="23">
        <f t="shared" ref="Z55" si="1134">1000*(Y55-Y$33)</f>
        <v>-34.04545454545449</v>
      </c>
      <c r="AA55" s="23">
        <f>binaries!$J$20-(((binaries!$K$20*$B55^2)/($B55+binaries!$L$20))/1000)</f>
        <v>5.354144318429662</v>
      </c>
      <c r="AB55" s="23">
        <f t="shared" ref="AB55" si="1135">1000*(AA55-AA$33)</f>
        <v>-42.69077391862286</v>
      </c>
      <c r="AC55" s="23">
        <f>binaries!$J$21-(((binaries!$K$21*$B55^2)/($B55+binaries!$L$21))/1000)</f>
        <v>1.0564374468085107</v>
      </c>
      <c r="AD55" s="23">
        <f t="shared" ref="AD55" si="1136">1000*(AC55-AC$33)</f>
        <v>-66.584542720285128</v>
      </c>
      <c r="AE55" s="23">
        <f>binaries!$M$22-(((binaries!$N$22*$B55^2)/($B55+binaries!$O$22))/1000)</f>
        <v>0.57272124503311261</v>
      </c>
      <c r="AF55" s="23">
        <f t="shared" ref="AF55" si="1137">1000*(AE55-AE$33)</f>
        <v>-90.668474593055606</v>
      </c>
      <c r="AG55" s="23">
        <f>binaries!$J$23-(((binaries!$K$23*$B55^2)/($B55+binaries!$L$23))/1000)</f>
        <v>2.3416426229508196</v>
      </c>
      <c r="AH55" s="23">
        <f t="shared" ref="AH55" si="1138">1000*(AG55-AG$33)</f>
        <v>-44.757377049180036</v>
      </c>
      <c r="AI55" s="23">
        <f>binaries!$G$33-(((binaries!$H$33*$B55^2)/($B55+binaries!$I$33))/1000)</f>
        <v>7.2686567164179122E-2</v>
      </c>
      <c r="AJ55" s="23">
        <f t="shared" ref="AJ55" si="1139">1000*(AI55-AI$33)</f>
        <v>131.80049121481204</v>
      </c>
      <c r="AK55" s="23">
        <f>binaries!$G$34-(((binaries!$H$34*$B55^2)/($B55+binaries!$I$34))/1000)</f>
        <v>6.1132075471698188E-3</v>
      </c>
      <c r="AL55" s="23">
        <f t="shared" ref="AL55" si="1140">1000*(AK55-AK$33)</f>
        <v>131.91965916007302</v>
      </c>
      <c r="AM55" s="23">
        <f>binaries!$G$35-(((binaries!$H$35*$B55^2)/($B55+binaries!$I$35))/1000)</f>
        <v>2.5936867043847243</v>
      </c>
      <c r="AN55" s="23">
        <f t="shared" ref="AN55" si="1141">1000*(AM55-AM$33)</f>
        <v>-110.2921457179451</v>
      </c>
      <c r="AO55" s="23">
        <f>binaries!$G$36-(((binaries!$H$36*$B55^2)/($B55+binaries!$I$36))/1000)</f>
        <v>2.1645702503681883</v>
      </c>
      <c r="AP55" s="23">
        <f t="shared" ref="AP55" si="1142">1000*(AO55-AO$33)</f>
        <v>-110.98269080828204</v>
      </c>
      <c r="AQ55" s="23">
        <f>binaries!$G$37-(((binaries!$H$37*$B55^2)/($B55+binaries!$I$37))/1000)</f>
        <v>3.6237714285714286</v>
      </c>
      <c r="AR55" s="23">
        <f t="shared" ref="AR55" si="1143">1000*(AQ55-AQ$33)</f>
        <v>-141.42857142857144</v>
      </c>
      <c r="AS55" s="23">
        <f>binaries!$G$38-(((binaries!$H$38*$B55^2)/($B55+binaries!$I$38))/1000)</f>
        <v>2.3168199999999999</v>
      </c>
      <c r="AT55" s="23">
        <f t="shared" ref="AT55" si="1144">1000*(AS55-AS$33)</f>
        <v>-67.040236220472508</v>
      </c>
      <c r="AU55" s="23">
        <f>binaries!$G$39-(((binaries!$H$39*$B55^2)/($B55+binaries!$I$39))/1000)</f>
        <v>1.5310456928838951</v>
      </c>
      <c r="AV55" s="23">
        <f t="shared" ref="AV55" si="1145">1000*(AU55-AU$33)</f>
        <v>-127.14019351885875</v>
      </c>
      <c r="AW55" s="23">
        <f>binaries!$G$40-(((binaries!$H$40*$B55^2)/($B55+binaries!$I$40))/1000)</f>
        <v>1.406857142857143</v>
      </c>
      <c r="AX55" s="23">
        <f t="shared" ref="AX55" si="1146">1000*(AW55-AW$33)</f>
        <v>-99.392857142857054</v>
      </c>
    </row>
    <row r="56" spans="1:52" x14ac:dyDescent="0.25">
      <c r="A56" s="108">
        <f t="shared" si="684"/>
        <v>257</v>
      </c>
      <c r="B56" s="108">
        <v>530</v>
      </c>
      <c r="C56" s="23">
        <f>binaries!J$4-(((binaries!K$4*$B56^2)/($B56+binaries!L$4))/1000)</f>
        <v>1.5324910447761193</v>
      </c>
      <c r="D56" s="23">
        <f t="shared" si="1"/>
        <v>-83.736227951153325</v>
      </c>
      <c r="E56" s="23">
        <f>binaries!$G$11-(((binaries!$H$11*$B56^2)/($B56+binaries!$I$11))/1000)</f>
        <v>0.63717119402985078</v>
      </c>
      <c r="F56" s="23">
        <f t="shared" si="1"/>
        <v>-89.533351424694757</v>
      </c>
      <c r="G56" s="23">
        <f>binaries!$G$12-(((binaries!$H$12*$B56^2)/($B56+binaries!$I$12))/1000)</f>
        <v>0.10658857142857142</v>
      </c>
      <c r="H56" s="23">
        <f t="shared" ref="H56" si="1147">1000*(G56-G$33)</f>
        <v>-67.134832826747697</v>
      </c>
      <c r="I56" s="23">
        <f>binaries!$J$5-(((binaries!$K$5*$B56^2)/($B56+binaries!$L$5))/1000)</f>
        <v>2.0545</v>
      </c>
      <c r="J56" s="23">
        <f t="shared" ref="J56" si="1148">1000*(I56-I$33)</f>
        <v>-109.5963855421691</v>
      </c>
      <c r="K56" s="23">
        <f>binaries!$G$8-(((binaries!$H$8*$B56^2)/($B56+binaries!$I$8))/1000)</f>
        <v>1.3121519754768391</v>
      </c>
      <c r="L56" s="23">
        <f t="shared" ref="L56" si="1149">1000*(K56-K$33)</f>
        <v>-110.33016738030366</v>
      </c>
      <c r="M56" s="23">
        <f>binaries!$G$9-(((binaries!$H$9*$B56^2)/($B56+binaries!$I$9))/1000)</f>
        <v>0.29255634028892452</v>
      </c>
      <c r="N56" s="23">
        <f t="shared" ref="N56" si="1150">1000*(M56-M$33)</f>
        <v>-61.237552840846419</v>
      </c>
      <c r="O56" s="23">
        <f>binaries!$J$7-(((binaries!$K$7*$B56^2)/($B56+binaries!$L$7))/1000)</f>
        <v>2.4401017889087657</v>
      </c>
      <c r="P56" s="23">
        <f t="shared" ref="P56" si="1151">1000*(O56-O$33)</f>
        <v>-47.668481361504703</v>
      </c>
      <c r="Q56" s="23">
        <f>binaries!$J$6-(((binaries!$K$6*$B56^2)/($B56+binaries!$L$6))/1000)</f>
        <v>2.1702800554323725</v>
      </c>
      <c r="R56" s="23">
        <f t="shared" ref="R56" si="1152">1000*(Q56-Q$33)</f>
        <v>-102.42976599619924</v>
      </c>
      <c r="S56" s="23">
        <f>binaries!$G$10-(((binaries!$H$10*$B56^2)/($B56+binaries!$I$10))/1000)</f>
        <v>1.2762492774566474</v>
      </c>
      <c r="T56" s="23">
        <f t="shared" ref="T56" si="1153">1000*(S56-S$33)</f>
        <v>-76.636436829066838</v>
      </c>
      <c r="U56" s="23">
        <f>binaries!$G$17-(((binaries!$H$17*$B56^2)/($B56+binaries!$I$17))/1000)</f>
        <v>5.9963157128514055</v>
      </c>
      <c r="V56" s="23">
        <f t="shared" ref="V56" si="1154">1000*(U56-U$33)</f>
        <v>-161.79438930523472</v>
      </c>
      <c r="W56" s="23">
        <f>binaries!$G$16-(((binaries!$H$16*$B56^2)/($B56+binaries!$I$16))/1000)</f>
        <v>3.3222513970588232</v>
      </c>
      <c r="X56" s="23">
        <f t="shared" ref="X56" si="1155">1000*(W56-W$33)</f>
        <v>-115.35037285268102</v>
      </c>
      <c r="Y56" s="23">
        <f>binaries!$G$18-(((binaries!$H$18*$B56^2)/($B56+binaries!$I$18))/1000)</f>
        <v>0.72036351819757372</v>
      </c>
      <c r="Z56" s="23">
        <f t="shared" ref="Z56" si="1156">1000*(Y56-Y$33)</f>
        <v>-35.772845438789894</v>
      </c>
      <c r="AA56" s="23">
        <f>binaries!$J$20-(((binaries!$K$20*$B56^2)/($B56+binaries!$L$20))/1000)</f>
        <v>5.3512099117971328</v>
      </c>
      <c r="AB56" s="23">
        <f t="shared" ref="AB56" si="1157">1000*(AA56-AA$33)</f>
        <v>-45.625180551152056</v>
      </c>
      <c r="AC56" s="23">
        <f>binaries!$J$21-(((binaries!$K$21*$B56^2)/($B56+binaries!$L$21))/1000)</f>
        <v>1.0530472573839662</v>
      </c>
      <c r="AD56" s="23">
        <f t="shared" ref="AD56" si="1158">1000*(AC56-AC$33)</f>
        <v>-69.97473214482963</v>
      </c>
      <c r="AE56" s="23">
        <f>binaries!$M$22-(((binaries!$N$22*$B56^2)/($B56+binaries!$O$22))/1000)</f>
        <v>0.56840371241830068</v>
      </c>
      <c r="AF56" s="23">
        <f t="shared" ref="AF56" si="1159">1000*(AE56-AE$33)</f>
        <v>-94.986007207867544</v>
      </c>
      <c r="AG56" s="23">
        <f>binaries!$J$23-(((binaries!$K$23*$B56^2)/($B56+binaries!$L$23))/1000)</f>
        <v>2.3393528455284551</v>
      </c>
      <c r="AH56" s="23">
        <f t="shared" ref="AH56" si="1160">1000*(AG56-AG$33)</f>
        <v>-47.047154471544502</v>
      </c>
      <c r="AI56" s="23">
        <f>binaries!$G$33-(((binaries!$H$33*$B56^2)/($B56+binaries!$I$33))/1000)</f>
        <v>7.868131868131864E-2</v>
      </c>
      <c r="AJ56" s="23">
        <f t="shared" ref="AJ56" si="1161">1000*(AI56-AI$33)</f>
        <v>137.79524273195156</v>
      </c>
      <c r="AK56" s="23">
        <f>binaries!$G$34-(((binaries!$H$34*$B56^2)/($B56+binaries!$I$34))/1000)</f>
        <v>1.2111111111111073E-2</v>
      </c>
      <c r="AL56" s="23">
        <f t="shared" ref="AL56" si="1162">1000*(AK56-AK$33)</f>
        <v>137.91756272401429</v>
      </c>
      <c r="AM56" s="23">
        <f>binaries!$G$35-(((binaries!$H$35*$B56^2)/($B56+binaries!$I$35))/1000)</f>
        <v>2.5884916317991635</v>
      </c>
      <c r="AN56" s="23">
        <f t="shared" ref="AN56" si="1163">1000*(AM56-AM$33)</f>
        <v>-115.48721830350584</v>
      </c>
      <c r="AO56" s="23">
        <f>binaries!$G$36-(((binaries!$H$36*$B56^2)/($B56+binaries!$I$36))/1000)</f>
        <v>2.1593769230769229</v>
      </c>
      <c r="AP56" s="23">
        <f t="shared" ref="AP56" si="1164">1000*(AO56-AO$33)</f>
        <v>-116.17601809954748</v>
      </c>
      <c r="AQ56" s="23">
        <f>binaries!$G$37-(((binaries!$H$37*$B56^2)/($B56+binaries!$I$37))/1000)</f>
        <v>3.6166159292035402</v>
      </c>
      <c r="AR56" s="23">
        <f t="shared" ref="AR56" si="1165">1000*(AQ56-AQ$33)</f>
        <v>-148.58407079645986</v>
      </c>
      <c r="AS56" s="23">
        <f>binaries!$G$38-(((binaries!$H$38*$B56^2)/($B56+binaries!$I$38))/1000)</f>
        <v>2.3136468970189701</v>
      </c>
      <c r="AT56" s="23">
        <f t="shared" ref="AT56" si="1166">1000*(AS56-AS$33)</f>
        <v>-70.213339201502293</v>
      </c>
      <c r="AU56" s="23">
        <f>binaries!$G$39-(((binaries!$H$39*$B56^2)/($B56+binaries!$I$39))/1000)</f>
        <v>1.5249316892725031</v>
      </c>
      <c r="AV56" s="23">
        <f t="shared" ref="AV56" si="1167">1000*(AU56-AU$33)</f>
        <v>-133.25419713025076</v>
      </c>
      <c r="AW56" s="23">
        <f>binaries!$G$40-(((binaries!$H$40*$B56^2)/($B56+binaries!$I$40))/1000)</f>
        <v>1.4021830985915493</v>
      </c>
      <c r="AX56" s="23">
        <f t="shared" ref="AX56" si="1168">1000*(AW56-AW$33)</f>
        <v>-104.06690140845076</v>
      </c>
    </row>
    <row r="57" spans="1:52" x14ac:dyDescent="0.25">
      <c r="A57" s="108">
        <f t="shared" si="684"/>
        <v>267</v>
      </c>
      <c r="B57" s="108">
        <v>540</v>
      </c>
      <c r="C57" s="23">
        <f>binaries!J$4-(((binaries!K$4*$B57^2)/($B57+binaries!L$4))/1000)</f>
        <v>1.5287588235294116</v>
      </c>
      <c r="D57" s="23">
        <f t="shared" si="1"/>
        <v>-87.468449197861005</v>
      </c>
      <c r="E57" s="23">
        <f>binaries!$G$11-(((binaries!$H$11*$B57^2)/($B57+binaries!$I$11))/1000)</f>
        <v>0.63318058823529422</v>
      </c>
      <c r="F57" s="23">
        <f t="shared" si="1"/>
        <v>-93.523957219251329</v>
      </c>
      <c r="G57" s="23">
        <f>binaries!$G$12-(((binaries!$H$12*$B57^2)/($B57+binaries!$I$12))/1000)</f>
        <v>0.10357464788732393</v>
      </c>
      <c r="H57" s="23">
        <f t="shared" ref="H57" si="1169">1000*(G57-G$33)</f>
        <v>-70.14875636799519</v>
      </c>
      <c r="I57" s="23">
        <f>binaries!$J$5-(((binaries!$K$5*$B57^2)/($B57+binaries!$L$5))/1000)</f>
        <v>2.0492336448598132</v>
      </c>
      <c r="J57" s="23">
        <f t="shared" ref="J57" si="1170">1000*(I57-I$33)</f>
        <v>-114.86274068235591</v>
      </c>
      <c r="K57" s="23">
        <f>binaries!$G$8-(((binaries!$H$8*$B57^2)/($B57+binaries!$I$8))/1000)</f>
        <v>1.3071588709677417</v>
      </c>
      <c r="L57" s="23">
        <f t="shared" ref="L57" si="1171">1000*(K57-K$33)</f>
        <v>-115.32327188940106</v>
      </c>
      <c r="M57" s="23">
        <f>binaries!$G$9-(((binaries!$H$9*$B57^2)/($B57+binaries!$I$9))/1000)</f>
        <v>0.28985687203791466</v>
      </c>
      <c r="N57" s="23">
        <f t="shared" ref="N57" si="1172">1000*(M57-M$33)</f>
        <v>-63.93702109185628</v>
      </c>
      <c r="O57" s="23">
        <f>binaries!$J$7-(((binaries!$K$7*$B57^2)/($B57+binaries!$L$7))/1000)</f>
        <v>2.4377936170212764</v>
      </c>
      <c r="P57" s="23">
        <f t="shared" ref="P57" si="1173">1000*(O57-O$33)</f>
        <v>-49.976653248994026</v>
      </c>
      <c r="Q57" s="23">
        <f>binaries!$J$6-(((binaries!$K$6*$B57^2)/($B57+binaries!$L$6))/1000)</f>
        <v>2.1654798684210528</v>
      </c>
      <c r="R57" s="23">
        <f t="shared" ref="R57" si="1174">1000*(Q57-Q$33)</f>
        <v>-107.22995300751892</v>
      </c>
      <c r="S57" s="23">
        <f>binaries!$G$10-(((binaries!$H$10*$B57^2)/($B57+binaries!$I$10))/1000)</f>
        <v>1.2728153846153845</v>
      </c>
      <c r="T57" s="23">
        <f t="shared" ref="T57" si="1175">1000*(S57-S$33)</f>
        <v>-80.070329670329784</v>
      </c>
      <c r="U57" s="23">
        <f>binaries!$G$17-(((binaries!$H$17*$B57^2)/($B57+binaries!$I$17))/1000)</f>
        <v>5.9879678321678318</v>
      </c>
      <c r="V57" s="23">
        <f t="shared" ref="V57" si="1176">1000*(U57-U$33)</f>
        <v>-170.14226998880844</v>
      </c>
      <c r="W57" s="23">
        <f>binaries!$G$16-(((binaries!$H$16*$B57^2)/($B57+binaries!$I$16))/1000)</f>
        <v>3.3165223357664231</v>
      </c>
      <c r="X57" s="23">
        <f t="shared" ref="X57" si="1177">1000*(W57-W$33)</f>
        <v>-121.07943414508115</v>
      </c>
      <c r="Y57" s="23">
        <f>binaries!$G$18-(((binaries!$H$18*$B57^2)/($B57+binaries!$I$18))/1000)</f>
        <v>0.71862371134020619</v>
      </c>
      <c r="Z57" s="23">
        <f t="shared" ref="Z57" si="1178">1000*(Y57-Y$33)</f>
        <v>-37.512652296157412</v>
      </c>
      <c r="AA57" s="23">
        <f>binaries!$J$20-(((binaries!$K$20*$B57^2)/($B57+binaries!$L$20))/1000)</f>
        <v>5.348165953177257</v>
      </c>
      <c r="AB57" s="23">
        <f t="shared" ref="AB57" si="1179">1000*(AA57-AA$33)</f>
        <v>-48.669139171027886</v>
      </c>
      <c r="AC57" s="23">
        <f>binaries!$J$21-(((binaries!$K$21*$B57^2)/($B57+binaries!$L$21))/1000)</f>
        <v>1.0496317991631798</v>
      </c>
      <c r="AD57" s="23">
        <f t="shared" ref="AD57" si="1180">1000*(AC57-AC$33)</f>
        <v>-73.390190365616007</v>
      </c>
      <c r="AE57" s="23">
        <f>binaries!$M$22-(((binaries!$N$22*$B57^2)/($B57+binaries!$O$22))/1000)</f>
        <v>0.56407439999999998</v>
      </c>
      <c r="AF57" s="23">
        <f t="shared" ref="AF57" si="1181">1000*(AE57-AE$33)</f>
        <v>-99.315319626168247</v>
      </c>
      <c r="AG57" s="23">
        <f>binaries!$J$23-(((binaries!$K$23*$B57^2)/($B57+binaries!$L$23))/1000)</f>
        <v>2.3370451612903222</v>
      </c>
      <c r="AH57" s="23">
        <f t="shared" ref="AH57" si="1182">1000*(AG57-AG$33)</f>
        <v>-49.354838709677381</v>
      </c>
      <c r="AI57" s="23">
        <f>binaries!$G$33-(((binaries!$H$33*$B57^2)/($B57+binaries!$I$33))/1000)</f>
        <v>8.4676258992805759E-2</v>
      </c>
      <c r="AJ57" s="23">
        <f t="shared" ref="AJ57" si="1183">1000*(AI57-AI$33)</f>
        <v>143.79018304343867</v>
      </c>
      <c r="AK57" s="23">
        <f>binaries!$G$34-(((binaries!$H$34*$B57^2)/($B57+binaries!$I$34))/1000)</f>
        <v>1.8109090909090908E-2</v>
      </c>
      <c r="AL57" s="23">
        <f t="shared" ref="AL57" si="1184">1000*(AK57-AK$33)</f>
        <v>143.91554252199413</v>
      </c>
      <c r="AM57" s="23">
        <f>binaries!$G$35-(((binaries!$H$35*$B57^2)/($B57+binaries!$I$35))/1000)</f>
        <v>2.5832859697386521</v>
      </c>
      <c r="AN57" s="23">
        <f t="shared" ref="AN57" si="1185">1000*(AM57-AM$33)</f>
        <v>-120.69288036401727</v>
      </c>
      <c r="AO57" s="23">
        <f>binaries!$G$36-(((binaries!$H$36*$B57^2)/($B57+binaries!$I$36))/1000)</f>
        <v>2.1541751072961373</v>
      </c>
      <c r="AP57" s="23">
        <f t="shared" ref="AP57" si="1186">1000*(AO57-AO$33)</f>
        <v>-121.37783388033307</v>
      </c>
      <c r="AQ57" s="23">
        <f>binaries!$G$37-(((binaries!$H$37*$B57^2)/($B57+binaries!$I$37))/1000)</f>
        <v>3.6094105263157896</v>
      </c>
      <c r="AR57" s="23">
        <f t="shared" ref="AR57" si="1187">1000*(AQ57-AQ$33)</f>
        <v>-155.78947368421046</v>
      </c>
      <c r="AS57" s="23">
        <f>binaries!$G$38-(((binaries!$H$38*$B57^2)/($B57+binaries!$I$38))/1000)</f>
        <v>2.3104663636363636</v>
      </c>
      <c r="AT57" s="23">
        <f t="shared" ref="AT57" si="1188">1000*(AS57-AS$33)</f>
        <v>-73.393872584108792</v>
      </c>
      <c r="AU57" s="23">
        <f>binaries!$G$39-(((binaries!$H$39*$B57^2)/($B57+binaries!$I$39))/1000)</f>
        <v>1.5187970767356882</v>
      </c>
      <c r="AV57" s="23">
        <f t="shared" ref="AV57" si="1189">1000*(AU57-AU$33)</f>
        <v>-139.38880966706569</v>
      </c>
      <c r="AW57" s="23">
        <f>binaries!$G$40-(((binaries!$H$40*$B57^2)/($B57+binaries!$I$40))/1000)</f>
        <v>1.3975</v>
      </c>
      <c r="AX57" s="23">
        <f t="shared" ref="AX57" si="1190">1000*(AW57-AW$33)</f>
        <v>-108.75000000000013</v>
      </c>
    </row>
    <row r="58" spans="1:52" x14ac:dyDescent="0.25">
      <c r="A58" s="108">
        <f t="shared" si="684"/>
        <v>277</v>
      </c>
      <c r="B58" s="108">
        <v>550</v>
      </c>
      <c r="C58" s="23">
        <f>binaries!J$4-(((binaries!K$4*$B58^2)/($B58+binaries!L$4))/1000)</f>
        <v>1.5250217391304348</v>
      </c>
      <c r="D58" s="23">
        <f t="shared" si="1"/>
        <v>-91.20553359683781</v>
      </c>
      <c r="E58" s="23">
        <f>binaries!$G$11-(((binaries!$H$11*$B58^2)/($B58+binaries!$I$11))/1000)</f>
        <v>0.6291847826086957</v>
      </c>
      <c r="F58" s="23">
        <f t="shared" si="1"/>
        <v>-97.51976284584984</v>
      </c>
      <c r="G58" s="23">
        <f>binaries!$G$12-(((binaries!$H$12*$B58^2)/($B58+binaries!$I$12))/1000)</f>
        <v>0.10055555555555554</v>
      </c>
      <c r="H58" s="23">
        <f t="shared" ref="H58" si="1191">1000*(G58-G$33)</f>
        <v>-73.167848699763582</v>
      </c>
      <c r="I58" s="23">
        <f>binaries!$J$5-(((binaries!$K$5*$B58^2)/($B58+binaries!$L$5))/1000)</f>
        <v>2.0439351851851852</v>
      </c>
      <c r="J58" s="23">
        <f t="shared" ref="J58" si="1192">1000*(I58-I$33)</f>
        <v>-120.16120035698385</v>
      </c>
      <c r="K58" s="23">
        <f>binaries!$G$8-(((binaries!$H$8*$B58^2)/($B58+binaries!$I$8))/1000)</f>
        <v>1.3021548408488064</v>
      </c>
      <c r="L58" s="23">
        <f t="shared" ref="L58" si="1193">1000*(K58-K$33)</f>
        <v>-120.32730200833642</v>
      </c>
      <c r="M58" s="23">
        <f>binaries!$G$9-(((binaries!$H$9*$B58^2)/($B58+binaries!$I$9))/1000)</f>
        <v>0.28715552099533437</v>
      </c>
      <c r="N58" s="23">
        <f t="shared" ref="N58" si="1194">1000*(M58-M$33)</f>
        <v>-66.63837213443658</v>
      </c>
      <c r="O58" s="23">
        <f>binaries!$J$7-(((binaries!$K$7*$B58^2)/($B58+binaries!$L$7))/1000)</f>
        <v>2.435470123022847</v>
      </c>
      <c r="P58" s="23">
        <f t="shared" ref="P58" si="1195">1000*(O58-O$33)</f>
        <v>-52.300147247423382</v>
      </c>
      <c r="Q58" s="23">
        <f>binaries!$J$6-(((binaries!$K$6*$B58^2)/($B58+binaries!$L$6))/1000)</f>
        <v>2.1606586225596529</v>
      </c>
      <c r="R58" s="23">
        <f t="shared" ref="R58" si="1196">1000*(Q58-Q$33)</f>
        <v>-112.05119886891879</v>
      </c>
      <c r="S58" s="23">
        <f>binaries!$G$10-(((binaries!$H$10*$B58^2)/($B58+binaries!$I$10))/1000)</f>
        <v>1.2693759831460674</v>
      </c>
      <c r="T58" s="23">
        <f t="shared" ref="T58" si="1197">1000*(S58-S$33)</f>
        <v>-83.509731139646874</v>
      </c>
      <c r="U58" s="23">
        <f>binaries!$G$17-(((binaries!$H$17*$B58^2)/($B58+binaries!$I$17))/1000)</f>
        <v>5.9795241053677932</v>
      </c>
      <c r="V58" s="23">
        <f t="shared" ref="V58" si="1198">1000*(U58-U$33)</f>
        <v>-178.58599678884701</v>
      </c>
      <c r="W58" s="23">
        <f>binaries!$G$16-(((binaries!$H$16*$B58^2)/($B58+binaries!$I$16))/1000)</f>
        <v>3.3107445652173912</v>
      </c>
      <c r="X58" s="23">
        <f t="shared" ref="X58" si="1199">1000*(W58-W$33)</f>
        <v>-126.85720469411299</v>
      </c>
      <c r="Y58" s="23">
        <f>binaries!$G$18-(((binaries!$H$18*$B58^2)/($B58+binaries!$I$18))/1000)</f>
        <v>0.71687180579216359</v>
      </c>
      <c r="Z58" s="23">
        <f t="shared" ref="Z58" si="1200">1000*(Y58-Y$33)</f>
        <v>-39.26455784420002</v>
      </c>
      <c r="AA58" s="23">
        <f>binaries!$J$20-(((binaries!$K$20*$B58^2)/($B58+binaries!$L$20))/1000)</f>
        <v>5.3450087373167978</v>
      </c>
      <c r="AB58" s="23">
        <f t="shared" ref="AB58" si="1201">1000*(AA58-AA$33)</f>
        <v>-51.826355031487026</v>
      </c>
      <c r="AC58" s="23">
        <f>binaries!$J$21-(((binaries!$K$21*$B58^2)/($B58+binaries!$L$21))/1000)</f>
        <v>1.0461917012448132</v>
      </c>
      <c r="AD58" s="23">
        <f t="shared" ref="AD58" si="1202">1000*(AC58-AC$33)</f>
        <v>-76.83028828398264</v>
      </c>
      <c r="AE58" s="23">
        <f>binaries!$M$22-(((binaries!$N$22*$B58^2)/($B58+binaries!$O$22))/1000)</f>
        <v>0.55973375796178348</v>
      </c>
      <c r="AF58" s="23">
        <f t="shared" ref="AF58" si="1203">1000*(AE58-AE$33)</f>
        <v>-103.65596166438473</v>
      </c>
      <c r="AG58" s="23">
        <f>binaries!$J$23-(((binaries!$K$23*$B58^2)/($B58+binaries!$L$23))/1000)</f>
        <v>2.3347199999999999</v>
      </c>
      <c r="AH58" s="23">
        <f t="shared" ref="AH58" si="1204">1000*(AG58-AG$33)</f>
        <v>-51.679999999999723</v>
      </c>
      <c r="AI58" s="23">
        <f>binaries!$G$33-(((binaries!$H$33*$B58^2)/($B58+binaries!$I$33))/1000)</f>
        <v>9.0671378091872784E-2</v>
      </c>
      <c r="AJ58" s="23">
        <f t="shared" ref="AJ58" si="1205">1000*(AI58-AI$33)</f>
        <v>149.78530214250571</v>
      </c>
      <c r="AK58" s="23">
        <f>binaries!$G$34-(((binaries!$H$34*$B58^2)/($B58+binaries!$I$34))/1000)</f>
        <v>2.4107142857142827E-2</v>
      </c>
      <c r="AL58" s="23">
        <f t="shared" ref="AL58" si="1206">1000*(AK58-AK$33)</f>
        <v>149.91359447004604</v>
      </c>
      <c r="AM58" s="23">
        <f>binaries!$G$35-(((binaries!$H$35*$B58^2)/($B58+binaries!$I$35))/1000)</f>
        <v>2.5780701492537315</v>
      </c>
      <c r="AN58" s="23">
        <f t="shared" ref="AN58" si="1207">1000*(AM58-AM$33)</f>
        <v>-125.90870084893791</v>
      </c>
      <c r="AO58" s="23">
        <f>binaries!$G$36-(((binaries!$H$36*$B58^2)/($B58+binaries!$I$36))/1000)</f>
        <v>2.1489651622002821</v>
      </c>
      <c r="AP58" s="23">
        <f t="shared" ref="AP58" si="1208">1000*(AO58-AO$33)</f>
        <v>-126.58777897618822</v>
      </c>
      <c r="AQ58" s="23">
        <f>binaries!$G$37-(((binaries!$H$37*$B58^2)/($B58+binaries!$I$37))/1000)</f>
        <v>3.6021565217391305</v>
      </c>
      <c r="AR58" s="23">
        <f t="shared" ref="AR58" si="1209">1000*(AQ58-AQ$33)</f>
        <v>-163.04347826086962</v>
      </c>
      <c r="AS58" s="23">
        <f>binaries!$G$38-(((binaries!$H$38*$B58^2)/($B58+binaries!$I$38))/1000)</f>
        <v>2.3072786939313983</v>
      </c>
      <c r="AT58" s="23">
        <f t="shared" ref="AT58" si="1210">1000*(AS58-AS$33)</f>
        <v>-76.581542289074093</v>
      </c>
      <c r="AU58" s="23">
        <f>binaries!$G$39-(((binaries!$H$39*$B58^2)/($B58+binaries!$I$39))/1000)</f>
        <v>1.5126425992779784</v>
      </c>
      <c r="AV58" s="23">
        <f t="shared" ref="AV58" si="1211">1000*(AU58-AU$33)</f>
        <v>-145.54328712477547</v>
      </c>
      <c r="AW58" s="23">
        <f>binaries!$G$40-(((binaries!$H$40*$B58^2)/($B58+binaries!$I$40))/1000)</f>
        <v>1.3928082191780824</v>
      </c>
      <c r="AX58" s="23">
        <f t="shared" ref="AX58" si="1212">1000*(AW58-AW$33)</f>
        <v>-113.44178082191769</v>
      </c>
    </row>
    <row r="59" spans="1:52" x14ac:dyDescent="0.25">
      <c r="A59" s="108">
        <f t="shared" si="684"/>
        <v>287</v>
      </c>
      <c r="B59" s="108">
        <v>560</v>
      </c>
      <c r="C59" s="23">
        <f>binaries!J$4-(((binaries!K$4*$B59^2)/($B59+binaries!L$4))/1000)</f>
        <v>1.52128</v>
      </c>
      <c r="D59" s="23">
        <f t="shared" si="1"/>
        <v>-94.947272727272662</v>
      </c>
      <c r="E59" s="23">
        <f>binaries!$G$11-(((binaries!$H$11*$B59^2)/($B59+binaries!$I$11))/1000)</f>
        <v>0.62518400000000007</v>
      </c>
      <c r="F59" s="23">
        <f t="shared" si="1"/>
        <v>-101.52054545454547</v>
      </c>
      <c r="G59" s="23">
        <f>binaries!$G$12-(((binaries!$H$12*$B59^2)/($B59+binaries!$I$12))/1000)</f>
        <v>9.7531506849315053E-2</v>
      </c>
      <c r="H59" s="23">
        <f t="shared" ref="H59" si="1213">1000*(G59-G$33)</f>
        <v>-76.191897406004074</v>
      </c>
      <c r="I59" s="23">
        <f>binaries!$J$5-(((binaries!$K$5*$B59^2)/($B59+binaries!$L$5))/1000)</f>
        <v>2.0386055045871561</v>
      </c>
      <c r="J59" s="23">
        <f t="shared" ref="J59" si="1214">1000*(I59-I$33)</f>
        <v>-125.49088095501304</v>
      </c>
      <c r="K59" s="23">
        <f>binaries!$G$8-(((binaries!$H$8*$B59^2)/($B59+binaries!$I$8))/1000)</f>
        <v>1.2971403141361255</v>
      </c>
      <c r="L59" s="23">
        <f t="shared" ref="L59" si="1215">1000*(K59-K$33)</f>
        <v>-125.34182872101729</v>
      </c>
      <c r="M59" s="23">
        <f>binaries!$G$9-(((binaries!$H$9*$B59^2)/($B59+binaries!$I$9))/1000)</f>
        <v>0.28445237366003062</v>
      </c>
      <c r="N59" s="23">
        <f t="shared" ref="N59" si="1216">1000*(M59-M$33)</f>
        <v>-69.341519469740319</v>
      </c>
      <c r="O59" s="23">
        <f>binaries!$J$7-(((binaries!$K$7*$B59^2)/($B59+binaries!$L$7))/1000)</f>
        <v>2.4331317073170733</v>
      </c>
      <c r="P59" s="23">
        <f t="shared" ref="P59" si="1217">1000*(O59-O$33)</f>
        <v>-54.638562953197138</v>
      </c>
      <c r="Q59" s="23">
        <f>binaries!$J$6-(((binaries!$K$6*$B59^2)/($B59+binaries!$L$6))/1000)</f>
        <v>2.1558169957081548</v>
      </c>
      <c r="R59" s="23">
        <f t="shared" ref="R59" si="1218">1000*(Q59-Q$33)</f>
        <v>-116.89282572041692</v>
      </c>
      <c r="S59" s="23">
        <f>binaries!$G$10-(((binaries!$H$10*$B59^2)/($B59+binaries!$I$10))/1000)</f>
        <v>1.2659313019390581</v>
      </c>
      <c r="T59" s="23">
        <f t="shared" ref="T59" si="1219">1000*(S59-S$33)</f>
        <v>-86.954412346656127</v>
      </c>
      <c r="U59" s="23">
        <f>binaries!$G$17-(((binaries!$H$17*$B59^2)/($B59+binaries!$I$17))/1000)</f>
        <v>5.9709859545004944</v>
      </c>
      <c r="V59" s="23">
        <f t="shared" ref="V59" si="1220">1000*(U59-U$33)</f>
        <v>-187.12414765614582</v>
      </c>
      <c r="W59" s="23">
        <f>binaries!$G$16-(((binaries!$H$16*$B59^2)/($B59+binaries!$I$16))/1000)</f>
        <v>3.3049191366906472</v>
      </c>
      <c r="X59" s="23">
        <f t="shared" ref="X59" si="1221">1000*(W59-W$33)</f>
        <v>-132.68263322085704</v>
      </c>
      <c r="Y59" s="23">
        <f>binaries!$G$18-(((binaries!$H$18*$B59^2)/($B59+binaries!$I$18))/1000)</f>
        <v>0.7151081081081081</v>
      </c>
      <c r="Z59" s="23">
        <f t="shared" ref="Z59" si="1222">1000*(Y59-Y$33)</f>
        <v>-41.028255528255507</v>
      </c>
      <c r="AA59" s="23">
        <f>binaries!$J$20-(((binaries!$K$20*$B59^2)/($B59+binaries!$L$20))/1000)</f>
        <v>5.3417343899657919</v>
      </c>
      <c r="AB59" s="23">
        <f t="shared" ref="AB59" si="1223">1000*(AA59-AA$33)</f>
        <v>-55.100702382492983</v>
      </c>
      <c r="AC59" s="23">
        <f>binaries!$J$21-(((binaries!$K$21*$B59^2)/($B59+binaries!$L$21))/1000)</f>
        <v>1.042727572016461</v>
      </c>
      <c r="AD59" s="23">
        <f t="shared" ref="AD59" si="1224">1000*(AC59-AC$33)</f>
        <v>-80.294417512334789</v>
      </c>
      <c r="AE59" s="23">
        <f>binaries!$M$22-(((binaries!$N$22*$B59^2)/($B59+binaries!$O$22))/1000)</f>
        <v>0.55538221383647801</v>
      </c>
      <c r="AF59" s="23">
        <f t="shared" ref="AF59" si="1225">1000*(AE59-AE$33)</f>
        <v>-108.0075057896902</v>
      </c>
      <c r="AG59" s="23">
        <f>binaries!$J$23-(((binaries!$K$23*$B59^2)/($B59+binaries!$L$23))/1000)</f>
        <v>2.3323777777777774</v>
      </c>
      <c r="AH59" s="23">
        <f t="shared" ref="AH59" si="1226">1000*(AG59-AG$33)</f>
        <v>-54.022222222222197</v>
      </c>
      <c r="AI59" s="23">
        <f>binaries!$G$33-(((binaries!$H$33*$B59^2)/($B59+binaries!$I$33))/1000)</f>
        <v>9.6666666666666651E-2</v>
      </c>
      <c r="AJ59" s="23">
        <f t="shared" ref="AJ59" si="1227">1000*(AI59-AI$33)</f>
        <v>155.78059071729959</v>
      </c>
      <c r="AK59" s="23">
        <f>binaries!$G$34-(((binaries!$H$34*$B59^2)/($B59+binaries!$I$34))/1000)</f>
        <v>3.0105263157894746E-2</v>
      </c>
      <c r="AL59" s="23">
        <f t="shared" ref="AL59" si="1228">1000*(AK59-AK$33)</f>
        <v>155.91171477079797</v>
      </c>
      <c r="AM59" s="23">
        <f>binaries!$G$35-(((binaries!$H$35*$B59^2)/($B59+binaries!$I$35))/1000)</f>
        <v>2.5728445783132532</v>
      </c>
      <c r="AN59" s="23">
        <f t="shared" ref="AN59" si="1229">1000*(AM59-AM$33)</f>
        <v>-131.13427178941618</v>
      </c>
      <c r="AO59" s="23">
        <f>binaries!$G$36-(((binaries!$H$36*$B59^2)/($B59+binaries!$I$36))/1000)</f>
        <v>2.1437474269819194</v>
      </c>
      <c r="AP59" s="23">
        <f t="shared" ref="AP59" si="1230">1000*(AO59-AO$33)</f>
        <v>-131.80551419455088</v>
      </c>
      <c r="AQ59" s="23">
        <f>binaries!$G$37-(((binaries!$H$37*$B59^2)/($B59+binaries!$I$37))/1000)</f>
        <v>3.5948551724137934</v>
      </c>
      <c r="AR59" s="23">
        <f t="shared" ref="AR59" si="1231">1000*(AQ59-AQ$33)</f>
        <v>-170.34482758620672</v>
      </c>
      <c r="AS59" s="23">
        <f>binaries!$G$38-(((binaries!$H$38*$B59^2)/($B59+binaries!$I$38))/1000)</f>
        <v>2.3040841666666667</v>
      </c>
      <c r="AT59" s="23">
        <f t="shared" ref="AT59" si="1232">1000*(AS59-AS$33)</f>
        <v>-79.776069553805669</v>
      </c>
      <c r="AU59" s="23">
        <f>binaries!$G$39-(((binaries!$H$39*$B59^2)/($B59+binaries!$I$39))/1000)</f>
        <v>1.5064689655172414</v>
      </c>
      <c r="AV59" s="23">
        <f t="shared" ref="AV59" si="1233">1000*(AU59-AU$33)</f>
        <v>-151.71692088551248</v>
      </c>
      <c r="AW59" s="23">
        <f>binaries!$G$40-(((binaries!$H$40*$B59^2)/($B59+binaries!$I$40))/1000)</f>
        <v>1.3881081081081081</v>
      </c>
      <c r="AX59" s="23">
        <f t="shared" ref="AX59" si="1234">1000*(AW59-AW$33)</f>
        <v>-118.14189189189194</v>
      </c>
    </row>
    <row r="60" spans="1:52" x14ac:dyDescent="0.25">
      <c r="A60" s="108">
        <f t="shared" si="684"/>
        <v>297</v>
      </c>
      <c r="B60" s="108">
        <v>570</v>
      </c>
      <c r="C60" s="23">
        <f>binaries!J$4-(((binaries!K$4*$B60^2)/($B60+binaries!L$4))/1000)</f>
        <v>1.5175338028169014</v>
      </c>
      <c r="D60" s="23">
        <f t="shared" si="1"/>
        <v>-98.693469910371206</v>
      </c>
      <c r="E60" s="23">
        <f>binaries!$G$11-(((binaries!$H$11*$B60^2)/($B60+binaries!$I$11))/1000)</f>
        <v>0.62117845070422539</v>
      </c>
      <c r="F60" s="23">
        <f t="shared" si="1"/>
        <v>-105.52609475032015</v>
      </c>
      <c r="G60" s="23">
        <f>binaries!$G$12-(((binaries!$H$12*$B60^2)/($B60+binaries!$I$12))/1000)</f>
        <v>9.4502702702702668E-2</v>
      </c>
      <c r="H60" s="23">
        <f t="shared" ref="H60" si="1235">1000*(G60-G$33)</f>
        <v>-79.220701552616461</v>
      </c>
      <c r="I60" s="23">
        <f>binaries!$J$5-(((binaries!$K$5*$B60^2)/($B60+binaries!$L$5))/1000)</f>
        <v>2.0332454545454546</v>
      </c>
      <c r="J60" s="23">
        <f t="shared" ref="J60" si="1236">1000*(I60-I$33)</f>
        <v>-130.85093099671451</v>
      </c>
      <c r="K60" s="23">
        <f>binaries!$G$8-(((binaries!$H$8*$B60^2)/($B60+binaries!$I$8))/1000)</f>
        <v>1.2921156976744186</v>
      </c>
      <c r="L60" s="23">
        <f t="shared" ref="L60" si="1237">1000*(K60-K$33)</f>
        <v>-130.36644518272422</v>
      </c>
      <c r="M60" s="23">
        <f>binaries!$G$9-(((binaries!$H$9*$B60^2)/($B60+binaries!$I$9))/1000)</f>
        <v>0.28174751131221715</v>
      </c>
      <c r="N60" s="23">
        <f t="shared" ref="N60" si="1238">1000*(M60-M$33)</f>
        <v>-72.046381817553794</v>
      </c>
      <c r="O60" s="23">
        <f>binaries!$J$7-(((binaries!$K$7*$B60^2)/($B60+binaries!$L$7))/1000)</f>
        <v>2.4307787564766841</v>
      </c>
      <c r="P60" s="23">
        <f t="shared" ref="P60" si="1239">1000*(O60-O$33)</f>
        <v>-56.991513793586357</v>
      </c>
      <c r="Q60" s="23">
        <f>binaries!$J$6-(((binaries!$K$6*$B60^2)/($B60+binaries!$L$6))/1000)</f>
        <v>2.1509556369426752</v>
      </c>
      <c r="R60" s="23">
        <f t="shared" ref="R60" si="1240">1000*(Q60-Q$33)</f>
        <v>-121.75418448589647</v>
      </c>
      <c r="S60" s="23">
        <f>binaries!$G$10-(((binaries!$H$10*$B60^2)/($B60+binaries!$I$10))/1000)</f>
        <v>1.2624815573770491</v>
      </c>
      <c r="T60" s="23">
        <f t="shared" ref="T60" si="1241">1000*(S60-S$33)</f>
        <v>-90.404156908665101</v>
      </c>
      <c r="U60" s="23">
        <f>binaries!$G$17-(((binaries!$H$17*$B60^2)/($B60+binaries!$I$17))/1000)</f>
        <v>5.9623547736220477</v>
      </c>
      <c r="V60" s="23">
        <f t="shared" ref="V60" si="1242">1000*(U60-U$33)</f>
        <v>-195.75532853459254</v>
      </c>
      <c r="W60" s="23">
        <f>binaries!$G$16-(((binaries!$H$16*$B60^2)/($B60+binaries!$I$16))/1000)</f>
        <v>3.2990470714285713</v>
      </c>
      <c r="X60" s="23">
        <f t="shared" ref="X60" si="1243">1000*(W60-W$33)</f>
        <v>-138.55469848293291</v>
      </c>
      <c r="Y60" s="23">
        <f>binaries!$G$18-(((binaries!$H$18*$B60^2)/($B60+binaries!$I$18))/1000)</f>
        <v>0.71333291457286441</v>
      </c>
      <c r="Z60" s="23">
        <f t="shared" ref="Z60" si="1244">1000*(Y60-Y$33)</f>
        <v>-42.803449063499201</v>
      </c>
      <c r="AA60" s="23">
        <f>binaries!$J$20-(((binaries!$K$20*$B60^2)/($B60+binaries!$L$20))/1000)</f>
        <v>5.3383388581314879</v>
      </c>
      <c r="AB60" s="23">
        <f t="shared" ref="AB60" si="1245">1000*(AA60-AA$33)</f>
        <v>-58.49623421679695</v>
      </c>
      <c r="AC60" s="23">
        <f>binaries!$J$21-(((binaries!$K$21*$B60^2)/($B60+binaries!$L$21))/1000)</f>
        <v>1.0392399999999999</v>
      </c>
      <c r="AD60" s="23">
        <f t="shared" ref="AD60" si="1246">1000*(AC60-AC$33)</f>
        <v>-83.78198952879589</v>
      </c>
      <c r="AE60" s="23">
        <f>binaries!$M$22-(((binaries!$N$22*$B60^2)/($B60+binaries!$O$22))/1000)</f>
        <v>0.55102017391304348</v>
      </c>
      <c r="AF60" s="23">
        <f t="shared" ref="AF60" si="1247">1000*(AE60-AE$33)</f>
        <v>-112.36954571312474</v>
      </c>
      <c r="AG60" s="23">
        <f>binaries!$J$23-(((binaries!$K$23*$B60^2)/($B60+binaries!$L$23))/1000)</f>
        <v>2.3300188976377951</v>
      </c>
      <c r="AH60" s="23">
        <f t="shared" ref="AH60" si="1248">1000*(AG60-AG$33)</f>
        <v>-56.381102362204501</v>
      </c>
      <c r="AI60" s="23">
        <f>binaries!$G$33-(((binaries!$H$33*$B60^2)/($B60+binaries!$I$33))/1000)</f>
        <v>0.10266211604095563</v>
      </c>
      <c r="AJ60" s="23">
        <f t="shared" ref="AJ60" si="1249">1000*(AI60-AI$33)</f>
        <v>161.77604009158856</v>
      </c>
      <c r="AK60" s="23">
        <f>binaries!$G$34-(((binaries!$H$34*$B60^2)/($B60+binaries!$I$34))/1000)</f>
        <v>3.6103448275862093E-2</v>
      </c>
      <c r="AL60" s="23">
        <f t="shared" ref="AL60" si="1250">1000*(AK60-AK$33)</f>
        <v>161.9098998887653</v>
      </c>
      <c r="AM60" s="23">
        <f>binaries!$G$35-(((binaries!$H$35*$B60^2)/($B60+binaries!$I$35))/1000)</f>
        <v>2.5676096433289302</v>
      </c>
      <c r="AN60" s="23">
        <f t="shared" ref="AN60" si="1251">1000*(AM60-AM$33)</f>
        <v>-136.36920677373919</v>
      </c>
      <c r="AO60" s="23">
        <f>binaries!$G$36-(((binaries!$H$36*$B60^2)/($B60+binaries!$I$36))/1000)</f>
        <v>2.138522222222222</v>
      </c>
      <c r="AP60" s="23">
        <f t="shared" ref="AP60" si="1252">1000*(AO60-AO$33)</f>
        <v>-137.03071895424836</v>
      </c>
      <c r="AQ60" s="23">
        <f>binaries!$G$37-(((binaries!$H$37*$B60^2)/($B60+binaries!$I$37))/1000)</f>
        <v>3.5875076923076925</v>
      </c>
      <c r="AR60" s="23">
        <f t="shared" ref="AR60" si="1253">1000*(AQ60-AQ$33)</f>
        <v>-177.69230769230759</v>
      </c>
      <c r="AS60" s="23">
        <f>binaries!$G$38-(((binaries!$H$38*$B60^2)/($B60+binaries!$I$38))/1000)</f>
        <v>2.3008830462724932</v>
      </c>
      <c r="AT60" s="23">
        <f t="shared" ref="AT60" si="1254">1000*(AS60-AS$33)</f>
        <v>-82.977189947979198</v>
      </c>
      <c r="AU60" s="23">
        <f>binaries!$G$39-(((binaries!$H$39*$B60^2)/($B60+binaries!$I$39))/1000)</f>
        <v>1.5002768507638073</v>
      </c>
      <c r="AV60" s="23">
        <f t="shared" ref="AV60" si="1255">1000*(AU60-AU$33)</f>
        <v>-157.90903563894653</v>
      </c>
      <c r="AW60" s="23">
        <f>binaries!$G$40-(((binaries!$H$40*$B60^2)/($B60+binaries!$I$40))/1000)</f>
        <v>1.3834000000000002</v>
      </c>
      <c r="AX60" s="23">
        <f t="shared" ref="AX60" si="1256">1000*(AW60-AW$33)</f>
        <v>-122.84999999999991</v>
      </c>
    </row>
    <row r="61" spans="1:52" x14ac:dyDescent="0.25">
      <c r="A61" s="108">
        <f t="shared" si="684"/>
        <v>307</v>
      </c>
      <c r="B61" s="108">
        <v>580</v>
      </c>
      <c r="C61" s="23">
        <f>binaries!J$4-(((binaries!K$4*$B61^2)/($B61+binaries!L$4))/1000)</f>
        <v>1.5137833333333333</v>
      </c>
      <c r="D61" s="23">
        <f t="shared" si="1"/>
        <v>-102.44393939393936</v>
      </c>
      <c r="E61" s="23">
        <f>binaries!$G$11-(((binaries!$H$11*$B61^2)/($B61+binaries!$I$11))/1000)</f>
        <v>0.61716833333333343</v>
      </c>
      <c r="F61" s="23">
        <f t="shared" si="1"/>
        <v>-109.53621212121212</v>
      </c>
      <c r="G61" s="23">
        <f>binaries!$G$12-(((binaries!$H$12*$B61^2)/($B61+binaries!$I$12))/1000)</f>
        <v>9.1469333333333319E-2</v>
      </c>
      <c r="H61" s="23">
        <f t="shared" ref="H61" si="1257">1000*(G61-G$33)</f>
        <v>-82.2540709219858</v>
      </c>
      <c r="I61" s="23">
        <f>binaries!$J$5-(((binaries!$K$5*$B61^2)/($B61+binaries!$L$5))/1000)</f>
        <v>2.0278558558558561</v>
      </c>
      <c r="J61" s="23">
        <f t="shared" ref="J61" si="1258">1000*(I61-I$33)</f>
        <v>-136.24052968631295</v>
      </c>
      <c r="K61" s="23">
        <f>binaries!$G$8-(((binaries!$H$8*$B61^2)/($B61+binaries!$I$8))/1000)</f>
        <v>1.2870813775510204</v>
      </c>
      <c r="L61" s="23">
        <f t="shared" ref="L61" si="1259">1000*(K61-K$33)</f>
        <v>-135.40076530612245</v>
      </c>
      <c r="M61" s="23">
        <f>binaries!$G$9-(((binaries!$H$9*$B61^2)/($B61+binaries!$I$9))/1000)</f>
        <v>0.27904101040118867</v>
      </c>
      <c r="N61" s="23">
        <f t="shared" ref="N61" si="1260">1000*(M61-M$33)</f>
        <v>-74.752882728582264</v>
      </c>
      <c r="O61" s="23">
        <f>binaries!$J$7-(((binaries!$K$7*$B61^2)/($B61+binaries!$L$7))/1000)</f>
        <v>2.4284116438356165</v>
      </c>
      <c r="P61" s="23">
        <f t="shared" ref="P61" si="1261">1000*(O61-O$33)</f>
        <v>-59.358626434653949</v>
      </c>
      <c r="Q61" s="23">
        <f>binaries!$J$6-(((binaries!$K$6*$B61^2)/($B61+binaries!$L$6))/1000)</f>
        <v>2.146075168067227</v>
      </c>
      <c r="R61" s="23">
        <f t="shared" ref="R61" si="1262">1000*(Q61-Q$33)</f>
        <v>-126.63465336134472</v>
      </c>
      <c r="S61" s="23">
        <f>binaries!$G$10-(((binaries!$H$10*$B61^2)/($B61+binaries!$I$10))/1000)</f>
        <v>1.2590269541778976</v>
      </c>
      <c r="T61" s="23">
        <f t="shared" ref="T61" si="1263">1000*(S61-S$33)</f>
        <v>-93.858760107816693</v>
      </c>
      <c r="U61" s="23">
        <f>binaries!$G$17-(((binaries!$H$17*$B61^2)/($B61+binaries!$I$17))/1000)</f>
        <v>5.9536319294809008</v>
      </c>
      <c r="V61" s="23">
        <f t="shared" ref="V61" si="1264">1000*(U61-U$33)</f>
        <v>-204.47817267573942</v>
      </c>
      <c r="W61" s="23">
        <f>binaries!$G$16-(((binaries!$H$16*$B61^2)/($B61+binaries!$I$16))/1000)</f>
        <v>3.2931293617021273</v>
      </c>
      <c r="X61" s="23">
        <f t="shared" ref="X61" si="1265">1000*(W61-W$33)</f>
        <v>-144.47240820937691</v>
      </c>
      <c r="Y61" s="23">
        <f>binaries!$G$18-(((binaries!$H$18*$B61^2)/($B61+binaries!$I$18))/1000)</f>
        <v>0.71154651162790705</v>
      </c>
      <c r="Z61" s="23">
        <f t="shared" ref="Z61" si="1266">1000*(Y61-Y$33)</f>
        <v>-44.589852008456553</v>
      </c>
      <c r="AA61" s="23">
        <f>binaries!$J$20-(((binaries!$K$20*$B61^2)/($B61+binaries!$L$20))/1000)</f>
        <v>5.3348178996499414</v>
      </c>
      <c r="AB61" s="23">
        <f t="shared" ref="AB61" si="1267">1000*(AA61-AA$33)</f>
        <v>-62.017192698343493</v>
      </c>
      <c r="AC61" s="23">
        <f>binaries!$J$21-(((binaries!$K$21*$B61^2)/($B61+binaries!$L$21))/1000)</f>
        <v>1.0357295546558705</v>
      </c>
      <c r="AD61" s="23">
        <f t="shared" ref="AD61" si="1268">1000*(AC61-AC$33)</f>
        <v>-87.292434872925369</v>
      </c>
      <c r="AE61" s="23">
        <f>binaries!$M$22-(((binaries!$N$22*$B61^2)/($B61+binaries!$O$22))/1000)</f>
        <v>0.54664802453987738</v>
      </c>
      <c r="AF61" s="23">
        <f t="shared" ref="AF61" si="1269">1000*(AE61-AE$33)</f>
        <v>-116.74169508629085</v>
      </c>
      <c r="AG61" s="23">
        <f>binaries!$J$23-(((binaries!$K$23*$B61^2)/($B61+binaries!$L$23))/1000)</f>
        <v>2.32764375</v>
      </c>
      <c r="AH61" s="23">
        <f t="shared" ref="AH61" si="1270">1000*(AG61-AG$33)</f>
        <v>-58.756249999999625</v>
      </c>
      <c r="AI61" s="23">
        <f>binaries!$G$33-(((binaries!$H$33*$B61^2)/($B61+binaries!$I$33))/1000)</f>
        <v>0.10865771812080535</v>
      </c>
      <c r="AJ61" s="23">
        <f t="shared" ref="AJ61" si="1271">1000*(AI61-AI$33)</f>
        <v>167.77164217143829</v>
      </c>
      <c r="AK61" s="23">
        <f>binaries!$G$34-(((binaries!$H$34*$B61^2)/($B61+binaries!$I$34))/1000)</f>
        <v>4.2101694915254284E-2</v>
      </c>
      <c r="AL61" s="23">
        <f t="shared" ref="AL61" si="1272">1000*(AK61-AK$33)</f>
        <v>167.90814652815749</v>
      </c>
      <c r="AM61" s="23">
        <f>binaries!$G$35-(((binaries!$H$35*$B61^2)/($B61+binaries!$I$35))/1000)</f>
        <v>2.5623657105606261</v>
      </c>
      <c r="AN61" s="23">
        <f t="shared" ref="AN61" si="1273">1000*(AM61-AM$33)</f>
        <v>-141.61313954204326</v>
      </c>
      <c r="AO61" s="23">
        <f>binaries!$G$36-(((binaries!$H$36*$B61^2)/($B61+binaries!$I$36))/1000)</f>
        <v>2.1332898511502028</v>
      </c>
      <c r="AP61" s="23">
        <f t="shared" ref="AP61" si="1274">1000*(AO61-AO$33)</f>
        <v>-142.26309002626758</v>
      </c>
      <c r="AQ61" s="23">
        <f>binaries!$G$37-(((binaries!$H$37*$B61^2)/($B61+binaries!$I$37))/1000)</f>
        <v>3.5801152542372883</v>
      </c>
      <c r="AR61" s="23">
        <f t="shared" ref="AR61" si="1275">1000*(AQ61-AQ$33)</f>
        <v>-185.08474576271183</v>
      </c>
      <c r="AS61" s="23">
        <f>binaries!$G$38-(((binaries!$H$38*$B61^2)/($B61+binaries!$I$38))/1000)</f>
        <v>2.297675583756345</v>
      </c>
      <c r="AT61" s="23">
        <f t="shared" ref="AT61" si="1276">1000*(AS61-AS$33)</f>
        <v>-86.184652464127424</v>
      </c>
      <c r="AU61" s="23">
        <f>binaries!$G$39-(((binaries!$H$39*$B61^2)/($B61+binaries!$I$39))/1000)</f>
        <v>1.4940668989547039</v>
      </c>
      <c r="AV61" s="23">
        <f t="shared" ref="AV61" si="1277">1000*(AU61-AU$33)</f>
        <v>-164.11898744804998</v>
      </c>
      <c r="AW61" s="23">
        <f>binaries!$G$40-(((binaries!$H$40*$B61^2)/($B61+binaries!$I$40))/1000)</f>
        <v>1.378684210526316</v>
      </c>
      <c r="AX61" s="23">
        <f t="shared" ref="AX61" si="1278">1000*(AW61-AW$33)</f>
        <v>-127.56578947368413</v>
      </c>
    </row>
    <row r="62" spans="1:52" x14ac:dyDescent="0.25">
      <c r="A62" s="108">
        <f t="shared" si="684"/>
        <v>317</v>
      </c>
      <c r="B62" s="108">
        <v>590</v>
      </c>
      <c r="C62" s="23">
        <f>binaries!J$4-(((binaries!K$4*$B62^2)/($B62+binaries!L$4))/1000)</f>
        <v>1.5100287671232877</v>
      </c>
      <c r="D62" s="23">
        <f t="shared" si="1"/>
        <v>-106.19850560398491</v>
      </c>
      <c r="E62" s="23">
        <f>binaries!$G$11-(((binaries!$H$11*$B62^2)/($B62+binaries!$I$11))/1000)</f>
        <v>0.61315383561643844</v>
      </c>
      <c r="F62" s="23">
        <f t="shared" si="1"/>
        <v>-113.55070983810711</v>
      </c>
      <c r="G62" s="23">
        <f>binaries!$G$12-(((binaries!$H$12*$B62^2)/($B62+binaries!$I$12))/1000)</f>
        <v>8.8431578947368417E-2</v>
      </c>
      <c r="H62" s="23">
        <f t="shared" ref="H62" si="1279">1000*(G62-G$33)</f>
        <v>-85.291825307950702</v>
      </c>
      <c r="I62" s="23">
        <f>binaries!$J$5-(((binaries!$K$5*$B62^2)/($B62+binaries!$L$5))/1000)</f>
        <v>2.0224375000000001</v>
      </c>
      <c r="J62" s="23">
        <f t="shared" ref="J62" si="1280">1000*(I62-I$33)</f>
        <v>-141.658885542169</v>
      </c>
      <c r="K62" s="23">
        <f>binaries!$G$8-(((binaries!$H$8*$B62^2)/($B62+binaries!$I$8))/1000)</f>
        <v>1.2820377204030227</v>
      </c>
      <c r="L62" s="23">
        <f t="shared" ref="L62" si="1281">1000*(K62-K$33)</f>
        <v>-140.44442245412014</v>
      </c>
      <c r="M62" s="23">
        <f>binaries!$G$9-(((binaries!$H$9*$B62^2)/($B62+binaries!$I$9))/1000)</f>
        <v>0.27633294289897503</v>
      </c>
      <c r="N62" s="23">
        <f t="shared" ref="N62" si="1282">1000*(M62-M$33)</f>
        <v>-77.460950230795916</v>
      </c>
      <c r="O62" s="23">
        <f>binaries!$J$7-(((binaries!$K$7*$B62^2)/($B62+binaries!$L$7))/1000)</f>
        <v>2.4260307300509338</v>
      </c>
      <c r="P62" s="23">
        <f t="shared" ref="P62" si="1283">1000*(O62-O$33)</f>
        <v>-61.73954021933659</v>
      </c>
      <c r="Q62" s="23">
        <f>binaries!$J$6-(((binaries!$K$6*$B62^2)/($B62+binaries!$L$6))/1000)</f>
        <v>2.1411761850311852</v>
      </c>
      <c r="R62" s="23">
        <f t="shared" ref="R62" si="1284">1000*(Q62-Q$33)</f>
        <v>-131.53363639738646</v>
      </c>
      <c r="S62" s="23">
        <f>binaries!$G$10-(((binaries!$H$10*$B62^2)/($B62+binaries!$I$10))/1000)</f>
        <v>1.2555676861702127</v>
      </c>
      <c r="T62" s="23">
        <f t="shared" ref="T62" si="1285">1000*(S62-S$33)</f>
        <v>-97.318028115501505</v>
      </c>
      <c r="U62" s="23">
        <f>binaries!$G$17-(((binaries!$H$17*$B62^2)/($B62+binaries!$I$17))/1000)</f>
        <v>5.9448187621832362</v>
      </c>
      <c r="V62" s="23">
        <f t="shared" ref="V62" si="1286">1000*(U62-U$33)</f>
        <v>-213.29133997340398</v>
      </c>
      <c r="W62" s="23">
        <f>binaries!$G$16-(((binaries!$H$16*$B62^2)/($B62+binaries!$I$16))/1000)</f>
        <v>3.2871669718309855</v>
      </c>
      <c r="X62" s="23">
        <f t="shared" ref="X62" si="1287">1000*(W62-W$33)</f>
        <v>-150.43479808051873</v>
      </c>
      <c r="Y62" s="23">
        <f>binaries!$G$18-(((binaries!$H$18*$B62^2)/($B62+binaries!$I$18))/1000)</f>
        <v>0.70974917627677103</v>
      </c>
      <c r="Z62" s="23">
        <f t="shared" ref="Z62" si="1288">1000*(Y62-Y$33)</f>
        <v>-46.387187359592573</v>
      </c>
      <c r="AA62" s="23">
        <f>binaries!$J$20-(((binaries!$K$20*$B62^2)/($B62+binaries!$L$20))/1000)</f>
        <v>5.3311670720188902</v>
      </c>
      <c r="AB62" s="23">
        <f t="shared" ref="AB62" si="1289">1000*(AA62-AA$33)</f>
        <v>-65.668020329394665</v>
      </c>
      <c r="AC62" s="23">
        <f>binaries!$J$21-(((binaries!$K$21*$B62^2)/($B62+binaries!$L$21))/1000)</f>
        <v>1.0321967871485944</v>
      </c>
      <c r="AD62" s="23">
        <f t="shared" ref="AD62" si="1290">1000*(AC62-AC$33)</f>
        <v>-90.825202380201418</v>
      </c>
      <c r="AE62" s="23">
        <f>binaries!$M$22-(((binaries!$N$22*$B62^2)/($B62+binaries!$O$22))/1000)</f>
        <v>0.5422661333333334</v>
      </c>
      <c r="AF62" s="23">
        <f t="shared" ref="AF62" si="1291">1000*(AE62-AE$33)</f>
        <v>-121.12358629283482</v>
      </c>
      <c r="AG62" s="23">
        <f>binaries!$J$23-(((binaries!$K$23*$B62^2)/($B62+binaries!$L$23))/1000)</f>
        <v>2.3252527131782945</v>
      </c>
      <c r="AH62" s="23">
        <f t="shared" ref="AH62" si="1292">1000*(AG62-AG$33)</f>
        <v>-61.147286821705116</v>
      </c>
      <c r="AI62" s="23">
        <f>binaries!$G$33-(((binaries!$H$33*$B62^2)/($B62+binaries!$I$33))/1000)</f>
        <v>0.11465346534653462</v>
      </c>
      <c r="AJ62" s="23">
        <f t="shared" ref="AJ62" si="1293">1000*(AI62-AI$33)</f>
        <v>173.76738939716753</v>
      </c>
      <c r="AK62" s="23">
        <f>binaries!$G$34-(((binaries!$H$34*$B62^2)/($B62+binaries!$I$34))/1000)</f>
        <v>4.8100000000000032E-2</v>
      </c>
      <c r="AL62" s="23">
        <f t="shared" ref="AL62" si="1294">1000*(AK62-AK$33)</f>
        <v>173.90645161290325</v>
      </c>
      <c r="AM62" s="23">
        <f>binaries!$G$35-(((binaries!$H$35*$B62^2)/($B62+binaries!$I$35))/1000)</f>
        <v>2.5571131274131274</v>
      </c>
      <c r="AN62" s="23">
        <f t="shared" ref="AN62" si="1295">1000*(AM62-AM$33)</f>
        <v>-146.865722689542</v>
      </c>
      <c r="AO62" s="23">
        <f>binaries!$G$36-(((binaries!$H$36*$B62^2)/($B62+binaries!$I$36))/1000)</f>
        <v>2.128050600801068</v>
      </c>
      <c r="AP62" s="23">
        <f t="shared" ref="AP62" si="1296">1000*(AO62-AO$33)</f>
        <v>-147.50234037540233</v>
      </c>
      <c r="AQ62" s="23">
        <f>binaries!$G$37-(((binaries!$H$37*$B62^2)/($B62+binaries!$I$37))/1000)</f>
        <v>3.5726789915966388</v>
      </c>
      <c r="AR62" s="23">
        <f t="shared" ref="AR62" si="1297">1000*(AQ62-AQ$33)</f>
        <v>-192.52100840336129</v>
      </c>
      <c r="AS62" s="23">
        <f>binaries!$G$38-(((binaries!$H$38*$B62^2)/($B62+binaries!$I$38))/1000)</f>
        <v>2.2944620175438595</v>
      </c>
      <c r="AT62" s="23">
        <f t="shared" ref="AT62" si="1298">1000*(AS62-AS$33)</f>
        <v>-89.398218676612913</v>
      </c>
      <c r="AU62" s="23">
        <f>binaries!$G$39-(((binaries!$H$39*$B62^2)/($B62+binaries!$I$39))/1000)</f>
        <v>1.4878397244546497</v>
      </c>
      <c r="AV62" s="23">
        <f t="shared" ref="AV62" si="1299">1000*(AU62-AU$33)</f>
        <v>-170.34616194810414</v>
      </c>
      <c r="AW62" s="23">
        <f>binaries!$G$40-(((binaries!$H$40*$B62^2)/($B62+binaries!$I$40))/1000)</f>
        <v>1.373961038961039</v>
      </c>
      <c r="AX62" s="23">
        <f t="shared" ref="AX62" si="1300">1000*(AW62-AW$33)</f>
        <v>-132.28896103896105</v>
      </c>
    </row>
    <row r="63" spans="1:52" x14ac:dyDescent="0.25">
      <c r="A63" s="108">
        <f t="shared" si="684"/>
        <v>327</v>
      </c>
      <c r="B63" s="108">
        <v>600</v>
      </c>
      <c r="C63" s="23">
        <f>binaries!J$4-(((binaries!K$4*$B63^2)/($B63+binaries!L$4))/1000)</f>
        <v>1.5062702702702702</v>
      </c>
      <c r="D63" s="23">
        <f t="shared" si="1"/>
        <v>-109.95700245700246</v>
      </c>
      <c r="E63" s="23">
        <f>binaries!$G$11-(((binaries!$H$11*$B63^2)/($B63+binaries!$I$11))/1000)</f>
        <v>0.60913513513513518</v>
      </c>
      <c r="F63" s="23">
        <f t="shared" si="1"/>
        <v>-117.56941031941037</v>
      </c>
      <c r="G63" s="23">
        <f>binaries!$G$12-(((binaries!$H$12*$B63^2)/($B63+binaries!$I$12))/1000)</f>
        <v>8.5389610389610376E-2</v>
      </c>
      <c r="H63" s="23">
        <f t="shared" ref="H63" si="1301">1000*(G63-G$33)</f>
        <v>-88.333793865708742</v>
      </c>
      <c r="I63" s="23">
        <f>binaries!$J$5-(((binaries!$K$5*$B63^2)/($B63+binaries!$L$5))/1000)</f>
        <v>2.016991150442478</v>
      </c>
      <c r="J63" s="23">
        <f t="shared" ref="J63" si="1302">1000*(I63-I$33)</f>
        <v>-147.1052350996911</v>
      </c>
      <c r="K63" s="23">
        <f>binaries!$G$8-(((binaries!$H$8*$B63^2)/($B63+binaries!$I$8))/1000)</f>
        <v>1.2769850746268656</v>
      </c>
      <c r="L63" s="23">
        <f t="shared" ref="L63" si="1303">1000*(K63-K$33)</f>
        <v>-145.49706823027719</v>
      </c>
      <c r="M63" s="23">
        <f>binaries!$G$9-(((binaries!$H$9*$B63^2)/($B63+binaries!$I$9))/1000)</f>
        <v>0.27362337662337655</v>
      </c>
      <c r="N63" s="23">
        <f t="shared" ref="N63" si="1304">1000*(M63-M$33)</f>
        <v>-80.170516506394392</v>
      </c>
      <c r="O63" s="23">
        <f>binaries!$J$7-(((binaries!$K$7*$B63^2)/($B63+binaries!$L$7))/1000)</f>
        <v>2.4236363636363638</v>
      </c>
      <c r="P63" s="23">
        <f t="shared" ref="P63" si="1305">1000*(O63-O$33)</f>
        <v>-64.133906633906605</v>
      </c>
      <c r="Q63" s="23">
        <f>binaries!$J$6-(((binaries!$K$6*$B63^2)/($B63+binaries!$L$6))/1000)</f>
        <v>2.1362592592592593</v>
      </c>
      <c r="R63" s="23">
        <f t="shared" ref="R63" si="1306">1000*(Q63-Q$33)</f>
        <v>-136.45056216931241</v>
      </c>
      <c r="S63" s="23">
        <f>binaries!$G$10-(((binaries!$H$10*$B63^2)/($B63+binaries!$I$10))/1000)</f>
        <v>1.2521039370078739</v>
      </c>
      <c r="T63" s="23">
        <f t="shared" ref="T63" si="1307">1000*(S63-S$33)</f>
        <v>-100.78177727784032</v>
      </c>
      <c r="U63" s="23">
        <f>binaries!$G$17-(((binaries!$H$17*$B63^2)/($B63+binaries!$I$17))/1000)</f>
        <v>5.9359165858389913</v>
      </c>
      <c r="V63" s="23">
        <f t="shared" ref="V63" si="1308">1000*(U63-U$33)</f>
        <v>-222.19351631764894</v>
      </c>
      <c r="W63" s="23">
        <f>binaries!$G$16-(((binaries!$H$16*$B63^2)/($B63+binaries!$I$16))/1000)</f>
        <v>3.2811608391608389</v>
      </c>
      <c r="X63" s="23">
        <f t="shared" ref="X63" si="1309">1000*(W63-W$33)</f>
        <v>-156.44093075066533</v>
      </c>
      <c r="Y63" s="23">
        <f>binaries!$G$18-(((binaries!$H$18*$B63^2)/($B63+binaries!$I$18))/1000)</f>
        <v>0.7079411764705883</v>
      </c>
      <c r="Z63" s="23">
        <f t="shared" ref="Z63" si="1310">1000*(Y63-Y$33)</f>
        <v>-48.195187165775309</v>
      </c>
      <c r="AA63" s="23">
        <f>binaries!$J$20-(((binaries!$K$20*$B63^2)/($B63+binaries!$L$20))/1000)</f>
        <v>5.3273817204301075</v>
      </c>
      <c r="AB63" s="23">
        <f t="shared" ref="AB63" si="1311">1000*(AA63-AA$33)</f>
        <v>-69.453371918177353</v>
      </c>
      <c r="AC63" s="23">
        <f>binaries!$J$21-(((binaries!$K$21*$B63^2)/($B63+binaries!$L$21))/1000)</f>
        <v>1.0286422310756973</v>
      </c>
      <c r="AD63" s="23">
        <f t="shared" ref="AD63" si="1312">1000*(AC63-AC$33)</f>
        <v>-94.379758453098532</v>
      </c>
      <c r="AE63" s="23">
        <f>binaries!$M$22-(((binaries!$N$22*$B63^2)/($B63+binaries!$O$22))/1000)</f>
        <v>0.53787485029940119</v>
      </c>
      <c r="AF63" s="23">
        <f t="shared" ref="AF63" si="1313">1000*(AE63-AE$33)</f>
        <v>-125.51486932676703</v>
      </c>
      <c r="AG63" s="23">
        <f>binaries!$J$23-(((binaries!$K$23*$B63^2)/($B63+binaries!$L$23))/1000)</f>
        <v>2.3228461538461538</v>
      </c>
      <c r="AH63" s="23">
        <f t="shared" ref="AH63" si="1314">1000*(AG63-AG$33)</f>
        <v>-63.553846153845853</v>
      </c>
      <c r="AI63" s="23">
        <f>binaries!$G$33-(((binaries!$H$33*$B63^2)/($B63+binaries!$I$33))/1000)</f>
        <v>0.12064935064935065</v>
      </c>
      <c r="AJ63" s="23">
        <f t="shared" ref="AJ63" si="1315">1000*(AI63-AI$33)</f>
        <v>179.76327469998358</v>
      </c>
      <c r="AK63" s="23">
        <f>binaries!$G$34-(((binaries!$H$34*$B63^2)/($B63+binaries!$I$34))/1000)</f>
        <v>5.4098360655737698E-2</v>
      </c>
      <c r="AL63" s="23">
        <f t="shared" ref="AL63" si="1316">1000*(AK63-AK$33)</f>
        <v>179.90481226864091</v>
      </c>
      <c r="AM63" s="23">
        <f>binaries!$G$35-(((binaries!$H$35*$B63^2)/($B63+binaries!$I$35))/1000)</f>
        <v>2.5518522236340537</v>
      </c>
      <c r="AN63" s="23">
        <f t="shared" ref="AN63" si="1317">1000*(AM63-AM$33)</f>
        <v>-152.12662646861563</v>
      </c>
      <c r="AO63" s="23">
        <f>binaries!$G$36-(((binaries!$H$36*$B63^2)/($B63+binaries!$I$36))/1000)</f>
        <v>2.1228047430830039</v>
      </c>
      <c r="AP63" s="23">
        <f t="shared" ref="AP63" si="1318">1000*(AO63-AO$33)</f>
        <v>-152.74819809346641</v>
      </c>
      <c r="AQ63" s="23">
        <f>binaries!$G$37-(((binaries!$H$37*$B63^2)/($B63+binaries!$I$37))/1000)</f>
        <v>3.5652000000000004</v>
      </c>
      <c r="AR63" s="23">
        <f t="shared" ref="AR63" si="1319">1000*(AQ63-AQ$33)</f>
        <v>-199.99999999999974</v>
      </c>
      <c r="AS63" s="23">
        <f>binaries!$G$38-(((binaries!$H$38*$B63^2)/($B63+binaries!$I$38))/1000)</f>
        <v>2.2912425742574256</v>
      </c>
      <c r="AT63" s="23">
        <f t="shared" ref="AT63" si="1320">1000*(AS63-AS$33)</f>
        <v>-92.617661963046771</v>
      </c>
      <c r="AU63" s="23">
        <f>binaries!$G$39-(((binaries!$H$39*$B63^2)/($B63+binaries!$I$39))/1000)</f>
        <v>1.4815959137343928</v>
      </c>
      <c r="AV63" s="23">
        <f t="shared" ref="AV63" si="1321">1000*(AU63-AU$33)</f>
        <v>-176.58997266836107</v>
      </c>
      <c r="AW63" s="23">
        <f>binaries!$G$40-(((binaries!$H$40*$B63^2)/($B63+binaries!$I$40))/1000)</f>
        <v>1.3692307692307693</v>
      </c>
      <c r="AX63" s="23">
        <f t="shared" ref="AX63" si="1322">1000*(AW63-AW$33)</f>
        <v>-137.01923076923083</v>
      </c>
      <c r="AZ63" s="113">
        <f>MIN(C63:AX63)</f>
        <v>-222.19351631764894</v>
      </c>
    </row>
    <row r="64" spans="1:52" x14ac:dyDescent="0.25">
      <c r="AA64" s="23"/>
      <c r="AB64" s="23"/>
    </row>
    <row r="65" spans="2:28" x14ac:dyDescent="0.25">
      <c r="B65" s="108">
        <v>300</v>
      </c>
      <c r="C65" s="109">
        <v>0</v>
      </c>
      <c r="AA65" s="23"/>
      <c r="AB65" s="23"/>
    </row>
    <row r="66" spans="2:28" x14ac:dyDescent="0.25">
      <c r="AA66" s="23"/>
      <c r="AB66" s="23"/>
    </row>
    <row r="67" spans="2:28" x14ac:dyDescent="0.25">
      <c r="AA67" s="23"/>
      <c r="AB67" s="23"/>
    </row>
    <row r="68" spans="2:28" x14ac:dyDescent="0.25">
      <c r="AA68" s="23"/>
      <c r="AB68" s="23"/>
    </row>
    <row r="69" spans="2:28" x14ac:dyDescent="0.25">
      <c r="AA69" s="23"/>
      <c r="AB69" s="23"/>
    </row>
    <row r="70" spans="2:28" x14ac:dyDescent="0.25">
      <c r="AA70" s="23"/>
      <c r="AB70" s="23"/>
    </row>
    <row r="71" spans="2:28" x14ac:dyDescent="0.25">
      <c r="AA71" s="23"/>
      <c r="AB71" s="23"/>
    </row>
    <row r="72" spans="2:28" x14ac:dyDescent="0.25">
      <c r="AA72" s="23"/>
      <c r="AB72" s="23"/>
    </row>
    <row r="73" spans="2:28" x14ac:dyDescent="0.25">
      <c r="AA73" s="23"/>
      <c r="AB73" s="23"/>
    </row>
    <row r="74" spans="2:28" x14ac:dyDescent="0.25">
      <c r="AA74" s="23"/>
      <c r="AB74" s="23"/>
    </row>
    <row r="75" spans="2:28" x14ac:dyDescent="0.25">
      <c r="AA75" s="23"/>
      <c r="AB75" s="23"/>
    </row>
    <row r="76" spans="2:28" x14ac:dyDescent="0.25">
      <c r="AA76" s="23"/>
      <c r="AB76" s="23"/>
    </row>
    <row r="77" spans="2:28" x14ac:dyDescent="0.25">
      <c r="AA77" s="23"/>
      <c r="AB77" s="23"/>
    </row>
    <row r="78" spans="2:28" x14ac:dyDescent="0.25">
      <c r="AA78" s="23"/>
      <c r="AB78" s="23"/>
    </row>
    <row r="79" spans="2:28" x14ac:dyDescent="0.25">
      <c r="AA79" s="23"/>
      <c r="AB79" s="23"/>
    </row>
    <row r="80" spans="2:28" x14ac:dyDescent="0.25">
      <c r="AA80" s="23"/>
      <c r="AB80" s="23"/>
    </row>
    <row r="81" spans="27:28" x14ac:dyDescent="0.25">
      <c r="AA81" s="23"/>
      <c r="AB81" s="23"/>
    </row>
    <row r="82" spans="27:28" x14ac:dyDescent="0.25">
      <c r="AA82" s="23"/>
      <c r="AB82" s="23"/>
    </row>
    <row r="83" spans="27:28" x14ac:dyDescent="0.25">
      <c r="AA83" s="23"/>
      <c r="AB83" s="23"/>
    </row>
    <row r="84" spans="27:28" x14ac:dyDescent="0.25">
      <c r="AA84" s="23"/>
      <c r="AB84" s="23"/>
    </row>
    <row r="85" spans="27:28" x14ac:dyDescent="0.25">
      <c r="AA85" s="23"/>
      <c r="AB85" s="23"/>
    </row>
    <row r="86" spans="27:28" x14ac:dyDescent="0.25">
      <c r="AA86" s="23"/>
      <c r="AB86" s="23"/>
    </row>
    <row r="87" spans="27:28" x14ac:dyDescent="0.25">
      <c r="AA87" s="23"/>
      <c r="AB87" s="23"/>
    </row>
    <row r="88" spans="27:28" x14ac:dyDescent="0.25">
      <c r="AA88" s="23"/>
      <c r="AB88" s="23"/>
    </row>
    <row r="89" spans="27:28" x14ac:dyDescent="0.25">
      <c r="AA89" s="23"/>
      <c r="AB89" s="23"/>
    </row>
    <row r="90" spans="27:28" x14ac:dyDescent="0.25">
      <c r="AA90" s="23"/>
      <c r="AB90" s="23"/>
    </row>
    <row r="91" spans="27:28" x14ac:dyDescent="0.25">
      <c r="AA91" s="23"/>
      <c r="AB91" s="23"/>
    </row>
    <row r="92" spans="27:28" x14ac:dyDescent="0.25">
      <c r="AA92" s="23"/>
      <c r="AB92" s="23"/>
    </row>
    <row r="93" spans="27:28" x14ac:dyDescent="0.25">
      <c r="AA93" s="23"/>
      <c r="AB93" s="23"/>
    </row>
    <row r="94" spans="27:28" x14ac:dyDescent="0.25">
      <c r="AA94" s="23"/>
      <c r="AB94" s="23"/>
    </row>
    <row r="95" spans="27:28" x14ac:dyDescent="0.25">
      <c r="AA95" s="23"/>
      <c r="AB95" s="23"/>
    </row>
    <row r="96" spans="27:28" x14ac:dyDescent="0.25">
      <c r="AA96" s="23"/>
      <c r="AB96" s="23"/>
    </row>
    <row r="97" spans="27:28" x14ac:dyDescent="0.25">
      <c r="AA97" s="23"/>
      <c r="AB97" s="23"/>
    </row>
    <row r="98" spans="27:28" x14ac:dyDescent="0.25">
      <c r="AA98" s="23"/>
      <c r="AB98" s="23"/>
    </row>
    <row r="99" spans="27:28" x14ac:dyDescent="0.25">
      <c r="AA99" s="23"/>
      <c r="AB99" s="23"/>
    </row>
    <row r="100" spans="27:28" x14ac:dyDescent="0.25">
      <c r="AA100" s="23"/>
      <c r="AB100" s="23"/>
    </row>
    <row r="101" spans="27:28" x14ac:dyDescent="0.25">
      <c r="AA101" s="23"/>
      <c r="AB101" s="23"/>
    </row>
    <row r="102" spans="27:28" x14ac:dyDescent="0.25">
      <c r="AA102" s="23"/>
      <c r="AB102" s="23"/>
    </row>
    <row r="103" spans="27:28" x14ac:dyDescent="0.25">
      <c r="AA103" s="23"/>
      <c r="AB103" s="23"/>
    </row>
    <row r="104" spans="27:28" x14ac:dyDescent="0.25">
      <c r="AA104" s="23"/>
      <c r="AB104" s="23"/>
    </row>
    <row r="105" spans="27:28" x14ac:dyDescent="0.25">
      <c r="AA105" s="23"/>
      <c r="AB105" s="23"/>
    </row>
    <row r="106" spans="27:28" x14ac:dyDescent="0.25">
      <c r="AA106" s="23"/>
      <c r="AB106" s="23"/>
    </row>
    <row r="107" spans="27:28" x14ac:dyDescent="0.25">
      <c r="AA107" s="23"/>
      <c r="AB107" s="23"/>
    </row>
    <row r="108" spans="27:28" x14ac:dyDescent="0.25">
      <c r="AA108" s="23"/>
      <c r="AB108" s="23"/>
    </row>
    <row r="109" spans="27:28" x14ac:dyDescent="0.25">
      <c r="AA109" s="23"/>
      <c r="AB109" s="23"/>
    </row>
    <row r="110" spans="27:28" x14ac:dyDescent="0.25">
      <c r="AA110" s="23"/>
      <c r="AB110" s="23"/>
    </row>
    <row r="111" spans="27:28" x14ac:dyDescent="0.25">
      <c r="AA111" s="23"/>
      <c r="AB111" s="23"/>
    </row>
    <row r="112" spans="27:28" x14ac:dyDescent="0.25">
      <c r="AA112" s="23"/>
      <c r="AB112" s="23"/>
    </row>
    <row r="113" spans="27:28" x14ac:dyDescent="0.25">
      <c r="AA113" s="23"/>
      <c r="AB113" s="23"/>
    </row>
    <row r="114" spans="27:28" x14ac:dyDescent="0.25">
      <c r="AA114" s="23"/>
      <c r="AB114" s="23"/>
    </row>
    <row r="115" spans="27:28" x14ac:dyDescent="0.25">
      <c r="AA115" s="23"/>
      <c r="AB115" s="23"/>
    </row>
    <row r="116" spans="27:28" x14ac:dyDescent="0.25">
      <c r="AA116" s="23"/>
      <c r="AB116" s="23"/>
    </row>
    <row r="117" spans="27:28" x14ac:dyDescent="0.25">
      <c r="AA117" s="23"/>
      <c r="AB117" s="23"/>
    </row>
    <row r="118" spans="27:28" x14ac:dyDescent="0.25">
      <c r="AA118" s="23"/>
      <c r="AB118" s="23"/>
    </row>
    <row r="119" spans="27:28" x14ac:dyDescent="0.25">
      <c r="AA119" s="23"/>
      <c r="AB119" s="23"/>
    </row>
    <row r="120" spans="27:28" x14ac:dyDescent="0.25">
      <c r="AA120" s="23"/>
      <c r="AB120" s="23"/>
    </row>
    <row r="121" spans="27:28" x14ac:dyDescent="0.25">
      <c r="AA121" s="23"/>
      <c r="AB121" s="23"/>
    </row>
    <row r="122" spans="27:28" x14ac:dyDescent="0.25">
      <c r="AA122" s="23"/>
      <c r="AB122" s="23"/>
    </row>
    <row r="123" spans="27:28" x14ac:dyDescent="0.25">
      <c r="AA123" s="23"/>
      <c r="AB123" s="23"/>
    </row>
    <row r="124" spans="27:28" x14ac:dyDescent="0.25">
      <c r="AA124" s="23"/>
      <c r="AB124" s="23"/>
    </row>
    <row r="125" spans="27:28" x14ac:dyDescent="0.25">
      <c r="AA125" s="23"/>
      <c r="AB125" s="23"/>
    </row>
    <row r="126" spans="27:28" x14ac:dyDescent="0.25">
      <c r="AA126" s="23"/>
      <c r="AB126" s="23"/>
    </row>
    <row r="127" spans="27:28" x14ac:dyDescent="0.25">
      <c r="AA127" s="23"/>
      <c r="AB127" s="23"/>
    </row>
    <row r="128" spans="27:28" x14ac:dyDescent="0.25">
      <c r="AA128" s="23"/>
      <c r="AB128" s="23"/>
    </row>
    <row r="129" spans="27:28" x14ac:dyDescent="0.25">
      <c r="AA129" s="23"/>
      <c r="AB129" s="23"/>
    </row>
    <row r="130" spans="27:28" x14ac:dyDescent="0.25">
      <c r="AA130" s="23"/>
      <c r="AB130" s="23"/>
    </row>
    <row r="131" spans="27:28" x14ac:dyDescent="0.25">
      <c r="AA131" s="23"/>
      <c r="AB131" s="23"/>
    </row>
    <row r="132" spans="27:28" x14ac:dyDescent="0.25">
      <c r="AA132" s="23"/>
      <c r="AB132" s="23"/>
    </row>
    <row r="133" spans="27:28" x14ac:dyDescent="0.25">
      <c r="AA133" s="23"/>
      <c r="AB133" s="23"/>
    </row>
    <row r="134" spans="27:28" x14ac:dyDescent="0.25">
      <c r="AA134" s="23"/>
      <c r="AB134" s="23"/>
    </row>
    <row r="135" spans="27:28" x14ac:dyDescent="0.25">
      <c r="AA135" s="23"/>
      <c r="AB135" s="23"/>
    </row>
    <row r="136" spans="27:28" x14ac:dyDescent="0.25">
      <c r="AA136" s="23"/>
      <c r="AB136" s="23"/>
    </row>
    <row r="137" spans="27:28" x14ac:dyDescent="0.25">
      <c r="AA137" s="23"/>
      <c r="AB137" s="23"/>
    </row>
    <row r="138" spans="27:28" x14ac:dyDescent="0.25">
      <c r="AA138" s="23"/>
      <c r="AB138" s="23"/>
    </row>
    <row r="139" spans="27:28" x14ac:dyDescent="0.25">
      <c r="AA139" s="23"/>
      <c r="AB139" s="23"/>
    </row>
    <row r="140" spans="27:28" x14ac:dyDescent="0.25">
      <c r="AA140" s="23"/>
      <c r="AB140" s="23"/>
    </row>
    <row r="141" spans="27:28" x14ac:dyDescent="0.25">
      <c r="AA141" s="23"/>
      <c r="AB141" s="23"/>
    </row>
    <row r="142" spans="27:28" x14ac:dyDescent="0.25">
      <c r="AA142" s="23"/>
      <c r="AB142" s="23"/>
    </row>
    <row r="143" spans="27:28" x14ac:dyDescent="0.25">
      <c r="AA143" s="23"/>
      <c r="AB143" s="23"/>
    </row>
    <row r="144" spans="27:28" x14ac:dyDescent="0.25">
      <c r="AA144" s="23"/>
      <c r="AB144" s="23"/>
    </row>
    <row r="145" spans="27:28" x14ac:dyDescent="0.25">
      <c r="AA145" s="23"/>
      <c r="AB145" s="23"/>
    </row>
    <row r="146" spans="27:28" x14ac:dyDescent="0.25">
      <c r="AA146" s="23"/>
      <c r="AB146" s="23"/>
    </row>
    <row r="147" spans="27:28" x14ac:dyDescent="0.25">
      <c r="AA147" s="23"/>
      <c r="AB147" s="23"/>
    </row>
    <row r="148" spans="27:28" x14ac:dyDescent="0.25">
      <c r="AA148" s="23"/>
      <c r="AB148" s="23"/>
    </row>
    <row r="149" spans="27:28" x14ac:dyDescent="0.25">
      <c r="AA149" s="23"/>
      <c r="AB149" s="23"/>
    </row>
    <row r="150" spans="27:28" x14ac:dyDescent="0.25">
      <c r="AA150" s="23"/>
      <c r="AB150" s="23"/>
    </row>
    <row r="151" spans="27:28" x14ac:dyDescent="0.25">
      <c r="AA151" s="23"/>
      <c r="AB151" s="23"/>
    </row>
    <row r="152" spans="27:28" x14ac:dyDescent="0.25">
      <c r="AA152" s="23"/>
      <c r="AB152" s="23"/>
    </row>
    <row r="153" spans="27:28" x14ac:dyDescent="0.25">
      <c r="AA153" s="23"/>
      <c r="AB153" s="23"/>
    </row>
    <row r="154" spans="27:28" x14ac:dyDescent="0.25">
      <c r="AA154" s="23"/>
      <c r="AB154" s="23"/>
    </row>
    <row r="155" spans="27:28" x14ac:dyDescent="0.25">
      <c r="AA155" s="23"/>
      <c r="AB155" s="23"/>
    </row>
    <row r="156" spans="27:28" x14ac:dyDescent="0.25">
      <c r="AA156" s="23"/>
      <c r="AB156" s="23"/>
    </row>
  </sheetData>
  <mergeCells count="24">
    <mergeCell ref="Y2:Z2"/>
    <mergeCell ref="C2:D2"/>
    <mergeCell ref="I2:J2"/>
    <mergeCell ref="Q2:R2"/>
    <mergeCell ref="O2:P2"/>
    <mergeCell ref="K2:L2"/>
    <mergeCell ref="M2:N2"/>
    <mergeCell ref="S2:T2"/>
    <mergeCell ref="E2:F2"/>
    <mergeCell ref="G2:H2"/>
    <mergeCell ref="W2:X2"/>
    <mergeCell ref="U2:V2"/>
    <mergeCell ref="AA2:AB2"/>
    <mergeCell ref="AC2:AD2"/>
    <mergeCell ref="AE2:AF2"/>
    <mergeCell ref="AG2:AH2"/>
    <mergeCell ref="AI2:AJ2"/>
    <mergeCell ref="AW2:AX2"/>
    <mergeCell ref="AK2:AL2"/>
    <mergeCell ref="AM2:AN2"/>
    <mergeCell ref="AO2:AP2"/>
    <mergeCell ref="AQ2:AR2"/>
    <mergeCell ref="AS2:AT2"/>
    <mergeCell ref="AU2:AV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workbookViewId="0"/>
  </sheetViews>
  <sheetFormatPr defaultRowHeight="15" x14ac:dyDescent="0.25"/>
  <cols>
    <col min="1" max="1" width="15.85546875" bestFit="1" customWidth="1"/>
    <col min="2" max="2" width="5" bestFit="1" customWidth="1"/>
    <col min="3" max="3" width="11" bestFit="1" customWidth="1"/>
    <col min="4" max="4" width="13.140625" bestFit="1" customWidth="1"/>
    <col min="5" max="6" width="11" bestFit="1" customWidth="1"/>
  </cols>
  <sheetData>
    <row r="1" spans="1:6" s="84" customFormat="1" x14ac:dyDescent="0.25">
      <c r="A1" s="80" t="s">
        <v>51</v>
      </c>
      <c r="B1" s="81" t="s">
        <v>1</v>
      </c>
      <c r="C1" s="82">
        <f>const_Ge</f>
        <v>5.6578999999999997</v>
      </c>
      <c r="D1" s="83"/>
      <c r="E1" s="83"/>
      <c r="F1" s="83"/>
    </row>
    <row r="2" spans="1:6" s="84" customFormat="1" x14ac:dyDescent="0.25">
      <c r="A2" s="81" t="s">
        <v>149</v>
      </c>
      <c r="B2" s="81" t="s">
        <v>0</v>
      </c>
      <c r="C2" s="82">
        <f>const_Si</f>
        <v>5.431</v>
      </c>
      <c r="D2" s="83"/>
      <c r="E2" s="83"/>
      <c r="F2" s="83"/>
    </row>
    <row r="3" spans="1:6" s="84" customFormat="1" ht="45" x14ac:dyDescent="0.25">
      <c r="A3" s="81"/>
      <c r="B3" s="81"/>
      <c r="C3" s="106" t="s">
        <v>139</v>
      </c>
      <c r="D3" s="107" t="s">
        <v>146</v>
      </c>
      <c r="E3" s="107" t="s">
        <v>146</v>
      </c>
      <c r="F3" s="107" t="s">
        <v>146</v>
      </c>
    </row>
    <row r="4" spans="1:6" ht="18" x14ac:dyDescent="0.35">
      <c r="B4" s="7" t="s">
        <v>9</v>
      </c>
      <c r="C4" s="4" t="s">
        <v>16</v>
      </c>
      <c r="D4" s="5" t="s">
        <v>18</v>
      </c>
      <c r="E4" s="5" t="s">
        <v>19</v>
      </c>
      <c r="F4" s="5" t="s">
        <v>20</v>
      </c>
    </row>
    <row r="5" spans="1:6" x14ac:dyDescent="0.25">
      <c r="B5">
        <v>0</v>
      </c>
      <c r="C5" s="93">
        <f>(B5*C$2)+((1-B5)*C$1)+(0.0021*B5*(1-B5))</f>
        <v>5.6578999999999997</v>
      </c>
      <c r="D5">
        <f>0.795+(3.265*B5)</f>
        <v>0.79500000000000004</v>
      </c>
      <c r="E5">
        <f>0.852-(0.032*B5)+(0.3*B5^2)</f>
        <v>0.85199999999999998</v>
      </c>
      <c r="F5">
        <f>0.66+(1.34*B5)</f>
        <v>0.66</v>
      </c>
    </row>
    <row r="6" spans="1:6" x14ac:dyDescent="0.25">
      <c r="B6">
        <v>0.01</v>
      </c>
      <c r="C6" s="93">
        <f t="shared" ref="C6:C36" si="0">(B6*C$2)+((1-B6)*C$1)+(0.0021*B6*(1-B6))</f>
        <v>5.6556517899999994</v>
      </c>
      <c r="D6">
        <f t="shared" ref="D6:D69" si="1">0.795+(3.265*B6)</f>
        <v>0.82765</v>
      </c>
      <c r="E6">
        <f t="shared" ref="E6:E69" si="2">0.852-(0.032*B6)+(0.3*B6^2)</f>
        <v>0.85170999999999997</v>
      </c>
      <c r="F6">
        <f>0.66+(1.34*B6)</f>
        <v>0.6734</v>
      </c>
    </row>
    <row r="7" spans="1:6" x14ac:dyDescent="0.25">
      <c r="B7">
        <v>0.02</v>
      </c>
      <c r="C7" s="93">
        <f>(B7*C$2)+((1-B7)*C$1)+(0.0021*B7*(1-B7))</f>
        <v>5.6534031599999999</v>
      </c>
      <c r="D7">
        <f t="shared" si="1"/>
        <v>0.86030000000000006</v>
      </c>
      <c r="E7">
        <f t="shared" si="2"/>
        <v>0.85148000000000001</v>
      </c>
      <c r="F7">
        <f>0.66+(1.34*B7)</f>
        <v>0.68680000000000008</v>
      </c>
    </row>
    <row r="8" spans="1:6" x14ac:dyDescent="0.25">
      <c r="B8">
        <v>0.03</v>
      </c>
      <c r="C8" s="93">
        <f t="shared" si="0"/>
        <v>5.6511541099999993</v>
      </c>
      <c r="D8">
        <f t="shared" si="1"/>
        <v>0.89295000000000002</v>
      </c>
      <c r="E8">
        <f t="shared" si="2"/>
        <v>0.85131000000000001</v>
      </c>
      <c r="F8">
        <f t="shared" ref="F8:F69" si="3">0.66+(1.34*B8)</f>
        <v>0.70020000000000004</v>
      </c>
    </row>
    <row r="9" spans="1:6" x14ac:dyDescent="0.25">
      <c r="B9">
        <v>0.04</v>
      </c>
      <c r="C9" s="93">
        <f t="shared" si="0"/>
        <v>5.6489046399999996</v>
      </c>
      <c r="D9">
        <f t="shared" si="1"/>
        <v>0.92559999999999998</v>
      </c>
      <c r="E9">
        <f t="shared" si="2"/>
        <v>0.85120000000000007</v>
      </c>
      <c r="F9">
        <f t="shared" si="3"/>
        <v>0.71360000000000001</v>
      </c>
    </row>
    <row r="10" spans="1:6" x14ac:dyDescent="0.25">
      <c r="B10">
        <v>0.05</v>
      </c>
      <c r="C10" s="93">
        <f t="shared" si="0"/>
        <v>5.6466547500000006</v>
      </c>
      <c r="D10">
        <f t="shared" si="1"/>
        <v>0.95825000000000005</v>
      </c>
      <c r="E10">
        <f t="shared" si="2"/>
        <v>0.85114999999999996</v>
      </c>
      <c r="F10">
        <f t="shared" si="3"/>
        <v>0.72700000000000009</v>
      </c>
    </row>
    <row r="11" spans="1:6" x14ac:dyDescent="0.25">
      <c r="B11">
        <v>0.06</v>
      </c>
      <c r="C11" s="93">
        <f t="shared" si="0"/>
        <v>5.6444044399999989</v>
      </c>
      <c r="D11">
        <f t="shared" si="1"/>
        <v>0.9909</v>
      </c>
      <c r="E11">
        <f t="shared" si="2"/>
        <v>0.85115999999999992</v>
      </c>
      <c r="F11">
        <f t="shared" si="3"/>
        <v>0.74040000000000006</v>
      </c>
    </row>
    <row r="12" spans="1:6" x14ac:dyDescent="0.25">
      <c r="B12">
        <v>7.0000000000000007E-2</v>
      </c>
      <c r="C12" s="93">
        <f t="shared" si="0"/>
        <v>5.6421537099999988</v>
      </c>
      <c r="D12">
        <f t="shared" si="1"/>
        <v>1.0235500000000002</v>
      </c>
      <c r="E12">
        <f t="shared" si="2"/>
        <v>0.85122999999999993</v>
      </c>
      <c r="F12">
        <f t="shared" si="3"/>
        <v>0.75380000000000003</v>
      </c>
    </row>
    <row r="13" spans="1:6" x14ac:dyDescent="0.25">
      <c r="B13">
        <v>0.08</v>
      </c>
      <c r="C13" s="93">
        <f t="shared" si="0"/>
        <v>5.6399025600000003</v>
      </c>
      <c r="D13">
        <f t="shared" si="1"/>
        <v>1.0562</v>
      </c>
      <c r="E13">
        <f t="shared" si="2"/>
        <v>0.85136000000000001</v>
      </c>
      <c r="F13">
        <f t="shared" si="3"/>
        <v>0.76719999999999999</v>
      </c>
    </row>
    <row r="14" spans="1:6" x14ac:dyDescent="0.25">
      <c r="B14">
        <v>0.09</v>
      </c>
      <c r="C14" s="93">
        <f t="shared" si="0"/>
        <v>5.63765099</v>
      </c>
      <c r="D14">
        <f t="shared" si="1"/>
        <v>1.0888500000000001</v>
      </c>
      <c r="E14">
        <f t="shared" si="2"/>
        <v>0.85155000000000003</v>
      </c>
      <c r="F14">
        <f t="shared" si="3"/>
        <v>0.78060000000000007</v>
      </c>
    </row>
    <row r="15" spans="1:6" x14ac:dyDescent="0.25">
      <c r="B15">
        <v>0.1</v>
      </c>
      <c r="C15" s="93">
        <f t="shared" si="0"/>
        <v>5.6353989999999996</v>
      </c>
      <c r="D15">
        <f t="shared" si="1"/>
        <v>1.1215000000000002</v>
      </c>
      <c r="E15">
        <f t="shared" si="2"/>
        <v>0.8518</v>
      </c>
      <c r="F15">
        <f t="shared" si="3"/>
        <v>0.79400000000000004</v>
      </c>
    </row>
    <row r="16" spans="1:6" x14ac:dyDescent="0.25">
      <c r="B16">
        <v>0.11</v>
      </c>
      <c r="C16" s="93">
        <f t="shared" si="0"/>
        <v>5.63314659</v>
      </c>
      <c r="D16">
        <f t="shared" si="1"/>
        <v>1.15415</v>
      </c>
      <c r="E16">
        <f t="shared" si="2"/>
        <v>0.85211000000000003</v>
      </c>
      <c r="F16">
        <f t="shared" si="3"/>
        <v>0.80740000000000001</v>
      </c>
    </row>
    <row r="17" spans="2:6" x14ac:dyDescent="0.25">
      <c r="B17">
        <v>0.12</v>
      </c>
      <c r="C17" s="93">
        <f t="shared" si="0"/>
        <v>5.6308937599999993</v>
      </c>
      <c r="D17">
        <f t="shared" si="1"/>
        <v>1.1868000000000001</v>
      </c>
      <c r="E17">
        <f t="shared" si="2"/>
        <v>0.85248000000000002</v>
      </c>
      <c r="F17">
        <f t="shared" si="3"/>
        <v>0.82079999999999997</v>
      </c>
    </row>
    <row r="18" spans="2:6" x14ac:dyDescent="0.25">
      <c r="B18">
        <v>0.13</v>
      </c>
      <c r="C18" s="93">
        <f t="shared" si="0"/>
        <v>5.6286405099999994</v>
      </c>
      <c r="D18">
        <f t="shared" si="1"/>
        <v>1.2194500000000001</v>
      </c>
      <c r="E18">
        <f t="shared" si="2"/>
        <v>0.85290999999999995</v>
      </c>
      <c r="F18">
        <f t="shared" si="3"/>
        <v>0.83420000000000005</v>
      </c>
    </row>
    <row r="19" spans="2:6" x14ac:dyDescent="0.25">
      <c r="B19">
        <v>0.14000000000000001</v>
      </c>
      <c r="C19" s="93">
        <f t="shared" si="0"/>
        <v>5.6263868399999994</v>
      </c>
      <c r="D19">
        <f t="shared" si="1"/>
        <v>1.2521</v>
      </c>
      <c r="E19">
        <f t="shared" si="2"/>
        <v>0.85339999999999994</v>
      </c>
      <c r="F19">
        <f t="shared" si="3"/>
        <v>0.84760000000000002</v>
      </c>
    </row>
    <row r="20" spans="2:6" x14ac:dyDescent="0.25">
      <c r="B20">
        <v>0.15</v>
      </c>
      <c r="C20" s="93">
        <f t="shared" si="0"/>
        <v>5.6241327500000002</v>
      </c>
      <c r="D20">
        <f t="shared" si="1"/>
        <v>1.2847500000000001</v>
      </c>
      <c r="E20">
        <f t="shared" si="2"/>
        <v>0.85394999999999999</v>
      </c>
      <c r="F20">
        <f t="shared" si="3"/>
        <v>0.86099999999999999</v>
      </c>
    </row>
    <row r="21" spans="2:6" x14ac:dyDescent="0.25">
      <c r="B21">
        <v>0.16</v>
      </c>
      <c r="C21" s="93">
        <f t="shared" si="0"/>
        <v>5.62187824</v>
      </c>
      <c r="D21">
        <f t="shared" si="1"/>
        <v>1.3174000000000001</v>
      </c>
      <c r="E21">
        <f t="shared" si="2"/>
        <v>0.85455999999999999</v>
      </c>
      <c r="F21">
        <f t="shared" si="3"/>
        <v>0.87440000000000007</v>
      </c>
    </row>
    <row r="22" spans="2:6" x14ac:dyDescent="0.25">
      <c r="B22">
        <v>0.17</v>
      </c>
      <c r="C22" s="93">
        <f t="shared" si="0"/>
        <v>5.6196233100000006</v>
      </c>
      <c r="D22">
        <f t="shared" si="1"/>
        <v>1.35005</v>
      </c>
      <c r="E22">
        <f t="shared" si="2"/>
        <v>0.85522999999999993</v>
      </c>
      <c r="F22">
        <f t="shared" si="3"/>
        <v>0.88780000000000003</v>
      </c>
    </row>
    <row r="23" spans="2:6" x14ac:dyDescent="0.25">
      <c r="B23">
        <v>0.18</v>
      </c>
      <c r="C23" s="93">
        <f t="shared" si="0"/>
        <v>5.6173679600000002</v>
      </c>
      <c r="D23">
        <f t="shared" si="1"/>
        <v>1.3827</v>
      </c>
      <c r="E23">
        <f t="shared" si="2"/>
        <v>0.85595999999999994</v>
      </c>
      <c r="F23">
        <f t="shared" si="3"/>
        <v>0.9012</v>
      </c>
    </row>
    <row r="24" spans="2:6" x14ac:dyDescent="0.25">
      <c r="B24">
        <v>0.19</v>
      </c>
      <c r="C24" s="93">
        <f t="shared" si="0"/>
        <v>5.6151121899999996</v>
      </c>
      <c r="D24">
        <f t="shared" si="1"/>
        <v>1.4153500000000001</v>
      </c>
      <c r="E24">
        <f t="shared" si="2"/>
        <v>0.85675000000000001</v>
      </c>
      <c r="F24">
        <f t="shared" si="3"/>
        <v>0.91460000000000008</v>
      </c>
    </row>
    <row r="25" spans="2:6" x14ac:dyDescent="0.25">
      <c r="B25">
        <v>0.2</v>
      </c>
      <c r="C25" s="93">
        <f t="shared" si="0"/>
        <v>5.6128559999999998</v>
      </c>
      <c r="D25">
        <f t="shared" si="1"/>
        <v>1.448</v>
      </c>
      <c r="E25">
        <f t="shared" si="2"/>
        <v>0.85760000000000003</v>
      </c>
      <c r="F25">
        <f t="shared" si="3"/>
        <v>0.92800000000000005</v>
      </c>
    </row>
    <row r="26" spans="2:6" x14ac:dyDescent="0.25">
      <c r="B26">
        <v>0.21</v>
      </c>
      <c r="C26" s="93">
        <f t="shared" si="0"/>
        <v>5.61059939</v>
      </c>
      <c r="D26">
        <f t="shared" si="1"/>
        <v>1.48065</v>
      </c>
      <c r="E26">
        <f t="shared" si="2"/>
        <v>0.85851</v>
      </c>
      <c r="F26">
        <f t="shared" si="3"/>
        <v>0.94140000000000001</v>
      </c>
    </row>
    <row r="27" spans="2:6" x14ac:dyDescent="0.25">
      <c r="B27">
        <v>0.22</v>
      </c>
      <c r="C27" s="93">
        <f t="shared" si="0"/>
        <v>5.60834236</v>
      </c>
      <c r="D27">
        <f t="shared" si="1"/>
        <v>1.5133000000000001</v>
      </c>
      <c r="E27">
        <f t="shared" si="2"/>
        <v>0.85947999999999991</v>
      </c>
      <c r="F27">
        <f t="shared" si="3"/>
        <v>0.95480000000000009</v>
      </c>
    </row>
    <row r="28" spans="2:6" x14ac:dyDescent="0.25">
      <c r="B28">
        <v>0.23</v>
      </c>
      <c r="C28" s="93">
        <f t="shared" si="0"/>
        <v>5.6060849099999999</v>
      </c>
      <c r="D28">
        <f t="shared" si="1"/>
        <v>1.5459499999999999</v>
      </c>
      <c r="E28">
        <f t="shared" si="2"/>
        <v>0.86051</v>
      </c>
      <c r="F28">
        <f t="shared" si="3"/>
        <v>0.96820000000000006</v>
      </c>
    </row>
    <row r="29" spans="2:6" x14ac:dyDescent="0.25">
      <c r="B29">
        <v>0.24</v>
      </c>
      <c r="C29" s="93">
        <f t="shared" si="0"/>
        <v>5.6038270399999996</v>
      </c>
      <c r="D29">
        <f t="shared" si="1"/>
        <v>1.5786</v>
      </c>
      <c r="E29">
        <f t="shared" si="2"/>
        <v>0.86159999999999992</v>
      </c>
      <c r="F29">
        <f t="shared" si="3"/>
        <v>0.98160000000000003</v>
      </c>
    </row>
    <row r="30" spans="2:6" x14ac:dyDescent="0.25">
      <c r="B30">
        <v>0.25</v>
      </c>
      <c r="C30" s="93">
        <f t="shared" si="0"/>
        <v>5.6015687500000002</v>
      </c>
      <c r="D30">
        <f t="shared" si="1"/>
        <v>1.6112500000000001</v>
      </c>
      <c r="E30">
        <f t="shared" si="2"/>
        <v>0.86275000000000002</v>
      </c>
      <c r="F30">
        <f t="shared" si="3"/>
        <v>0.99500000000000011</v>
      </c>
    </row>
    <row r="31" spans="2:6" x14ac:dyDescent="0.25">
      <c r="B31">
        <v>0.26</v>
      </c>
      <c r="C31" s="93">
        <f t="shared" si="0"/>
        <v>5.5993100400000007</v>
      </c>
      <c r="D31">
        <f t="shared" si="1"/>
        <v>1.6439000000000001</v>
      </c>
      <c r="E31">
        <f t="shared" si="2"/>
        <v>0.86395999999999995</v>
      </c>
      <c r="F31">
        <f t="shared" si="3"/>
        <v>1.0084</v>
      </c>
    </row>
    <row r="32" spans="2:6" x14ac:dyDescent="0.25">
      <c r="B32">
        <v>0.27</v>
      </c>
      <c r="C32" s="93">
        <f t="shared" si="0"/>
        <v>5.5970509100000001</v>
      </c>
      <c r="D32">
        <f t="shared" si="1"/>
        <v>1.6765500000000002</v>
      </c>
      <c r="E32">
        <f t="shared" si="2"/>
        <v>0.86522999999999994</v>
      </c>
      <c r="F32">
        <f t="shared" si="3"/>
        <v>1.0218</v>
      </c>
    </row>
    <row r="33" spans="2:6" x14ac:dyDescent="0.25">
      <c r="B33">
        <v>0.28000000000000003</v>
      </c>
      <c r="C33" s="93">
        <f t="shared" si="0"/>
        <v>5.5947913600000003</v>
      </c>
      <c r="D33">
        <f t="shared" si="1"/>
        <v>1.7092000000000001</v>
      </c>
      <c r="E33">
        <f t="shared" si="2"/>
        <v>0.86656</v>
      </c>
      <c r="F33">
        <f t="shared" si="3"/>
        <v>1.0352000000000001</v>
      </c>
    </row>
    <row r="34" spans="2:6" x14ac:dyDescent="0.25">
      <c r="B34">
        <v>0.28999999999999998</v>
      </c>
      <c r="C34" s="93">
        <f t="shared" si="0"/>
        <v>5.5925313899999995</v>
      </c>
      <c r="D34">
        <f t="shared" si="1"/>
        <v>1.7418499999999999</v>
      </c>
      <c r="E34">
        <f t="shared" si="2"/>
        <v>0.86795</v>
      </c>
      <c r="F34">
        <f t="shared" si="3"/>
        <v>1.0486</v>
      </c>
    </row>
    <row r="35" spans="2:6" x14ac:dyDescent="0.25">
      <c r="B35">
        <v>0.3</v>
      </c>
      <c r="C35" s="93">
        <f t="shared" si="0"/>
        <v>5.5902709999999995</v>
      </c>
      <c r="D35">
        <f t="shared" si="1"/>
        <v>1.7745000000000002</v>
      </c>
      <c r="E35">
        <f t="shared" si="2"/>
        <v>0.86939999999999995</v>
      </c>
      <c r="F35">
        <f t="shared" si="3"/>
        <v>1.0620000000000001</v>
      </c>
    </row>
    <row r="36" spans="2:6" x14ac:dyDescent="0.25">
      <c r="B36">
        <v>0.31</v>
      </c>
      <c r="C36" s="93">
        <f t="shared" si="0"/>
        <v>5.5880101899999994</v>
      </c>
      <c r="D36">
        <f t="shared" si="1"/>
        <v>1.80715</v>
      </c>
      <c r="E36">
        <f t="shared" si="2"/>
        <v>0.87090999999999996</v>
      </c>
      <c r="F36">
        <f t="shared" si="3"/>
        <v>1.0754000000000001</v>
      </c>
    </row>
    <row r="37" spans="2:6" x14ac:dyDescent="0.25">
      <c r="B37">
        <v>0.32</v>
      </c>
      <c r="C37" s="93">
        <f t="shared" ref="C37:C68" si="4">(B37*C$2)+((1-B37)*C$1)+(0.0021*B37*(1-B37))</f>
        <v>5.5857489600000001</v>
      </c>
      <c r="D37">
        <f t="shared" si="1"/>
        <v>1.8397999999999999</v>
      </c>
      <c r="E37">
        <f t="shared" si="2"/>
        <v>0.87247999999999992</v>
      </c>
      <c r="F37">
        <f t="shared" si="3"/>
        <v>1.0888</v>
      </c>
    </row>
    <row r="38" spans="2:6" x14ac:dyDescent="0.25">
      <c r="B38">
        <v>0.33</v>
      </c>
      <c r="C38" s="93">
        <f t="shared" si="4"/>
        <v>5.5834873099999989</v>
      </c>
      <c r="D38">
        <f t="shared" si="1"/>
        <v>1.8724500000000002</v>
      </c>
      <c r="E38">
        <f t="shared" si="2"/>
        <v>0.87410999999999994</v>
      </c>
      <c r="F38">
        <f t="shared" si="3"/>
        <v>1.1022000000000001</v>
      </c>
    </row>
    <row r="39" spans="2:6" x14ac:dyDescent="0.25">
      <c r="B39">
        <v>0.34</v>
      </c>
      <c r="C39" s="93">
        <f t="shared" si="4"/>
        <v>5.5812252399999993</v>
      </c>
      <c r="D39">
        <f t="shared" si="1"/>
        <v>1.9051</v>
      </c>
      <c r="E39">
        <f t="shared" si="2"/>
        <v>0.87580000000000002</v>
      </c>
      <c r="F39">
        <f t="shared" si="3"/>
        <v>1.1156000000000001</v>
      </c>
    </row>
    <row r="40" spans="2:6" x14ac:dyDescent="0.25">
      <c r="B40">
        <v>0.35</v>
      </c>
      <c r="C40" s="93">
        <f t="shared" si="4"/>
        <v>5.5789627499999996</v>
      </c>
      <c r="D40">
        <f t="shared" si="1"/>
        <v>1.9377499999999999</v>
      </c>
      <c r="E40">
        <f t="shared" si="2"/>
        <v>0.87754999999999994</v>
      </c>
      <c r="F40">
        <f t="shared" si="3"/>
        <v>1.129</v>
      </c>
    </row>
    <row r="41" spans="2:6" x14ac:dyDescent="0.25">
      <c r="B41">
        <v>0.36</v>
      </c>
      <c r="C41" s="93">
        <f t="shared" si="4"/>
        <v>5.5766998399999999</v>
      </c>
      <c r="D41">
        <f t="shared" si="1"/>
        <v>1.9704000000000002</v>
      </c>
      <c r="E41">
        <f t="shared" si="2"/>
        <v>0.87936000000000003</v>
      </c>
      <c r="F41">
        <f t="shared" si="3"/>
        <v>1.1424000000000001</v>
      </c>
    </row>
    <row r="42" spans="2:6" x14ac:dyDescent="0.25">
      <c r="B42">
        <v>0.37</v>
      </c>
      <c r="C42" s="93">
        <f t="shared" si="4"/>
        <v>5.57443651</v>
      </c>
      <c r="D42">
        <f t="shared" si="1"/>
        <v>2.00305</v>
      </c>
      <c r="E42">
        <f t="shared" si="2"/>
        <v>0.88122999999999996</v>
      </c>
      <c r="F42">
        <f t="shared" si="3"/>
        <v>1.1558000000000002</v>
      </c>
    </row>
    <row r="43" spans="2:6" x14ac:dyDescent="0.25">
      <c r="B43">
        <v>0.38</v>
      </c>
      <c r="C43" s="93">
        <f t="shared" si="4"/>
        <v>5.5721727599999999</v>
      </c>
      <c r="D43">
        <f t="shared" si="1"/>
        <v>2.0357000000000003</v>
      </c>
      <c r="E43">
        <f t="shared" si="2"/>
        <v>0.88316000000000006</v>
      </c>
      <c r="F43">
        <f t="shared" si="3"/>
        <v>1.1692</v>
      </c>
    </row>
    <row r="44" spans="2:6" x14ac:dyDescent="0.25">
      <c r="B44">
        <v>0.39</v>
      </c>
      <c r="C44" s="93">
        <f t="shared" si="4"/>
        <v>5.5699085900000007</v>
      </c>
      <c r="D44">
        <f t="shared" si="1"/>
        <v>2.0683500000000001</v>
      </c>
      <c r="E44">
        <f t="shared" si="2"/>
        <v>0.88514999999999988</v>
      </c>
      <c r="F44">
        <f t="shared" si="3"/>
        <v>1.1826000000000001</v>
      </c>
    </row>
    <row r="45" spans="2:6" x14ac:dyDescent="0.25">
      <c r="B45">
        <v>0.4</v>
      </c>
      <c r="C45" s="93">
        <f t="shared" si="4"/>
        <v>5.5676440000000005</v>
      </c>
      <c r="D45">
        <f t="shared" si="1"/>
        <v>2.101</v>
      </c>
      <c r="E45">
        <f t="shared" si="2"/>
        <v>0.88719999999999999</v>
      </c>
      <c r="F45">
        <f t="shared" si="3"/>
        <v>1.1960000000000002</v>
      </c>
    </row>
    <row r="46" spans="2:6" x14ac:dyDescent="0.25">
      <c r="B46">
        <v>0.41</v>
      </c>
      <c r="C46" s="93">
        <f t="shared" si="4"/>
        <v>5.5653789900000001</v>
      </c>
      <c r="D46">
        <f t="shared" si="1"/>
        <v>2.1336499999999998</v>
      </c>
      <c r="E46">
        <f t="shared" si="2"/>
        <v>0.88930999999999993</v>
      </c>
      <c r="F46">
        <f t="shared" si="3"/>
        <v>1.2094</v>
      </c>
    </row>
    <row r="47" spans="2:6" x14ac:dyDescent="0.25">
      <c r="B47">
        <v>0.42</v>
      </c>
      <c r="C47" s="93">
        <f t="shared" si="4"/>
        <v>5.5631135599999997</v>
      </c>
      <c r="D47">
        <f t="shared" si="1"/>
        <v>2.1663000000000001</v>
      </c>
      <c r="E47">
        <f t="shared" si="2"/>
        <v>0.89147999999999994</v>
      </c>
      <c r="F47">
        <f t="shared" si="3"/>
        <v>1.2227999999999999</v>
      </c>
    </row>
    <row r="48" spans="2:6" x14ac:dyDescent="0.25">
      <c r="B48">
        <v>0.43</v>
      </c>
      <c r="C48" s="93">
        <f t="shared" si="4"/>
        <v>5.56084771</v>
      </c>
      <c r="D48">
        <f t="shared" si="1"/>
        <v>2.19895</v>
      </c>
      <c r="E48">
        <f t="shared" si="2"/>
        <v>0.89371</v>
      </c>
      <c r="F48">
        <f t="shared" si="3"/>
        <v>1.2362000000000002</v>
      </c>
    </row>
    <row r="49" spans="2:6" x14ac:dyDescent="0.25">
      <c r="B49">
        <v>0.44</v>
      </c>
      <c r="C49" s="93">
        <f t="shared" si="4"/>
        <v>5.5585814400000002</v>
      </c>
      <c r="D49">
        <f t="shared" si="1"/>
        <v>2.2316000000000003</v>
      </c>
      <c r="E49">
        <f t="shared" si="2"/>
        <v>0.89600000000000002</v>
      </c>
      <c r="F49">
        <f t="shared" si="3"/>
        <v>1.2496</v>
      </c>
    </row>
    <row r="50" spans="2:6" x14ac:dyDescent="0.25">
      <c r="B50">
        <v>0.45</v>
      </c>
      <c r="C50" s="93">
        <f t="shared" si="4"/>
        <v>5.5563147499999994</v>
      </c>
      <c r="D50">
        <f t="shared" si="1"/>
        <v>2.2642500000000001</v>
      </c>
      <c r="E50">
        <f t="shared" si="2"/>
        <v>0.89834999999999998</v>
      </c>
      <c r="F50">
        <f t="shared" si="3"/>
        <v>1.2630000000000001</v>
      </c>
    </row>
    <row r="51" spans="2:6" x14ac:dyDescent="0.25">
      <c r="B51">
        <v>0.46</v>
      </c>
      <c r="C51" s="93">
        <f t="shared" si="4"/>
        <v>5.5540476399999994</v>
      </c>
      <c r="D51">
        <f t="shared" si="1"/>
        <v>2.2968999999999999</v>
      </c>
      <c r="E51">
        <f t="shared" si="2"/>
        <v>0.90076000000000001</v>
      </c>
      <c r="F51">
        <f t="shared" si="3"/>
        <v>1.2764000000000002</v>
      </c>
    </row>
    <row r="52" spans="2:6" x14ac:dyDescent="0.25">
      <c r="B52">
        <v>0.47</v>
      </c>
      <c r="C52" s="93">
        <f t="shared" si="4"/>
        <v>5.5517801099999993</v>
      </c>
      <c r="D52">
        <f t="shared" si="1"/>
        <v>2.3295500000000002</v>
      </c>
      <c r="E52">
        <f t="shared" si="2"/>
        <v>0.90322999999999998</v>
      </c>
      <c r="F52">
        <f t="shared" si="3"/>
        <v>1.2898000000000001</v>
      </c>
    </row>
    <row r="53" spans="2:6" x14ac:dyDescent="0.25">
      <c r="B53">
        <v>0.48</v>
      </c>
      <c r="C53" s="93">
        <f t="shared" si="4"/>
        <v>5.5495121599999999</v>
      </c>
      <c r="D53">
        <f t="shared" si="1"/>
        <v>2.3622000000000001</v>
      </c>
      <c r="E53">
        <f t="shared" si="2"/>
        <v>0.9057599999999999</v>
      </c>
      <c r="F53">
        <f t="shared" si="3"/>
        <v>1.3031999999999999</v>
      </c>
    </row>
    <row r="54" spans="2:6" x14ac:dyDescent="0.25">
      <c r="B54">
        <v>0.49</v>
      </c>
      <c r="C54" s="93">
        <f t="shared" si="4"/>
        <v>5.5472437899999996</v>
      </c>
      <c r="D54">
        <f t="shared" si="1"/>
        <v>2.3948499999999999</v>
      </c>
      <c r="E54">
        <f t="shared" si="2"/>
        <v>0.90834999999999999</v>
      </c>
      <c r="F54">
        <f t="shared" si="3"/>
        <v>1.3166000000000002</v>
      </c>
    </row>
    <row r="55" spans="2:6" x14ac:dyDescent="0.25">
      <c r="B55">
        <v>0.5</v>
      </c>
      <c r="C55" s="93">
        <f t="shared" si="4"/>
        <v>5.5449749999999991</v>
      </c>
      <c r="D55">
        <f t="shared" si="1"/>
        <v>2.4275000000000002</v>
      </c>
      <c r="E55">
        <f t="shared" si="2"/>
        <v>0.91099999999999992</v>
      </c>
      <c r="F55">
        <f t="shared" si="3"/>
        <v>1.33</v>
      </c>
    </row>
    <row r="56" spans="2:6" x14ac:dyDescent="0.25">
      <c r="B56">
        <v>0.51</v>
      </c>
      <c r="C56" s="93">
        <f t="shared" si="4"/>
        <v>5.5427057899999994</v>
      </c>
      <c r="D56">
        <f t="shared" si="1"/>
        <v>2.4601500000000001</v>
      </c>
      <c r="E56">
        <f t="shared" si="2"/>
        <v>0.91371000000000002</v>
      </c>
      <c r="F56">
        <f t="shared" si="3"/>
        <v>1.3433999999999999</v>
      </c>
    </row>
    <row r="57" spans="2:6" x14ac:dyDescent="0.25">
      <c r="B57">
        <v>0.52</v>
      </c>
      <c r="C57" s="93">
        <f t="shared" si="4"/>
        <v>5.5404361599999996</v>
      </c>
      <c r="D57">
        <f t="shared" si="1"/>
        <v>2.4928000000000003</v>
      </c>
      <c r="E57">
        <f t="shared" si="2"/>
        <v>0.91647999999999996</v>
      </c>
      <c r="F57">
        <f t="shared" si="3"/>
        <v>1.3568000000000002</v>
      </c>
    </row>
    <row r="58" spans="2:6" x14ac:dyDescent="0.25">
      <c r="B58">
        <v>0.53</v>
      </c>
      <c r="C58" s="93">
        <f t="shared" si="4"/>
        <v>5.5381661099999997</v>
      </c>
      <c r="D58">
        <f t="shared" si="1"/>
        <v>2.5254500000000002</v>
      </c>
      <c r="E58">
        <f t="shared" si="2"/>
        <v>0.91931000000000007</v>
      </c>
      <c r="F58">
        <f t="shared" si="3"/>
        <v>1.3702000000000001</v>
      </c>
    </row>
    <row r="59" spans="2:6" x14ac:dyDescent="0.25">
      <c r="B59">
        <v>0.54</v>
      </c>
      <c r="C59" s="93">
        <f t="shared" si="4"/>
        <v>5.5358956399999997</v>
      </c>
      <c r="D59">
        <f t="shared" si="1"/>
        <v>2.5581</v>
      </c>
      <c r="E59">
        <f t="shared" si="2"/>
        <v>0.92220000000000002</v>
      </c>
      <c r="F59">
        <f t="shared" si="3"/>
        <v>1.3836000000000002</v>
      </c>
    </row>
    <row r="60" spans="2:6" x14ac:dyDescent="0.25">
      <c r="B60">
        <v>0.55000000000000004</v>
      </c>
      <c r="C60" s="93">
        <f t="shared" si="4"/>
        <v>5.5336247499999995</v>
      </c>
      <c r="D60">
        <f t="shared" si="1"/>
        <v>2.5907500000000003</v>
      </c>
      <c r="E60">
        <f t="shared" si="2"/>
        <v>0.92515000000000003</v>
      </c>
      <c r="F60">
        <f t="shared" si="3"/>
        <v>1.3970000000000002</v>
      </c>
    </row>
    <row r="61" spans="2:6" x14ac:dyDescent="0.25">
      <c r="B61">
        <v>0.56000000000000005</v>
      </c>
      <c r="C61" s="93">
        <f t="shared" si="4"/>
        <v>5.5313534400000002</v>
      </c>
      <c r="D61">
        <f t="shared" si="1"/>
        <v>2.6234000000000002</v>
      </c>
      <c r="E61">
        <f t="shared" si="2"/>
        <v>0.92815999999999999</v>
      </c>
      <c r="F61">
        <f t="shared" si="3"/>
        <v>1.4104000000000001</v>
      </c>
    </row>
    <row r="62" spans="2:6" x14ac:dyDescent="0.25">
      <c r="B62">
        <v>0.56999999999999995</v>
      </c>
      <c r="C62" s="93">
        <f t="shared" si="4"/>
        <v>5.5290817099999998</v>
      </c>
      <c r="D62">
        <f t="shared" si="1"/>
        <v>2.65605</v>
      </c>
      <c r="E62">
        <f t="shared" si="2"/>
        <v>0.93122999999999989</v>
      </c>
      <c r="F62">
        <f t="shared" si="3"/>
        <v>1.4238</v>
      </c>
    </row>
    <row r="63" spans="2:6" x14ac:dyDescent="0.25">
      <c r="B63">
        <v>0.57999999999999996</v>
      </c>
      <c r="C63" s="93">
        <f t="shared" si="4"/>
        <v>5.5268095599999993</v>
      </c>
      <c r="D63">
        <f t="shared" si="1"/>
        <v>2.6886999999999999</v>
      </c>
      <c r="E63">
        <f t="shared" si="2"/>
        <v>0.93435999999999997</v>
      </c>
      <c r="F63">
        <f t="shared" si="3"/>
        <v>1.4372</v>
      </c>
    </row>
    <row r="64" spans="2:6" x14ac:dyDescent="0.25">
      <c r="B64">
        <v>0.59</v>
      </c>
      <c r="C64" s="93">
        <f t="shared" si="4"/>
        <v>5.5245369900000005</v>
      </c>
      <c r="D64">
        <f t="shared" si="1"/>
        <v>2.7213500000000002</v>
      </c>
      <c r="E64">
        <f t="shared" si="2"/>
        <v>0.93754999999999999</v>
      </c>
      <c r="F64">
        <f t="shared" si="3"/>
        <v>1.4506000000000001</v>
      </c>
    </row>
    <row r="65" spans="2:6" x14ac:dyDescent="0.25">
      <c r="B65">
        <v>0.6</v>
      </c>
      <c r="C65" s="93">
        <f t="shared" si="4"/>
        <v>5.5222640000000007</v>
      </c>
      <c r="D65">
        <f t="shared" si="1"/>
        <v>2.754</v>
      </c>
      <c r="E65">
        <f t="shared" si="2"/>
        <v>0.94079999999999997</v>
      </c>
      <c r="F65">
        <f t="shared" si="3"/>
        <v>1.464</v>
      </c>
    </row>
    <row r="66" spans="2:6" x14ac:dyDescent="0.25">
      <c r="B66">
        <v>0.61</v>
      </c>
      <c r="C66" s="93">
        <f t="shared" si="4"/>
        <v>5.5199905900000008</v>
      </c>
      <c r="D66">
        <f t="shared" si="1"/>
        <v>2.7866500000000003</v>
      </c>
      <c r="E66">
        <f t="shared" si="2"/>
        <v>0.94411</v>
      </c>
      <c r="F66">
        <f t="shared" si="3"/>
        <v>1.4774</v>
      </c>
    </row>
    <row r="67" spans="2:6" x14ac:dyDescent="0.25">
      <c r="B67">
        <v>0.62</v>
      </c>
      <c r="C67" s="93">
        <f t="shared" si="4"/>
        <v>5.5177167599999999</v>
      </c>
      <c r="D67">
        <f t="shared" si="1"/>
        <v>2.8193000000000001</v>
      </c>
      <c r="E67">
        <f t="shared" si="2"/>
        <v>0.94747999999999999</v>
      </c>
      <c r="F67">
        <f t="shared" si="3"/>
        <v>1.4908000000000001</v>
      </c>
    </row>
    <row r="68" spans="2:6" x14ac:dyDescent="0.25">
      <c r="B68">
        <v>0.63</v>
      </c>
      <c r="C68" s="93">
        <f t="shared" si="4"/>
        <v>5.5154425100000006</v>
      </c>
      <c r="D68">
        <f t="shared" si="1"/>
        <v>2.85195</v>
      </c>
      <c r="E68">
        <f t="shared" si="2"/>
        <v>0.95091000000000003</v>
      </c>
      <c r="F68">
        <f t="shared" si="3"/>
        <v>1.5042</v>
      </c>
    </row>
    <row r="69" spans="2:6" x14ac:dyDescent="0.25">
      <c r="B69">
        <v>0.64</v>
      </c>
      <c r="C69" s="93">
        <f t="shared" ref="C69" si="5">(B69*C$2)+((1-B69)*C$1)+(0.0021*B69*(1-B69))</f>
        <v>5.5131678400000004</v>
      </c>
      <c r="D69">
        <f t="shared" si="1"/>
        <v>2.8845999999999998</v>
      </c>
      <c r="E69">
        <f t="shared" si="2"/>
        <v>0.95439999999999992</v>
      </c>
      <c r="F69">
        <f t="shared" si="3"/>
        <v>1.5176000000000001</v>
      </c>
    </row>
    <row r="70" spans="2:6" x14ac:dyDescent="0.25">
      <c r="B70">
        <v>0.65</v>
      </c>
      <c r="C70" s="93">
        <f t="shared" ref="C70:C105" si="6">(B70*C$2)+((1-B70)*C$1)+(0.0021*B70*(1-B70))</f>
        <v>5.51089275</v>
      </c>
      <c r="D70">
        <f t="shared" ref="D70:D105" si="7">0.795+(3.265*B70)</f>
        <v>2.9172500000000001</v>
      </c>
      <c r="E70">
        <f t="shared" ref="E70:E105" si="8">0.852-(0.032*B70)+(0.3*B70^2)</f>
        <v>0.95794999999999997</v>
      </c>
      <c r="F70">
        <f t="shared" ref="F70:F105" si="9">0.66+(1.34*B70)</f>
        <v>1.5310000000000001</v>
      </c>
    </row>
    <row r="71" spans="2:6" x14ac:dyDescent="0.25">
      <c r="B71">
        <v>0.66</v>
      </c>
      <c r="C71" s="93">
        <f t="shared" si="6"/>
        <v>5.5086172400000004</v>
      </c>
      <c r="D71">
        <f t="shared" si="7"/>
        <v>2.9499</v>
      </c>
      <c r="E71">
        <f t="shared" si="8"/>
        <v>0.96155999999999997</v>
      </c>
      <c r="F71">
        <f t="shared" si="9"/>
        <v>1.5444</v>
      </c>
    </row>
    <row r="72" spans="2:6" x14ac:dyDescent="0.25">
      <c r="B72">
        <v>0.67</v>
      </c>
      <c r="C72" s="93">
        <f t="shared" si="6"/>
        <v>5.5063413099999998</v>
      </c>
      <c r="D72">
        <f t="shared" si="7"/>
        <v>2.9825500000000003</v>
      </c>
      <c r="E72">
        <f t="shared" si="8"/>
        <v>0.96523000000000003</v>
      </c>
      <c r="F72">
        <f t="shared" si="9"/>
        <v>1.5578000000000003</v>
      </c>
    </row>
    <row r="73" spans="2:6" x14ac:dyDescent="0.25">
      <c r="B73">
        <v>0.68</v>
      </c>
      <c r="C73" s="93">
        <f t="shared" si="6"/>
        <v>5.50406496</v>
      </c>
      <c r="D73">
        <f t="shared" si="7"/>
        <v>3.0152000000000001</v>
      </c>
      <c r="E73">
        <f t="shared" si="8"/>
        <v>0.96896000000000004</v>
      </c>
      <c r="F73">
        <f t="shared" si="9"/>
        <v>1.5712000000000002</v>
      </c>
    </row>
    <row r="74" spans="2:6" x14ac:dyDescent="0.25">
      <c r="B74">
        <v>0.69</v>
      </c>
      <c r="C74" s="93">
        <f t="shared" si="6"/>
        <v>5.5017881900000001</v>
      </c>
      <c r="D74">
        <f t="shared" si="7"/>
        <v>3.0478499999999999</v>
      </c>
      <c r="E74">
        <f t="shared" si="8"/>
        <v>0.97275</v>
      </c>
      <c r="F74">
        <f t="shared" si="9"/>
        <v>1.5846</v>
      </c>
    </row>
    <row r="75" spans="2:6" x14ac:dyDescent="0.25">
      <c r="B75">
        <v>0.7</v>
      </c>
      <c r="C75" s="93">
        <f t="shared" si="6"/>
        <v>5.499511</v>
      </c>
      <c r="D75">
        <f t="shared" si="7"/>
        <v>3.0804999999999998</v>
      </c>
      <c r="E75">
        <f t="shared" si="8"/>
        <v>0.97659999999999991</v>
      </c>
      <c r="F75">
        <f t="shared" si="9"/>
        <v>1.5979999999999999</v>
      </c>
    </row>
    <row r="76" spans="2:6" x14ac:dyDescent="0.25">
      <c r="B76">
        <v>0.71</v>
      </c>
      <c r="C76" s="93">
        <f t="shared" si="6"/>
        <v>5.4972333899999999</v>
      </c>
      <c r="D76">
        <f t="shared" si="7"/>
        <v>3.1131500000000001</v>
      </c>
      <c r="E76">
        <f t="shared" si="8"/>
        <v>0.98050999999999999</v>
      </c>
      <c r="F76">
        <f t="shared" si="9"/>
        <v>1.6114000000000002</v>
      </c>
    </row>
    <row r="77" spans="2:6" x14ac:dyDescent="0.25">
      <c r="B77">
        <v>0.72</v>
      </c>
      <c r="C77" s="93">
        <f t="shared" si="6"/>
        <v>5.4949553600000005</v>
      </c>
      <c r="D77">
        <f t="shared" si="7"/>
        <v>3.1457999999999999</v>
      </c>
      <c r="E77">
        <f t="shared" si="8"/>
        <v>0.98448000000000002</v>
      </c>
      <c r="F77">
        <f t="shared" si="9"/>
        <v>1.6248</v>
      </c>
    </row>
    <row r="78" spans="2:6" x14ac:dyDescent="0.25">
      <c r="B78">
        <v>0.73</v>
      </c>
      <c r="C78" s="93">
        <f t="shared" si="6"/>
        <v>5.4926769100000001</v>
      </c>
      <c r="D78">
        <f t="shared" si="7"/>
        <v>3.1784499999999998</v>
      </c>
      <c r="E78">
        <f t="shared" si="8"/>
        <v>0.98850999999999989</v>
      </c>
      <c r="F78">
        <f t="shared" si="9"/>
        <v>1.6382000000000001</v>
      </c>
    </row>
    <row r="79" spans="2:6" x14ac:dyDescent="0.25">
      <c r="B79">
        <v>0.74</v>
      </c>
      <c r="C79" s="93">
        <f t="shared" si="6"/>
        <v>5.4903980399999996</v>
      </c>
      <c r="D79">
        <f t="shared" si="7"/>
        <v>3.2111000000000001</v>
      </c>
      <c r="E79">
        <f t="shared" si="8"/>
        <v>0.99259999999999993</v>
      </c>
      <c r="F79">
        <f t="shared" si="9"/>
        <v>1.6516000000000002</v>
      </c>
    </row>
    <row r="80" spans="2:6" x14ac:dyDescent="0.25">
      <c r="B80">
        <v>0.75</v>
      </c>
      <c r="C80" s="93">
        <f t="shared" si="6"/>
        <v>5.488118749999999</v>
      </c>
      <c r="D80">
        <f t="shared" si="7"/>
        <v>3.2437499999999999</v>
      </c>
      <c r="E80">
        <f t="shared" si="8"/>
        <v>0.99674999999999991</v>
      </c>
      <c r="F80">
        <f t="shared" si="9"/>
        <v>1.665</v>
      </c>
    </row>
    <row r="81" spans="2:6" x14ac:dyDescent="0.25">
      <c r="B81">
        <v>0.76</v>
      </c>
      <c r="C81" s="93">
        <f t="shared" si="6"/>
        <v>5.4858390399999992</v>
      </c>
      <c r="D81">
        <f t="shared" si="7"/>
        <v>3.2764000000000002</v>
      </c>
      <c r="E81">
        <f t="shared" si="8"/>
        <v>1.0009600000000001</v>
      </c>
      <c r="F81">
        <f t="shared" si="9"/>
        <v>1.6783999999999999</v>
      </c>
    </row>
    <row r="82" spans="2:6" x14ac:dyDescent="0.25">
      <c r="B82">
        <v>0.77</v>
      </c>
      <c r="C82" s="93">
        <f t="shared" si="6"/>
        <v>5.4835589100000002</v>
      </c>
      <c r="D82">
        <f t="shared" si="7"/>
        <v>3.30905</v>
      </c>
      <c r="E82">
        <f t="shared" si="8"/>
        <v>1.0052300000000001</v>
      </c>
      <c r="F82">
        <f t="shared" si="9"/>
        <v>1.6918000000000002</v>
      </c>
    </row>
    <row r="83" spans="2:6" x14ac:dyDescent="0.25">
      <c r="B83">
        <v>0.78</v>
      </c>
      <c r="C83" s="93">
        <f t="shared" si="6"/>
        <v>5.4812783600000001</v>
      </c>
      <c r="D83">
        <f t="shared" si="7"/>
        <v>3.3416999999999999</v>
      </c>
      <c r="E83">
        <f t="shared" si="8"/>
        <v>1.00956</v>
      </c>
      <c r="F83">
        <f t="shared" si="9"/>
        <v>1.7052</v>
      </c>
    </row>
    <row r="84" spans="2:6" x14ac:dyDescent="0.25">
      <c r="B84">
        <v>0.79</v>
      </c>
      <c r="C84" s="93">
        <f t="shared" si="6"/>
        <v>5.47899739</v>
      </c>
      <c r="D84">
        <f t="shared" si="7"/>
        <v>3.3743500000000002</v>
      </c>
      <c r="E84">
        <f t="shared" si="8"/>
        <v>1.0139500000000001</v>
      </c>
      <c r="F84">
        <f t="shared" si="9"/>
        <v>1.7186000000000003</v>
      </c>
    </row>
    <row r="85" spans="2:6" x14ac:dyDescent="0.25">
      <c r="B85">
        <v>0.8</v>
      </c>
      <c r="C85" s="93">
        <f t="shared" si="6"/>
        <v>5.4767159999999997</v>
      </c>
      <c r="D85">
        <f t="shared" si="7"/>
        <v>3.407</v>
      </c>
      <c r="E85">
        <f t="shared" si="8"/>
        <v>1.0184</v>
      </c>
      <c r="F85">
        <f t="shared" si="9"/>
        <v>1.7320000000000002</v>
      </c>
    </row>
    <row r="86" spans="2:6" x14ac:dyDescent="0.25">
      <c r="B86">
        <v>0.81</v>
      </c>
      <c r="C86" s="93">
        <f t="shared" si="6"/>
        <v>5.4744341899999993</v>
      </c>
      <c r="D86">
        <f t="shared" si="7"/>
        <v>3.4396500000000003</v>
      </c>
      <c r="E86">
        <f t="shared" si="8"/>
        <v>1.02291</v>
      </c>
      <c r="F86">
        <f t="shared" si="9"/>
        <v>1.7454000000000001</v>
      </c>
    </row>
    <row r="87" spans="2:6" x14ac:dyDescent="0.25">
      <c r="B87">
        <v>0.82</v>
      </c>
      <c r="C87" s="93">
        <f t="shared" si="6"/>
        <v>5.4721519599999997</v>
      </c>
      <c r="D87">
        <f t="shared" si="7"/>
        <v>3.4722999999999997</v>
      </c>
      <c r="E87">
        <f t="shared" si="8"/>
        <v>1.0274799999999999</v>
      </c>
      <c r="F87">
        <f t="shared" si="9"/>
        <v>1.7587999999999999</v>
      </c>
    </row>
    <row r="88" spans="2:6" x14ac:dyDescent="0.25">
      <c r="B88">
        <v>0.83</v>
      </c>
      <c r="C88" s="93">
        <f t="shared" si="6"/>
        <v>5.46986931</v>
      </c>
      <c r="D88">
        <f t="shared" si="7"/>
        <v>3.50495</v>
      </c>
      <c r="E88">
        <f t="shared" si="8"/>
        <v>1.0321099999999999</v>
      </c>
      <c r="F88">
        <f t="shared" si="9"/>
        <v>1.7722000000000002</v>
      </c>
    </row>
    <row r="89" spans="2:6" x14ac:dyDescent="0.25">
      <c r="B89">
        <v>0.84</v>
      </c>
      <c r="C89" s="93">
        <f t="shared" si="6"/>
        <v>5.4675862399999993</v>
      </c>
      <c r="D89">
        <f t="shared" si="7"/>
        <v>3.5375999999999999</v>
      </c>
      <c r="E89">
        <f t="shared" si="8"/>
        <v>1.0367999999999999</v>
      </c>
      <c r="F89">
        <f t="shared" si="9"/>
        <v>1.7856000000000001</v>
      </c>
    </row>
    <row r="90" spans="2:6" x14ac:dyDescent="0.25">
      <c r="B90">
        <v>0.85</v>
      </c>
      <c r="C90" s="93">
        <f t="shared" si="6"/>
        <v>5.4653027500000002</v>
      </c>
      <c r="D90">
        <f t="shared" si="7"/>
        <v>3.5702500000000001</v>
      </c>
      <c r="E90">
        <f t="shared" si="8"/>
        <v>1.04155</v>
      </c>
      <c r="F90">
        <f t="shared" si="9"/>
        <v>1.7989999999999999</v>
      </c>
    </row>
    <row r="91" spans="2:6" x14ac:dyDescent="0.25">
      <c r="B91">
        <v>0.86</v>
      </c>
      <c r="C91" s="93">
        <f t="shared" si="6"/>
        <v>5.4630188400000002</v>
      </c>
      <c r="D91">
        <f t="shared" si="7"/>
        <v>3.6029</v>
      </c>
      <c r="E91">
        <f t="shared" si="8"/>
        <v>1.04636</v>
      </c>
      <c r="F91">
        <f t="shared" si="9"/>
        <v>1.8124000000000002</v>
      </c>
    </row>
    <row r="92" spans="2:6" x14ac:dyDescent="0.25">
      <c r="B92">
        <v>0.87</v>
      </c>
      <c r="C92" s="93">
        <f t="shared" si="6"/>
        <v>5.46073451</v>
      </c>
      <c r="D92">
        <f t="shared" si="7"/>
        <v>3.6355499999999998</v>
      </c>
      <c r="E92">
        <f t="shared" si="8"/>
        <v>1.0512299999999999</v>
      </c>
      <c r="F92">
        <f t="shared" si="9"/>
        <v>1.8258000000000001</v>
      </c>
    </row>
    <row r="93" spans="2:6" x14ac:dyDescent="0.25">
      <c r="B93">
        <v>0.88</v>
      </c>
      <c r="C93" s="93">
        <f t="shared" si="6"/>
        <v>5.4584497599999997</v>
      </c>
      <c r="D93">
        <f t="shared" si="7"/>
        <v>3.6682000000000001</v>
      </c>
      <c r="E93">
        <f t="shared" si="8"/>
        <v>1.05616</v>
      </c>
      <c r="F93">
        <f t="shared" si="9"/>
        <v>1.8391999999999999</v>
      </c>
    </row>
    <row r="94" spans="2:6" x14ac:dyDescent="0.25">
      <c r="B94">
        <v>0.89</v>
      </c>
      <c r="C94" s="93">
        <f t="shared" si="6"/>
        <v>5.4561645900000002</v>
      </c>
      <c r="D94">
        <f t="shared" si="7"/>
        <v>3.70085</v>
      </c>
      <c r="E94">
        <f t="shared" si="8"/>
        <v>1.06115</v>
      </c>
      <c r="F94">
        <f t="shared" si="9"/>
        <v>1.8526000000000002</v>
      </c>
    </row>
    <row r="95" spans="2:6" x14ac:dyDescent="0.25">
      <c r="B95">
        <v>0.9</v>
      </c>
      <c r="C95" s="93">
        <f t="shared" si="6"/>
        <v>5.4538789999999997</v>
      </c>
      <c r="D95">
        <f t="shared" si="7"/>
        <v>3.7335000000000003</v>
      </c>
      <c r="E95">
        <f t="shared" si="8"/>
        <v>1.0661999999999998</v>
      </c>
      <c r="F95">
        <f t="shared" si="9"/>
        <v>1.8660000000000001</v>
      </c>
    </row>
    <row r="96" spans="2:6" x14ac:dyDescent="0.25">
      <c r="B96">
        <v>0.91</v>
      </c>
      <c r="C96" s="93">
        <f t="shared" si="6"/>
        <v>5.45159299</v>
      </c>
      <c r="D96">
        <f t="shared" si="7"/>
        <v>3.7661500000000001</v>
      </c>
      <c r="E96">
        <f t="shared" si="8"/>
        <v>1.07131</v>
      </c>
      <c r="F96">
        <f t="shared" si="9"/>
        <v>1.8794</v>
      </c>
    </row>
    <row r="97" spans="2:6" x14ac:dyDescent="0.25">
      <c r="B97">
        <v>0.92</v>
      </c>
      <c r="C97" s="93">
        <f t="shared" si="6"/>
        <v>5.4493065600000001</v>
      </c>
      <c r="D97">
        <f t="shared" si="7"/>
        <v>3.7988</v>
      </c>
      <c r="E97">
        <f t="shared" si="8"/>
        <v>1.0764799999999999</v>
      </c>
      <c r="F97">
        <f t="shared" si="9"/>
        <v>1.8928000000000003</v>
      </c>
    </row>
    <row r="98" spans="2:6" x14ac:dyDescent="0.25">
      <c r="B98">
        <v>0.93</v>
      </c>
      <c r="C98" s="93">
        <f t="shared" si="6"/>
        <v>5.4470197099999993</v>
      </c>
      <c r="D98">
        <f t="shared" si="7"/>
        <v>3.8314500000000002</v>
      </c>
      <c r="E98">
        <f t="shared" si="8"/>
        <v>1.0817099999999999</v>
      </c>
      <c r="F98">
        <f t="shared" si="9"/>
        <v>1.9062000000000001</v>
      </c>
    </row>
    <row r="99" spans="2:6" x14ac:dyDescent="0.25">
      <c r="B99">
        <v>0.94</v>
      </c>
      <c r="C99" s="93">
        <f t="shared" si="6"/>
        <v>5.4447324399999992</v>
      </c>
      <c r="D99">
        <f t="shared" si="7"/>
        <v>3.8641000000000001</v>
      </c>
      <c r="E99">
        <f t="shared" si="8"/>
        <v>1.087</v>
      </c>
      <c r="F99">
        <f t="shared" si="9"/>
        <v>1.9196</v>
      </c>
    </row>
    <row r="100" spans="2:6" x14ac:dyDescent="0.25">
      <c r="B100">
        <v>0.95</v>
      </c>
      <c r="C100" s="93">
        <f t="shared" si="6"/>
        <v>5.4424447499999999</v>
      </c>
      <c r="D100">
        <f t="shared" si="7"/>
        <v>3.8967499999999999</v>
      </c>
      <c r="E100">
        <f t="shared" si="8"/>
        <v>1.0923499999999999</v>
      </c>
      <c r="F100">
        <f t="shared" si="9"/>
        <v>1.9329999999999998</v>
      </c>
    </row>
    <row r="101" spans="2:6" x14ac:dyDescent="0.25">
      <c r="B101">
        <v>0.96</v>
      </c>
      <c r="C101" s="93">
        <f t="shared" si="6"/>
        <v>5.4401566399999997</v>
      </c>
      <c r="D101">
        <f t="shared" si="7"/>
        <v>3.9293999999999998</v>
      </c>
      <c r="E101">
        <f t="shared" si="8"/>
        <v>1.0977600000000001</v>
      </c>
      <c r="F101">
        <f t="shared" si="9"/>
        <v>1.9464000000000001</v>
      </c>
    </row>
    <row r="102" spans="2:6" x14ac:dyDescent="0.25">
      <c r="B102">
        <v>0.97</v>
      </c>
      <c r="C102" s="93">
        <f t="shared" si="6"/>
        <v>5.4378681100000001</v>
      </c>
      <c r="D102">
        <f t="shared" si="7"/>
        <v>3.9620500000000001</v>
      </c>
      <c r="E102">
        <f t="shared" si="8"/>
        <v>1.1032299999999999</v>
      </c>
      <c r="F102">
        <f t="shared" si="9"/>
        <v>1.9598</v>
      </c>
    </row>
    <row r="103" spans="2:6" x14ac:dyDescent="0.25">
      <c r="B103">
        <v>0.98</v>
      </c>
      <c r="C103" s="93">
        <f t="shared" si="6"/>
        <v>5.4355791600000005</v>
      </c>
      <c r="D103">
        <f t="shared" si="7"/>
        <v>3.9946999999999999</v>
      </c>
      <c r="E103">
        <f t="shared" si="8"/>
        <v>1.10876</v>
      </c>
      <c r="F103">
        <f t="shared" si="9"/>
        <v>1.9732000000000003</v>
      </c>
    </row>
    <row r="104" spans="2:6" x14ac:dyDescent="0.25">
      <c r="B104">
        <v>0.99</v>
      </c>
      <c r="C104" s="93">
        <f t="shared" si="6"/>
        <v>5.4332897899999999</v>
      </c>
      <c r="D104">
        <f t="shared" si="7"/>
        <v>4.0273500000000002</v>
      </c>
      <c r="E104">
        <f t="shared" si="8"/>
        <v>1.11435</v>
      </c>
      <c r="F104">
        <f t="shared" si="9"/>
        <v>1.9866000000000001</v>
      </c>
    </row>
    <row r="105" spans="2:6" x14ac:dyDescent="0.25">
      <c r="B105">
        <v>1</v>
      </c>
      <c r="C105" s="93">
        <f t="shared" si="6"/>
        <v>5.431</v>
      </c>
      <c r="D105">
        <f t="shared" si="7"/>
        <v>4.0600000000000005</v>
      </c>
      <c r="E105">
        <f t="shared" si="8"/>
        <v>1.1199999999999999</v>
      </c>
      <c r="F105">
        <f t="shared" si="9"/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L105"/>
  <sheetViews>
    <sheetView workbookViewId="0">
      <pane ySplit="4" topLeftCell="A5" activePane="bottomLeft" state="frozen"/>
      <selection pane="bottomLeft"/>
    </sheetView>
  </sheetViews>
  <sheetFormatPr defaultRowHeight="15" x14ac:dyDescent="0.25"/>
  <cols>
    <col min="1" max="1" width="15.85546875" style="92" bestFit="1" customWidth="1"/>
    <col min="2" max="2" width="5.5703125" style="93" bestFit="1" customWidth="1"/>
    <col min="3" max="3" width="11" style="93" bestFit="1" customWidth="1"/>
    <col min="4" max="4" width="9.5703125" style="93" bestFit="1" customWidth="1"/>
    <col min="5" max="6" width="9.7109375" style="93" bestFit="1" customWidth="1"/>
    <col min="7" max="8" width="12" style="99" bestFit="1" customWidth="1"/>
    <col min="9" max="9" width="12" style="100" bestFit="1" customWidth="1"/>
    <col min="10" max="10" width="8.7109375" style="92" bestFit="1" customWidth="1"/>
    <col min="11" max="11" width="5.5703125" style="93" bestFit="1" customWidth="1"/>
    <col min="12" max="12" width="11" style="93" bestFit="1" customWidth="1"/>
    <col min="13" max="13" width="9.5703125" style="93" bestFit="1" customWidth="1"/>
    <col min="14" max="15" width="9.7109375" style="93" bestFit="1" customWidth="1"/>
    <col min="16" max="17" width="12" style="99" bestFit="1" customWidth="1"/>
    <col min="18" max="18" width="12" style="100" bestFit="1" customWidth="1"/>
    <col min="19" max="19" width="15.85546875" style="92" bestFit="1" customWidth="1"/>
    <col min="20" max="20" width="5" style="93" bestFit="1" customWidth="1"/>
    <col min="21" max="21" width="16.42578125" style="93" bestFit="1" customWidth="1"/>
    <col min="22" max="22" width="9.5703125" style="93" bestFit="1" customWidth="1"/>
    <col min="23" max="24" width="9.7109375" style="93" bestFit="1" customWidth="1"/>
    <col min="25" max="26" width="12" style="99" bestFit="1" customWidth="1"/>
    <col min="27" max="27" width="12" style="100" bestFit="1" customWidth="1"/>
    <col min="28" max="28" width="15.85546875" style="92" bestFit="1" customWidth="1"/>
    <col min="29" max="29" width="5" style="93" bestFit="1" customWidth="1"/>
    <col min="30" max="30" width="9" style="93" bestFit="1" customWidth="1"/>
    <col min="31" max="31" width="9.5703125" style="93" bestFit="1" customWidth="1"/>
    <col min="32" max="33" width="9.7109375" style="93" bestFit="1" customWidth="1"/>
    <col min="34" max="35" width="12" style="99" bestFit="1" customWidth="1"/>
    <col min="36" max="36" width="12" style="100" bestFit="1" customWidth="1"/>
    <col min="37" max="37" width="15.85546875" style="92" bestFit="1" customWidth="1"/>
    <col min="38" max="38" width="5" style="93" bestFit="1" customWidth="1"/>
    <col min="39" max="39" width="13.7109375" style="93" customWidth="1"/>
    <col min="40" max="40" width="9.5703125" style="93" bestFit="1" customWidth="1"/>
    <col min="41" max="42" width="9.7109375" style="93" bestFit="1" customWidth="1"/>
    <col min="43" max="44" width="12" style="99" bestFit="1" customWidth="1"/>
    <col min="45" max="45" width="12" style="100" bestFit="1" customWidth="1"/>
    <col min="46" max="46" width="10.42578125" style="92" bestFit="1" customWidth="1"/>
    <col min="47" max="47" width="5" style="93" bestFit="1" customWidth="1"/>
    <col min="48" max="48" width="13.5703125" style="93" customWidth="1"/>
    <col min="49" max="49" width="9.5703125" style="93" bestFit="1" customWidth="1"/>
    <col min="50" max="51" width="9.7109375" style="93" bestFit="1" customWidth="1"/>
    <col min="52" max="53" width="12" style="99" bestFit="1" customWidth="1"/>
    <col min="54" max="54" width="12" style="100" bestFit="1" customWidth="1"/>
    <col min="55" max="55" width="8.7109375" style="92" bestFit="1" customWidth="1"/>
    <col min="56" max="56" width="5.5703125" style="93" bestFit="1" customWidth="1"/>
    <col min="57" max="57" width="9.28515625" style="93" bestFit="1" customWidth="1"/>
    <col min="58" max="58" width="9.5703125" style="93" bestFit="1" customWidth="1"/>
    <col min="59" max="60" width="9.7109375" style="93" bestFit="1" customWidth="1"/>
    <col min="61" max="62" width="12" style="99" bestFit="1" customWidth="1"/>
    <col min="63" max="63" width="12" style="100" bestFit="1" customWidth="1"/>
    <col min="64" max="64" width="15.85546875" style="92" bestFit="1" customWidth="1"/>
    <col min="65" max="65" width="5" style="93" bestFit="1" customWidth="1"/>
    <col min="66" max="66" width="14.42578125" style="93" customWidth="1"/>
    <col min="67" max="67" width="9.5703125" style="93" bestFit="1" customWidth="1"/>
    <col min="68" max="69" width="9.7109375" style="93" bestFit="1" customWidth="1"/>
    <col min="70" max="71" width="12" style="99" bestFit="1" customWidth="1"/>
    <col min="72" max="72" width="12" style="100" bestFit="1" customWidth="1"/>
    <col min="73" max="73" width="15.85546875" style="92" bestFit="1" customWidth="1"/>
    <col min="74" max="74" width="5.5703125" style="93" bestFit="1" customWidth="1"/>
    <col min="75" max="75" width="12.85546875" style="93" bestFit="1" customWidth="1"/>
    <col min="76" max="76" width="9.5703125" style="93" bestFit="1" customWidth="1"/>
    <col min="77" max="78" width="9.7109375" style="93" bestFit="1" customWidth="1"/>
    <col min="79" max="80" width="12" style="99" bestFit="1" customWidth="1"/>
    <col min="81" max="81" width="12" style="100" bestFit="1" customWidth="1"/>
    <col min="82" max="82" width="8.7109375" style="92" bestFit="1" customWidth="1"/>
    <col min="83" max="83" width="5.5703125" style="93" bestFit="1" customWidth="1"/>
    <col min="84" max="84" width="14.7109375" style="93" customWidth="1"/>
    <col min="85" max="85" width="9.5703125" style="93" bestFit="1" customWidth="1"/>
    <col min="86" max="87" width="9.7109375" style="93" bestFit="1" customWidth="1"/>
    <col min="88" max="89" width="12" style="99" bestFit="1" customWidth="1"/>
    <col min="90" max="90" width="12" style="100" bestFit="1" customWidth="1"/>
    <col min="91" max="91" width="8.7109375" style="92" bestFit="1" customWidth="1"/>
    <col min="92" max="92" width="5" style="93" bestFit="1" customWidth="1"/>
    <col min="93" max="93" width="9.28515625" style="93" bestFit="1" customWidth="1"/>
    <col min="94" max="94" width="9.5703125" style="93" bestFit="1" customWidth="1"/>
    <col min="95" max="96" width="9.7109375" style="93" bestFit="1" customWidth="1"/>
    <col min="97" max="98" width="12" style="99" bestFit="1" customWidth="1"/>
    <col min="99" max="99" width="12" style="100" bestFit="1" customWidth="1"/>
    <col min="100" max="100" width="10.42578125" style="92" bestFit="1" customWidth="1"/>
    <col min="101" max="101" width="5" style="93" bestFit="1" customWidth="1"/>
    <col min="102" max="102" width="13.42578125" style="93" bestFit="1" customWidth="1"/>
    <col min="103" max="103" width="9.5703125" style="93" bestFit="1" customWidth="1"/>
    <col min="104" max="105" width="9.7109375" style="93" bestFit="1" customWidth="1"/>
    <col min="106" max="107" width="12" style="99" bestFit="1" customWidth="1"/>
    <col min="108" max="108" width="12" style="100" bestFit="1" customWidth="1"/>
    <col min="109" max="109" width="15.85546875" style="92" bestFit="1" customWidth="1"/>
    <col min="110" max="110" width="5.5703125" style="93" bestFit="1" customWidth="1"/>
    <col min="111" max="111" width="13.42578125" style="93" bestFit="1" customWidth="1"/>
    <col min="112" max="112" width="9.5703125" style="93" bestFit="1" customWidth="1"/>
    <col min="113" max="114" width="9.7109375" style="93" bestFit="1" customWidth="1"/>
    <col min="115" max="116" width="12" style="99" bestFit="1" customWidth="1"/>
    <col min="117" max="117" width="12" style="100" bestFit="1" customWidth="1"/>
    <col min="118" max="118" width="8.7109375" style="92" bestFit="1" customWidth="1"/>
    <col min="119" max="119" width="5" style="93" bestFit="1" customWidth="1"/>
    <col min="120" max="120" width="13.42578125" style="93" customWidth="1"/>
    <col min="121" max="121" width="9.5703125" style="93" bestFit="1" customWidth="1"/>
    <col min="122" max="123" width="9.7109375" style="93" bestFit="1" customWidth="1"/>
    <col min="124" max="125" width="12" style="99" bestFit="1" customWidth="1"/>
    <col min="126" max="126" width="12" style="100" bestFit="1" customWidth="1"/>
    <col min="127" max="127" width="10.42578125" style="92" bestFit="1" customWidth="1"/>
    <col min="128" max="128" width="5" style="93" bestFit="1" customWidth="1"/>
    <col min="129" max="129" width="13.42578125" style="93" bestFit="1" customWidth="1"/>
    <col min="130" max="130" width="9.5703125" style="93" bestFit="1" customWidth="1"/>
    <col min="131" max="132" width="9.7109375" style="93" bestFit="1" customWidth="1"/>
    <col min="133" max="134" width="12" style="99" bestFit="1" customWidth="1"/>
    <col min="135" max="135" width="12" style="100" bestFit="1" customWidth="1"/>
    <col min="136" max="136" width="24.42578125" style="92" bestFit="1" customWidth="1"/>
    <col min="137" max="137" width="5.5703125" style="93" bestFit="1" customWidth="1"/>
    <col min="138" max="138" width="13.42578125" style="93" bestFit="1" customWidth="1"/>
    <col min="139" max="139" width="9.5703125" style="93" bestFit="1" customWidth="1"/>
    <col min="140" max="141" width="9.7109375" style="93" bestFit="1" customWidth="1"/>
    <col min="142" max="143" width="12" style="99" bestFit="1" customWidth="1"/>
    <col min="144" max="144" width="12" style="100" bestFit="1" customWidth="1"/>
    <col min="145" max="145" width="10.42578125" style="92" bestFit="1" customWidth="1"/>
    <col min="146" max="146" width="5" style="93" bestFit="1" customWidth="1"/>
    <col min="147" max="147" width="15.140625" style="93" customWidth="1"/>
    <col min="148" max="148" width="9.5703125" style="93" bestFit="1" customWidth="1"/>
    <col min="149" max="150" width="9.7109375" style="93" bestFit="1" customWidth="1"/>
    <col min="151" max="152" width="12" style="99" bestFit="1" customWidth="1"/>
    <col min="153" max="153" width="12" style="100" bestFit="1" customWidth="1"/>
    <col min="154" max="154" width="10.42578125" style="92" bestFit="1" customWidth="1"/>
    <col min="155" max="155" width="5" style="93" bestFit="1" customWidth="1"/>
    <col min="156" max="156" width="13.42578125" style="93" bestFit="1" customWidth="1"/>
    <col min="157" max="157" width="11.42578125" style="93" bestFit="1" customWidth="1"/>
    <col min="158" max="158" width="6.7109375" style="100" bestFit="1" customWidth="1"/>
    <col min="159" max="159" width="10.42578125" style="92" bestFit="1" customWidth="1"/>
    <col min="160" max="160" width="5" style="93" bestFit="1" customWidth="1"/>
    <col min="161" max="161" width="13.42578125" style="93" bestFit="1" customWidth="1"/>
    <col min="162" max="162" width="11.42578125" style="93" bestFit="1" customWidth="1"/>
    <col min="163" max="163" width="6.7109375" style="100" bestFit="1" customWidth="1"/>
    <col min="164" max="164" width="10.42578125" style="92" bestFit="1" customWidth="1"/>
    <col min="165" max="165" width="5" style="93" bestFit="1" customWidth="1"/>
    <col min="166" max="166" width="13.42578125" style="93" bestFit="1" customWidth="1"/>
    <col min="167" max="167" width="11.42578125" style="93" bestFit="1" customWidth="1"/>
    <col min="168" max="168" width="6.7109375" style="100" bestFit="1" customWidth="1"/>
  </cols>
  <sheetData>
    <row r="1" spans="1:168" s="84" customFormat="1" x14ac:dyDescent="0.25">
      <c r="A1" s="44" t="s">
        <v>17</v>
      </c>
      <c r="B1" s="89" t="s">
        <v>4</v>
      </c>
      <c r="C1" s="90">
        <f>const_GaAs</f>
        <v>5.6532999999999998</v>
      </c>
      <c r="D1" s="89"/>
      <c r="E1" s="89"/>
      <c r="F1" s="95"/>
      <c r="G1" s="97">
        <f>binaries!W8</f>
        <v>1.4224821428571428</v>
      </c>
      <c r="H1" s="97">
        <f>binaries!X8</f>
        <v>1.898857142857143</v>
      </c>
      <c r="I1" s="98">
        <f>binaries!Y8</f>
        <v>1.7069642857142857</v>
      </c>
      <c r="J1" s="44" t="s">
        <v>26</v>
      </c>
      <c r="K1" s="89" t="s">
        <v>4</v>
      </c>
      <c r="L1" s="96">
        <f>const_GaAs</f>
        <v>5.6532999999999998</v>
      </c>
      <c r="M1" s="89"/>
      <c r="N1" s="89"/>
      <c r="O1" s="95"/>
      <c r="P1" s="97">
        <f>binaries!W8</f>
        <v>1.4224821428571428</v>
      </c>
      <c r="Q1" s="97">
        <f>binaries!X8</f>
        <v>1.898857142857143</v>
      </c>
      <c r="R1" s="98">
        <f>binaries!Y8</f>
        <v>1.7069642857142857</v>
      </c>
      <c r="S1" s="44" t="s">
        <v>27</v>
      </c>
      <c r="T1" s="89" t="s">
        <v>14</v>
      </c>
      <c r="U1" s="96">
        <f>const_AlAs</f>
        <v>5.6613899999999999</v>
      </c>
      <c r="V1" s="89"/>
      <c r="W1" s="89"/>
      <c r="X1" s="95"/>
      <c r="Y1" s="97">
        <f>binaries!W5</f>
        <v>3.0030361445783136</v>
      </c>
      <c r="Z1" s="97">
        <f>binaries!X5</f>
        <v>2.1640963855421691</v>
      </c>
      <c r="AA1" s="98">
        <f>binaries!Y5</f>
        <v>2.3519642857142857</v>
      </c>
      <c r="AB1" s="44" t="s">
        <v>28</v>
      </c>
      <c r="AC1" s="89" t="s">
        <v>2</v>
      </c>
      <c r="AD1" s="96">
        <f>const_GaP</f>
        <v>5.4508000000000001</v>
      </c>
      <c r="AE1" s="89"/>
      <c r="AF1" s="89"/>
      <c r="AG1" s="95"/>
      <c r="AH1" s="97">
        <f>binaries!W6</f>
        <v>2.7770394767269186</v>
      </c>
      <c r="AI1" s="97">
        <f>binaries!X6</f>
        <v>2.2727098214285717</v>
      </c>
      <c r="AJ1" s="98">
        <f>binaries!Y6</f>
        <v>2.6427098214285718</v>
      </c>
      <c r="AK1" s="44" t="s">
        <v>29</v>
      </c>
      <c r="AL1" s="89" t="s">
        <v>10</v>
      </c>
      <c r="AM1" s="96">
        <f>const_AlP</f>
        <v>5.4634999999999998</v>
      </c>
      <c r="AN1" s="89"/>
      <c r="AO1" s="89"/>
      <c r="AP1" s="95"/>
      <c r="AQ1" s="97">
        <f>binaries!W7</f>
        <v>3.5527098214285715</v>
      </c>
      <c r="AR1" s="97">
        <f>binaries!X7</f>
        <v>2.4877702702702704</v>
      </c>
      <c r="AS1" s="98">
        <f>binaries!Y7</f>
        <v>3.5377702702702702</v>
      </c>
      <c r="AT1" s="44" t="s">
        <v>30</v>
      </c>
      <c r="AU1" s="89" t="s">
        <v>10</v>
      </c>
      <c r="AV1" s="96">
        <f>const_AlP</f>
        <v>5.4634999999999998</v>
      </c>
      <c r="AW1" s="89"/>
      <c r="AX1" s="89"/>
      <c r="AY1" s="95"/>
      <c r="AZ1" s="97">
        <f>binaries!W7</f>
        <v>3.5527098214285715</v>
      </c>
      <c r="BA1" s="97">
        <f>binaries!X7</f>
        <v>2.4877702702702704</v>
      </c>
      <c r="BB1" s="98">
        <f>binaries!Y7</f>
        <v>3.5377702702702702</v>
      </c>
      <c r="BC1" s="44" t="s">
        <v>31</v>
      </c>
      <c r="BD1" s="89" t="s">
        <v>21</v>
      </c>
      <c r="BE1" s="96">
        <f>const_GaSb</f>
        <v>6.0959300000000001</v>
      </c>
      <c r="BF1" s="89"/>
      <c r="BG1" s="89"/>
      <c r="BH1" s="95"/>
      <c r="BI1" s="97">
        <f>binaries!W11</f>
        <v>0.72670454545454555</v>
      </c>
      <c r="BJ1" s="97">
        <f>binaries!X11</f>
        <v>1.032497461928934</v>
      </c>
      <c r="BK1" s="98">
        <f>binaries!Y11</f>
        <v>0.75288636363636363</v>
      </c>
      <c r="BL1" s="44" t="s">
        <v>32</v>
      </c>
      <c r="BM1" s="89" t="s">
        <v>22</v>
      </c>
      <c r="BN1" s="96">
        <f>const_AlSb</f>
        <v>6.1355000000000004</v>
      </c>
      <c r="BO1" s="89"/>
      <c r="BP1" s="89"/>
      <c r="BQ1" s="95"/>
      <c r="BR1" s="97">
        <f>binaries!W4</f>
        <v>2.3000909090909092</v>
      </c>
      <c r="BS1" s="97">
        <f>binaries!X4</f>
        <v>1.6162272727272726</v>
      </c>
      <c r="BT1" s="98">
        <f>binaries!Y4</f>
        <v>2.2103636363636365</v>
      </c>
      <c r="BU1" s="44" t="s">
        <v>33</v>
      </c>
      <c r="BV1" s="89" t="s">
        <v>22</v>
      </c>
      <c r="BW1" s="96">
        <f>const_AlSb</f>
        <v>6.1355000000000004</v>
      </c>
      <c r="BX1" s="89"/>
      <c r="BY1" s="89"/>
      <c r="BZ1" s="95"/>
      <c r="CA1" s="97">
        <f>binaries!W4</f>
        <v>2.3000909090909092</v>
      </c>
      <c r="CB1" s="97">
        <f>binaries!X4</f>
        <v>1.6162272727272726</v>
      </c>
      <c r="CC1" s="98">
        <f>binaries!Y4</f>
        <v>2.2103636363636365</v>
      </c>
      <c r="CD1" s="44" t="s">
        <v>34</v>
      </c>
      <c r="CE1" s="89" t="s">
        <v>4</v>
      </c>
      <c r="CF1" s="96">
        <f>const_GaAs</f>
        <v>5.6532999999999998</v>
      </c>
      <c r="CG1" s="89"/>
      <c r="CH1" s="89"/>
      <c r="CI1" s="95"/>
      <c r="CJ1" s="97">
        <f>binaries!W8</f>
        <v>1.4224821428571428</v>
      </c>
      <c r="CK1" s="97">
        <f>binaries!X8</f>
        <v>1.898857142857143</v>
      </c>
      <c r="CL1" s="98">
        <f>binaries!Y8</f>
        <v>1.7069642857142857</v>
      </c>
      <c r="CM1" s="44" t="s">
        <v>35</v>
      </c>
      <c r="CN1" s="89" t="s">
        <v>7</v>
      </c>
      <c r="CO1" s="96">
        <f>const_InAs</f>
        <v>6.0583</v>
      </c>
      <c r="CP1" s="89"/>
      <c r="CQ1" s="89"/>
      <c r="CR1" s="95"/>
      <c r="CS1" s="97">
        <f>binaries!W9</f>
        <v>0.35379389312977094</v>
      </c>
      <c r="CT1" s="97">
        <f>binaries!X9</f>
        <v>1.3697938931297711</v>
      </c>
      <c r="CU1" s="98">
        <f>binaries!Y9</f>
        <v>1.069793893129771</v>
      </c>
      <c r="CV1" s="44" t="s">
        <v>36</v>
      </c>
      <c r="CW1" s="89" t="s">
        <v>14</v>
      </c>
      <c r="CX1" s="96">
        <f>const_AlAs</f>
        <v>5.6613899999999999</v>
      </c>
      <c r="CY1" s="89"/>
      <c r="CZ1" s="89"/>
      <c r="DA1" s="95"/>
      <c r="DB1" s="97">
        <f>binaries!W5</f>
        <v>3.0030361445783136</v>
      </c>
      <c r="DC1" s="97">
        <f>binaries!X5</f>
        <v>2.1640963855421691</v>
      </c>
      <c r="DD1" s="98">
        <f>binaries!Y5</f>
        <v>2.3519642857142857</v>
      </c>
      <c r="DE1" s="44" t="s">
        <v>37</v>
      </c>
      <c r="DF1" s="89" t="s">
        <v>4</v>
      </c>
      <c r="DG1" s="96">
        <f>const_GaAs</f>
        <v>5.6532999999999998</v>
      </c>
      <c r="DH1" s="89"/>
      <c r="DI1" s="89"/>
      <c r="DJ1" s="95"/>
      <c r="DK1" s="97">
        <f>binaries!W8</f>
        <v>1.4224821428571428</v>
      </c>
      <c r="DL1" s="97">
        <f>binaries!X8</f>
        <v>1.898857142857143</v>
      </c>
      <c r="DM1" s="98">
        <f>binaries!Y8</f>
        <v>1.7069642857142857</v>
      </c>
      <c r="DN1" s="44" t="s">
        <v>38</v>
      </c>
      <c r="DO1" s="89" t="s">
        <v>7</v>
      </c>
      <c r="DP1" s="96">
        <f>const_InAs</f>
        <v>6.0583</v>
      </c>
      <c r="DQ1" s="89"/>
      <c r="DR1" s="89"/>
      <c r="DS1" s="95"/>
      <c r="DT1" s="97">
        <f>binaries!W9</f>
        <v>0.35379389312977094</v>
      </c>
      <c r="DU1" s="97">
        <f>binaries!X9</f>
        <v>1.3697938931297711</v>
      </c>
      <c r="DV1" s="98">
        <f>binaries!Y9</f>
        <v>1.069793893129771</v>
      </c>
      <c r="DW1" s="44" t="s">
        <v>39</v>
      </c>
      <c r="DX1" s="89" t="s">
        <v>14</v>
      </c>
      <c r="DY1" s="96">
        <f>const_AlAs</f>
        <v>5.6613899999999999</v>
      </c>
      <c r="DZ1" s="89"/>
      <c r="EA1" s="89"/>
      <c r="EB1" s="95"/>
      <c r="EC1" s="97">
        <f>binaries!W5</f>
        <v>3.0030361445783136</v>
      </c>
      <c r="ED1" s="97">
        <f>binaries!X5</f>
        <v>2.1640963855421691</v>
      </c>
      <c r="EE1" s="98">
        <f>binaries!Y5</f>
        <v>2.3519642857142857</v>
      </c>
      <c r="EF1" s="44" t="s">
        <v>40</v>
      </c>
      <c r="EG1" s="89" t="s">
        <v>2</v>
      </c>
      <c r="EH1" s="96">
        <f>const_GaP</f>
        <v>5.4508000000000001</v>
      </c>
      <c r="EI1" s="89"/>
      <c r="EJ1" s="89"/>
      <c r="EK1" s="95"/>
      <c r="EL1" s="97">
        <f>binaries!W6</f>
        <v>2.7770394767269186</v>
      </c>
      <c r="EM1" s="97">
        <f>binaries!X6</f>
        <v>2.2727098214285717</v>
      </c>
      <c r="EN1" s="98">
        <f>binaries!Y6</f>
        <v>2.6427098214285718</v>
      </c>
      <c r="EO1" s="44" t="s">
        <v>41</v>
      </c>
      <c r="EP1" s="89" t="s">
        <v>10</v>
      </c>
      <c r="EQ1" s="96">
        <f>const_AlP</f>
        <v>5.4634999999999998</v>
      </c>
      <c r="ER1" s="89"/>
      <c r="ES1" s="89"/>
      <c r="ET1" s="95"/>
      <c r="EU1" s="97">
        <f>binaries!W7</f>
        <v>3.5527098214285715</v>
      </c>
      <c r="EV1" s="97">
        <f>binaries!X7</f>
        <v>2.4877702702702704</v>
      </c>
      <c r="EW1" s="98">
        <f>binaries!Y7</f>
        <v>3.5377702702702702</v>
      </c>
      <c r="EX1" s="44" t="s">
        <v>151</v>
      </c>
      <c r="EY1" s="89" t="s">
        <v>152</v>
      </c>
      <c r="EZ1" s="96">
        <f>const_GaNw</f>
        <v>3.1890000000000001</v>
      </c>
      <c r="FA1" s="89"/>
      <c r="FB1" s="98">
        <f>binaries!W16</f>
        <v>3.4376017699115042</v>
      </c>
      <c r="FC1" s="44" t="s">
        <v>155</v>
      </c>
      <c r="FD1" s="89" t="s">
        <v>156</v>
      </c>
      <c r="FE1" s="96">
        <f>const_AlNw</f>
        <v>3.1120000000000001</v>
      </c>
      <c r="FF1" s="89"/>
      <c r="FG1" s="98">
        <f>binaries!W17</f>
        <v>6.1581101021566402</v>
      </c>
      <c r="FH1" s="44" t="s">
        <v>157</v>
      </c>
      <c r="FI1" s="89" t="s">
        <v>156</v>
      </c>
      <c r="FJ1" s="96">
        <f>const_AlNw</f>
        <v>3.1120000000000001</v>
      </c>
      <c r="FK1" s="89"/>
      <c r="FL1" s="98">
        <f>binaries!W17</f>
        <v>6.1581101021566402</v>
      </c>
    </row>
    <row r="2" spans="1:168" s="84" customFormat="1" x14ac:dyDescent="0.25">
      <c r="A2" s="88" t="s">
        <v>42</v>
      </c>
      <c r="B2" s="89" t="s">
        <v>14</v>
      </c>
      <c r="C2" s="90">
        <f>const_AlAs</f>
        <v>5.6613899999999999</v>
      </c>
      <c r="D2" s="89"/>
      <c r="E2" s="89"/>
      <c r="F2" s="95"/>
      <c r="G2" s="97">
        <f>binaries!W5</f>
        <v>3.0030361445783136</v>
      </c>
      <c r="H2" s="97">
        <f>binaries!X5</f>
        <v>2.1640963855421691</v>
      </c>
      <c r="I2" s="98">
        <f>binaries!Y5</f>
        <v>2.3519642857142857</v>
      </c>
      <c r="J2" s="88" t="s">
        <v>43</v>
      </c>
      <c r="K2" s="89" t="s">
        <v>7</v>
      </c>
      <c r="L2" s="96">
        <f>const_InAs</f>
        <v>6.0583</v>
      </c>
      <c r="M2" s="89"/>
      <c r="N2" s="89"/>
      <c r="O2" s="95"/>
      <c r="P2" s="97">
        <f>binaries!W9</f>
        <v>0.35379389312977094</v>
      </c>
      <c r="Q2" s="97">
        <f>binaries!X9</f>
        <v>1.3697938931297711</v>
      </c>
      <c r="R2" s="98">
        <f>binaries!Y9</f>
        <v>1.069793893129771</v>
      </c>
      <c r="S2" s="88" t="s">
        <v>44</v>
      </c>
      <c r="T2" s="89" t="s">
        <v>7</v>
      </c>
      <c r="U2" s="96">
        <f>const_InAs</f>
        <v>6.0583</v>
      </c>
      <c r="V2" s="89"/>
      <c r="W2" s="89"/>
      <c r="X2" s="95"/>
      <c r="Y2" s="97">
        <f>binaries!W9</f>
        <v>0.35379389312977094</v>
      </c>
      <c r="Z2" s="97">
        <f>binaries!X9</f>
        <v>1.3697938931297711</v>
      </c>
      <c r="AA2" s="98">
        <f>binaries!Y9</f>
        <v>1.069793893129771</v>
      </c>
      <c r="AB2" s="88" t="s">
        <v>45</v>
      </c>
      <c r="AC2" s="89" t="s">
        <v>5</v>
      </c>
      <c r="AD2" s="96">
        <f>const_InP</f>
        <v>5.8689999999999998</v>
      </c>
      <c r="AE2" s="89"/>
      <c r="AF2" s="89"/>
      <c r="AG2" s="95"/>
      <c r="AH2" s="97">
        <f>binaries!W10</f>
        <v>1.3528857142857142</v>
      </c>
      <c r="AI2" s="97">
        <f>binaries!X10</f>
        <v>2.2729999999999997</v>
      </c>
      <c r="AJ2" s="98">
        <f>binaries!Y10</f>
        <v>1.9432857142857141</v>
      </c>
      <c r="AK2" s="88" t="s">
        <v>46</v>
      </c>
      <c r="AL2" s="89" t="s">
        <v>5</v>
      </c>
      <c r="AM2" s="96">
        <f>const_InP</f>
        <v>5.8689999999999998</v>
      </c>
      <c r="AN2" s="89"/>
      <c r="AO2" s="89"/>
      <c r="AP2" s="95"/>
      <c r="AQ2" s="97">
        <f>binaries!W10</f>
        <v>1.3528857142857142</v>
      </c>
      <c r="AR2" s="97">
        <f>binaries!X10</f>
        <v>2.2729999999999997</v>
      </c>
      <c r="AS2" s="98">
        <f>binaries!Y10</f>
        <v>1.9432857142857141</v>
      </c>
      <c r="AT2" s="88" t="s">
        <v>47</v>
      </c>
      <c r="AU2" s="89" t="s">
        <v>2</v>
      </c>
      <c r="AV2" s="96">
        <f>const_GaP</f>
        <v>5.4508000000000001</v>
      </c>
      <c r="AW2" s="89"/>
      <c r="AX2" s="89"/>
      <c r="AY2" s="95"/>
      <c r="AZ2" s="97">
        <f>binaries!W6</f>
        <v>2.7770394767269186</v>
      </c>
      <c r="BA2" s="97">
        <f>binaries!X6</f>
        <v>2.2727098214285717</v>
      </c>
      <c r="BB2" s="98">
        <f>binaries!Y6</f>
        <v>2.6427098214285718</v>
      </c>
      <c r="BC2" s="88" t="s">
        <v>43</v>
      </c>
      <c r="BD2" s="89" t="s">
        <v>8</v>
      </c>
      <c r="BE2" s="96">
        <f>const_InSb</f>
        <v>6.4793700000000003</v>
      </c>
      <c r="BF2" s="89"/>
      <c r="BG2" s="89"/>
      <c r="BH2" s="95"/>
      <c r="BI2" s="97">
        <f>binaries!W12</f>
        <v>0.17372340425531912</v>
      </c>
      <c r="BJ2" s="97">
        <f>binaries!X12</f>
        <v>1.6297234042553193</v>
      </c>
      <c r="BK2" s="98">
        <f>binaries!Y12</f>
        <v>0.92972340425531919</v>
      </c>
      <c r="BL2" s="88" t="s">
        <v>150</v>
      </c>
      <c r="BM2" s="89" t="s">
        <v>8</v>
      </c>
      <c r="BN2" s="96">
        <f>const_InSb</f>
        <v>6.4793700000000003</v>
      </c>
      <c r="BO2" s="89"/>
      <c r="BP2" s="89"/>
      <c r="BQ2" s="95"/>
      <c r="BR2" s="97">
        <f>binaries!W12</f>
        <v>0.17372340425531912</v>
      </c>
      <c r="BS2" s="97">
        <f>binaries!X12</f>
        <v>1.6297234042553193</v>
      </c>
      <c r="BT2" s="98">
        <f>binaries!Y12</f>
        <v>0.92972340425531919</v>
      </c>
      <c r="BU2" s="88" t="s">
        <v>48</v>
      </c>
      <c r="BV2" s="89" t="s">
        <v>21</v>
      </c>
      <c r="BW2" s="96">
        <f>const_GaSb</f>
        <v>6.0959300000000001</v>
      </c>
      <c r="BX2" s="89"/>
      <c r="BY2" s="89"/>
      <c r="BZ2" s="95"/>
      <c r="CA2" s="97">
        <f>binaries!W11</f>
        <v>0.72670454545454555</v>
      </c>
      <c r="CB2" s="97">
        <f>binaries!X11</f>
        <v>1.032497461928934</v>
      </c>
      <c r="CC2" s="98">
        <f>binaries!Y11</f>
        <v>0.75288636363636363</v>
      </c>
      <c r="CD2" s="88" t="s">
        <v>43</v>
      </c>
      <c r="CE2" s="89" t="s">
        <v>21</v>
      </c>
      <c r="CF2" s="96">
        <f>const_GaSb</f>
        <v>6.0959300000000001</v>
      </c>
      <c r="CG2" s="89"/>
      <c r="CH2" s="89"/>
      <c r="CI2" s="95"/>
      <c r="CJ2" s="97">
        <f>binaries!W11</f>
        <v>0.72670454545454555</v>
      </c>
      <c r="CK2" s="97">
        <f>binaries!X11</f>
        <v>1.032497461928934</v>
      </c>
      <c r="CL2" s="98">
        <f>binaries!Y11</f>
        <v>0.75288636363636363</v>
      </c>
      <c r="CM2" s="88" t="s">
        <v>43</v>
      </c>
      <c r="CN2" s="89" t="s">
        <v>8</v>
      </c>
      <c r="CO2" s="96">
        <f>const_InSb</f>
        <v>6.4793700000000003</v>
      </c>
      <c r="CP2" s="89"/>
      <c r="CQ2" s="89"/>
      <c r="CR2" s="95"/>
      <c r="CS2" s="97">
        <f>binaries!W12</f>
        <v>0.17372340425531912</v>
      </c>
      <c r="CT2" s="97">
        <f>binaries!X12</f>
        <v>1.6297234042553193</v>
      </c>
      <c r="CU2" s="98">
        <f>binaries!Y12</f>
        <v>0.92972340425531919</v>
      </c>
      <c r="CV2" s="88" t="s">
        <v>47</v>
      </c>
      <c r="CW2" s="89" t="s">
        <v>22</v>
      </c>
      <c r="CX2" s="96">
        <f>const_AlSb</f>
        <v>6.1355000000000004</v>
      </c>
      <c r="CY2" s="89"/>
      <c r="CZ2" s="89"/>
      <c r="DA2" s="95"/>
      <c r="DB2" s="97">
        <f>binaries!W4</f>
        <v>2.3000909090909092</v>
      </c>
      <c r="DC2" s="97">
        <f>binaries!X4</f>
        <v>1.6162272727272726</v>
      </c>
      <c r="DD2" s="98">
        <f>binaries!Y4</f>
        <v>2.2103636363636365</v>
      </c>
      <c r="DE2" s="88" t="s">
        <v>49</v>
      </c>
      <c r="DF2" s="89" t="s">
        <v>2</v>
      </c>
      <c r="DG2" s="96">
        <f>const_GaP</f>
        <v>5.4508000000000001</v>
      </c>
      <c r="DH2" s="89"/>
      <c r="DI2" s="89"/>
      <c r="DJ2" s="95"/>
      <c r="DK2" s="97">
        <f>binaries!W6</f>
        <v>2.7770394767269186</v>
      </c>
      <c r="DL2" s="97">
        <f>binaries!X6</f>
        <v>2.2727098214285717</v>
      </c>
      <c r="DM2" s="98">
        <f>binaries!Y6</f>
        <v>2.6427098214285718</v>
      </c>
      <c r="DN2" s="88" t="s">
        <v>43</v>
      </c>
      <c r="DO2" s="89" t="s">
        <v>5</v>
      </c>
      <c r="DP2" s="96">
        <f>const_InP</f>
        <v>5.8689999999999998</v>
      </c>
      <c r="DQ2" s="89"/>
      <c r="DR2" s="89"/>
      <c r="DS2" s="95"/>
      <c r="DT2" s="97">
        <f>binaries!W10</f>
        <v>1.3528857142857142</v>
      </c>
      <c r="DU2" s="97">
        <f>binaries!X10</f>
        <v>2.2729999999999997</v>
      </c>
      <c r="DV2" s="98">
        <f>binaries!Y10</f>
        <v>1.9432857142857141</v>
      </c>
      <c r="DW2" s="88" t="s">
        <v>47</v>
      </c>
      <c r="DX2" s="89" t="s">
        <v>10</v>
      </c>
      <c r="DY2" s="96">
        <f>const_AlP</f>
        <v>5.4634999999999998</v>
      </c>
      <c r="DZ2" s="89"/>
      <c r="EA2" s="89"/>
      <c r="EB2" s="95"/>
      <c r="EC2" s="97">
        <f>binaries!W7</f>
        <v>3.5527098214285715</v>
      </c>
      <c r="ED2" s="97">
        <f>binaries!X7</f>
        <v>2.4877702702702704</v>
      </c>
      <c r="EE2" s="98">
        <f>binaries!Y7</f>
        <v>3.5377702702702702</v>
      </c>
      <c r="EF2" s="88" t="s">
        <v>50</v>
      </c>
      <c r="EG2" s="89" t="s">
        <v>21</v>
      </c>
      <c r="EH2" s="96">
        <f>const_GaSb</f>
        <v>6.0959300000000001</v>
      </c>
      <c r="EI2" s="89"/>
      <c r="EJ2" s="89"/>
      <c r="EK2" s="95"/>
      <c r="EL2" s="97">
        <f>binaries!W11</f>
        <v>0.72670454545454555</v>
      </c>
      <c r="EM2" s="97">
        <f>binaries!X11</f>
        <v>1.032497461928934</v>
      </c>
      <c r="EN2" s="98">
        <f>binaries!Y11</f>
        <v>0.75288636363636363</v>
      </c>
      <c r="EO2" s="88" t="s">
        <v>47</v>
      </c>
      <c r="EP2" s="89" t="s">
        <v>22</v>
      </c>
      <c r="EQ2" s="96">
        <f>const_AlSb</f>
        <v>6.1355000000000004</v>
      </c>
      <c r="ER2" s="89"/>
      <c r="ES2" s="89"/>
      <c r="ET2" s="95"/>
      <c r="EU2" s="97">
        <f>binaries!W4</f>
        <v>2.3000909090909092</v>
      </c>
      <c r="EV2" s="97">
        <f>binaries!X4</f>
        <v>1.6162272727272726</v>
      </c>
      <c r="EW2" s="98">
        <f>binaries!Y4</f>
        <v>2.2103636363636365</v>
      </c>
      <c r="EX2" s="88" t="s">
        <v>47</v>
      </c>
      <c r="EY2" s="89" t="s">
        <v>153</v>
      </c>
      <c r="EZ2" s="96">
        <f>const_InNw</f>
        <v>3.5449999999999999</v>
      </c>
      <c r="FA2" s="89"/>
      <c r="FB2" s="98">
        <f>binaries!W18</f>
        <v>0.75613636363636361</v>
      </c>
      <c r="FC2" s="88" t="s">
        <v>47</v>
      </c>
      <c r="FD2" s="89" t="s">
        <v>152</v>
      </c>
      <c r="FE2" s="96">
        <f>const_GaNw</f>
        <v>3.1890000000000001</v>
      </c>
      <c r="FF2" s="89"/>
      <c r="FG2" s="98">
        <f>binaries!W16</f>
        <v>3.4376017699115042</v>
      </c>
      <c r="FH2" s="88" t="s">
        <v>47</v>
      </c>
      <c r="FI2" s="89" t="s">
        <v>153</v>
      </c>
      <c r="FJ2" s="96">
        <f>const_InNw</f>
        <v>3.5449999999999999</v>
      </c>
      <c r="FK2" s="89"/>
      <c r="FL2" s="98">
        <f>binaries!W18</f>
        <v>0.75613636363636361</v>
      </c>
    </row>
    <row r="3" spans="1:168" s="105" customFormat="1" ht="45" x14ac:dyDescent="0.25">
      <c r="A3" s="101"/>
      <c r="B3" s="102"/>
      <c r="C3" s="106" t="s">
        <v>139</v>
      </c>
      <c r="D3" s="127" t="s">
        <v>137</v>
      </c>
      <c r="E3" s="127"/>
      <c r="F3" s="127"/>
      <c r="G3" s="103"/>
      <c r="H3" s="103"/>
      <c r="I3" s="104"/>
      <c r="J3" s="101"/>
      <c r="K3" s="102"/>
      <c r="L3" s="106" t="s">
        <v>139</v>
      </c>
      <c r="M3" s="127" t="s">
        <v>137</v>
      </c>
      <c r="N3" s="127"/>
      <c r="O3" s="127"/>
      <c r="P3" s="103"/>
      <c r="Q3" s="103"/>
      <c r="R3" s="104"/>
      <c r="S3" s="101"/>
      <c r="T3" s="102"/>
      <c r="U3" s="106" t="s">
        <v>143</v>
      </c>
      <c r="V3" s="127" t="s">
        <v>137</v>
      </c>
      <c r="W3" s="127"/>
      <c r="X3" s="127"/>
      <c r="Y3" s="103"/>
      <c r="Z3" s="103"/>
      <c r="AA3" s="104"/>
      <c r="AB3" s="101"/>
      <c r="AC3" s="102"/>
      <c r="AD3" s="106" t="s">
        <v>145</v>
      </c>
      <c r="AE3" s="127" t="s">
        <v>137</v>
      </c>
      <c r="AF3" s="127"/>
      <c r="AG3" s="127"/>
      <c r="AH3" s="103"/>
      <c r="AI3" s="103"/>
      <c r="AJ3" s="104"/>
      <c r="AK3" s="101"/>
      <c r="AL3" s="102"/>
      <c r="AM3" s="106" t="s">
        <v>143</v>
      </c>
      <c r="AN3" s="127" t="s">
        <v>137</v>
      </c>
      <c r="AO3" s="127"/>
      <c r="AP3" s="127"/>
      <c r="AQ3" s="103"/>
      <c r="AR3" s="103"/>
      <c r="AS3" s="104"/>
      <c r="AT3" s="101"/>
      <c r="AU3" s="102"/>
      <c r="AV3" s="106" t="s">
        <v>143</v>
      </c>
      <c r="AW3" s="127" t="s">
        <v>137</v>
      </c>
      <c r="AX3" s="127"/>
      <c r="AY3" s="127"/>
      <c r="AZ3" s="103"/>
      <c r="BA3" s="103"/>
      <c r="BB3" s="104"/>
      <c r="BC3" s="101"/>
      <c r="BD3" s="102"/>
      <c r="BE3" s="106" t="s">
        <v>145</v>
      </c>
      <c r="BF3" s="127" t="s">
        <v>137</v>
      </c>
      <c r="BG3" s="127"/>
      <c r="BH3" s="127"/>
      <c r="BI3" s="103"/>
      <c r="BJ3" s="103"/>
      <c r="BK3" s="104"/>
      <c r="BL3" s="101"/>
      <c r="BM3" s="102"/>
      <c r="BN3" s="106" t="s">
        <v>143</v>
      </c>
      <c r="BO3" s="127" t="s">
        <v>137</v>
      </c>
      <c r="BP3" s="127"/>
      <c r="BQ3" s="127"/>
      <c r="BR3" s="103"/>
      <c r="BS3" s="103"/>
      <c r="BT3" s="104"/>
      <c r="BU3" s="101"/>
      <c r="BV3" s="102"/>
      <c r="BW3" s="106" t="s">
        <v>139</v>
      </c>
      <c r="BX3" s="127" t="s">
        <v>137</v>
      </c>
      <c r="BY3" s="127"/>
      <c r="BZ3" s="127"/>
      <c r="CA3" s="103"/>
      <c r="CB3" s="103"/>
      <c r="CC3" s="104"/>
      <c r="CD3" s="101"/>
      <c r="CE3" s="102"/>
      <c r="CF3" s="106" t="s">
        <v>143</v>
      </c>
      <c r="CG3" s="127" t="s">
        <v>137</v>
      </c>
      <c r="CH3" s="127"/>
      <c r="CI3" s="127"/>
      <c r="CJ3" s="103"/>
      <c r="CK3" s="103"/>
      <c r="CL3" s="104"/>
      <c r="CM3" s="101"/>
      <c r="CN3" s="102"/>
      <c r="CO3" s="106" t="s">
        <v>145</v>
      </c>
      <c r="CP3" s="127" t="s">
        <v>137</v>
      </c>
      <c r="CQ3" s="127"/>
      <c r="CR3" s="127"/>
      <c r="CS3" s="103"/>
      <c r="CT3" s="103"/>
      <c r="CU3" s="104"/>
      <c r="CV3" s="101"/>
      <c r="CW3" s="102"/>
      <c r="CX3" s="106" t="s">
        <v>143</v>
      </c>
      <c r="CY3" s="127" t="s">
        <v>137</v>
      </c>
      <c r="CZ3" s="127"/>
      <c r="DA3" s="127"/>
      <c r="DB3" s="103"/>
      <c r="DC3" s="103"/>
      <c r="DD3" s="104"/>
      <c r="DE3" s="101"/>
      <c r="DF3" s="102"/>
      <c r="DG3" s="106" t="s">
        <v>143</v>
      </c>
      <c r="DH3" s="127" t="s">
        <v>137</v>
      </c>
      <c r="DI3" s="127"/>
      <c r="DJ3" s="127"/>
      <c r="DK3" s="103"/>
      <c r="DL3" s="103"/>
      <c r="DM3" s="104"/>
      <c r="DN3" s="101"/>
      <c r="DO3" s="102"/>
      <c r="DP3" s="106" t="s">
        <v>143</v>
      </c>
      <c r="DQ3" s="127" t="s">
        <v>137</v>
      </c>
      <c r="DR3" s="127"/>
      <c r="DS3" s="127"/>
      <c r="DT3" s="103"/>
      <c r="DU3" s="103"/>
      <c r="DV3" s="104"/>
      <c r="DW3" s="101"/>
      <c r="DX3" s="102"/>
      <c r="DY3" s="106" t="s">
        <v>143</v>
      </c>
      <c r="DZ3" s="127" t="s">
        <v>137</v>
      </c>
      <c r="EA3" s="127"/>
      <c r="EB3" s="127"/>
      <c r="EC3" s="103"/>
      <c r="ED3" s="103"/>
      <c r="EE3" s="104"/>
      <c r="EF3" s="101"/>
      <c r="EG3" s="102"/>
      <c r="EH3" s="106" t="s">
        <v>143</v>
      </c>
      <c r="EI3" s="127" t="s">
        <v>137</v>
      </c>
      <c r="EJ3" s="127"/>
      <c r="EK3" s="127"/>
      <c r="EL3" s="103"/>
      <c r="EM3" s="103"/>
      <c r="EN3" s="104"/>
      <c r="EO3" s="101"/>
      <c r="EP3" s="102"/>
      <c r="EQ3" s="106" t="s">
        <v>143</v>
      </c>
      <c r="ER3" s="127" t="s">
        <v>137</v>
      </c>
      <c r="ES3" s="127"/>
      <c r="ET3" s="127"/>
      <c r="EU3" s="103"/>
      <c r="EV3" s="103"/>
      <c r="EW3" s="104"/>
      <c r="EX3" s="101"/>
      <c r="EY3" s="102"/>
      <c r="EZ3" s="106" t="s">
        <v>143</v>
      </c>
      <c r="FA3" s="102" t="s">
        <v>154</v>
      </c>
      <c r="FB3" s="104"/>
      <c r="FC3" s="101"/>
      <c r="FD3" s="102"/>
      <c r="FE3" s="106" t="s">
        <v>143</v>
      </c>
      <c r="FF3" s="102" t="s">
        <v>154</v>
      </c>
      <c r="FG3" s="104"/>
      <c r="FH3" s="101"/>
      <c r="FI3" s="102"/>
      <c r="FJ3" s="106" t="s">
        <v>143</v>
      </c>
      <c r="FK3" s="102" t="s">
        <v>154</v>
      </c>
      <c r="FL3" s="104"/>
    </row>
    <row r="4" spans="1:168" s="6" customFormat="1" ht="18" x14ac:dyDescent="0.35">
      <c r="A4" s="34"/>
      <c r="B4" s="42" t="s">
        <v>9</v>
      </c>
      <c r="C4" s="12" t="s">
        <v>16</v>
      </c>
      <c r="D4" s="16" t="s">
        <v>23</v>
      </c>
      <c r="E4" s="16" t="s">
        <v>24</v>
      </c>
      <c r="F4" s="16" t="s">
        <v>25</v>
      </c>
      <c r="G4" s="16" t="s">
        <v>18</v>
      </c>
      <c r="H4" s="16" t="s">
        <v>19</v>
      </c>
      <c r="I4" s="30" t="s">
        <v>20</v>
      </c>
      <c r="J4" s="34"/>
      <c r="K4" s="42" t="s">
        <v>9</v>
      </c>
      <c r="L4" s="12" t="s">
        <v>16</v>
      </c>
      <c r="M4" s="16" t="s">
        <v>23</v>
      </c>
      <c r="N4" s="16" t="s">
        <v>24</v>
      </c>
      <c r="O4" s="16" t="s">
        <v>25</v>
      </c>
      <c r="P4" s="16" t="s">
        <v>18</v>
      </c>
      <c r="Q4" s="16" t="s">
        <v>19</v>
      </c>
      <c r="R4" s="30" t="s">
        <v>20</v>
      </c>
      <c r="S4" s="34"/>
      <c r="T4" s="42" t="s">
        <v>9</v>
      </c>
      <c r="U4" s="12" t="s">
        <v>16</v>
      </c>
      <c r="V4" s="16" t="s">
        <v>23</v>
      </c>
      <c r="W4" s="16" t="s">
        <v>24</v>
      </c>
      <c r="X4" s="16" t="s">
        <v>25</v>
      </c>
      <c r="Y4" s="16" t="s">
        <v>18</v>
      </c>
      <c r="Z4" s="16" t="s">
        <v>19</v>
      </c>
      <c r="AA4" s="30" t="s">
        <v>20</v>
      </c>
      <c r="AB4" s="34"/>
      <c r="AC4" s="42" t="s">
        <v>9</v>
      </c>
      <c r="AD4" s="12" t="s">
        <v>16</v>
      </c>
      <c r="AE4" s="16" t="s">
        <v>23</v>
      </c>
      <c r="AF4" s="16" t="s">
        <v>24</v>
      </c>
      <c r="AG4" s="16" t="s">
        <v>25</v>
      </c>
      <c r="AH4" s="16" t="s">
        <v>18</v>
      </c>
      <c r="AI4" s="16" t="s">
        <v>19</v>
      </c>
      <c r="AJ4" s="30" t="s">
        <v>20</v>
      </c>
      <c r="AK4" s="34"/>
      <c r="AL4" s="42" t="s">
        <v>9</v>
      </c>
      <c r="AM4" s="12" t="s">
        <v>16</v>
      </c>
      <c r="AN4" s="16" t="s">
        <v>23</v>
      </c>
      <c r="AO4" s="16" t="s">
        <v>24</v>
      </c>
      <c r="AP4" s="16" t="s">
        <v>25</v>
      </c>
      <c r="AQ4" s="16" t="s">
        <v>18</v>
      </c>
      <c r="AR4" s="16" t="s">
        <v>19</v>
      </c>
      <c r="AS4" s="30" t="s">
        <v>20</v>
      </c>
      <c r="AT4" s="34"/>
      <c r="AU4" s="42" t="s">
        <v>9</v>
      </c>
      <c r="AV4" s="12" t="s">
        <v>16</v>
      </c>
      <c r="AW4" s="16" t="s">
        <v>23</v>
      </c>
      <c r="AX4" s="16" t="s">
        <v>24</v>
      </c>
      <c r="AY4" s="16" t="s">
        <v>25</v>
      </c>
      <c r="AZ4" s="16" t="s">
        <v>18</v>
      </c>
      <c r="BA4" s="16" t="s">
        <v>19</v>
      </c>
      <c r="BB4" s="30" t="s">
        <v>20</v>
      </c>
      <c r="BC4" s="34"/>
      <c r="BD4" s="42" t="s">
        <v>9</v>
      </c>
      <c r="BE4" s="12" t="s">
        <v>16</v>
      </c>
      <c r="BF4" s="16" t="s">
        <v>23</v>
      </c>
      <c r="BG4" s="16" t="s">
        <v>24</v>
      </c>
      <c r="BH4" s="16" t="s">
        <v>25</v>
      </c>
      <c r="BI4" s="16" t="s">
        <v>18</v>
      </c>
      <c r="BJ4" s="16" t="s">
        <v>19</v>
      </c>
      <c r="BK4" s="30" t="s">
        <v>20</v>
      </c>
      <c r="BL4" s="34"/>
      <c r="BM4" s="42" t="s">
        <v>9</v>
      </c>
      <c r="BN4" s="12" t="s">
        <v>16</v>
      </c>
      <c r="BO4" s="16" t="s">
        <v>23</v>
      </c>
      <c r="BP4" s="16" t="s">
        <v>24</v>
      </c>
      <c r="BQ4" s="16" t="s">
        <v>25</v>
      </c>
      <c r="BR4" s="16" t="s">
        <v>18</v>
      </c>
      <c r="BS4" s="16" t="s">
        <v>19</v>
      </c>
      <c r="BT4" s="30" t="s">
        <v>20</v>
      </c>
      <c r="BU4" s="34"/>
      <c r="BV4" s="42" t="s">
        <v>9</v>
      </c>
      <c r="BW4" s="12" t="s">
        <v>16</v>
      </c>
      <c r="BX4" s="16" t="s">
        <v>23</v>
      </c>
      <c r="BY4" s="16" t="s">
        <v>24</v>
      </c>
      <c r="BZ4" s="16" t="s">
        <v>25</v>
      </c>
      <c r="CA4" s="16" t="s">
        <v>18</v>
      </c>
      <c r="CB4" s="16" t="s">
        <v>19</v>
      </c>
      <c r="CC4" s="30" t="s">
        <v>20</v>
      </c>
      <c r="CD4" s="34"/>
      <c r="CE4" s="42" t="s">
        <v>9</v>
      </c>
      <c r="CF4" s="12" t="s">
        <v>16</v>
      </c>
      <c r="CG4" s="16" t="s">
        <v>23</v>
      </c>
      <c r="CH4" s="16" t="s">
        <v>24</v>
      </c>
      <c r="CI4" s="16" t="s">
        <v>25</v>
      </c>
      <c r="CJ4" s="16" t="s">
        <v>18</v>
      </c>
      <c r="CK4" s="16" t="s">
        <v>19</v>
      </c>
      <c r="CL4" s="30" t="s">
        <v>20</v>
      </c>
      <c r="CM4" s="34"/>
      <c r="CN4" s="42" t="s">
        <v>9</v>
      </c>
      <c r="CO4" s="12" t="s">
        <v>16</v>
      </c>
      <c r="CP4" s="16" t="s">
        <v>23</v>
      </c>
      <c r="CQ4" s="16" t="s">
        <v>24</v>
      </c>
      <c r="CR4" s="16" t="s">
        <v>25</v>
      </c>
      <c r="CS4" s="16" t="s">
        <v>18</v>
      </c>
      <c r="CT4" s="16" t="s">
        <v>19</v>
      </c>
      <c r="CU4" s="30" t="s">
        <v>20</v>
      </c>
      <c r="CV4" s="34"/>
      <c r="CW4" s="42" t="s">
        <v>9</v>
      </c>
      <c r="CX4" s="12" t="s">
        <v>16</v>
      </c>
      <c r="CY4" s="16" t="s">
        <v>23</v>
      </c>
      <c r="CZ4" s="16" t="s">
        <v>24</v>
      </c>
      <c r="DA4" s="16" t="s">
        <v>25</v>
      </c>
      <c r="DB4" s="16" t="s">
        <v>18</v>
      </c>
      <c r="DC4" s="16" t="s">
        <v>19</v>
      </c>
      <c r="DD4" s="30" t="s">
        <v>20</v>
      </c>
      <c r="DE4" s="34"/>
      <c r="DF4" s="42" t="s">
        <v>9</v>
      </c>
      <c r="DG4" s="12" t="s">
        <v>16</v>
      </c>
      <c r="DH4" s="16" t="s">
        <v>23</v>
      </c>
      <c r="DI4" s="16" t="s">
        <v>24</v>
      </c>
      <c r="DJ4" s="16" t="s">
        <v>25</v>
      </c>
      <c r="DK4" s="16" t="s">
        <v>18</v>
      </c>
      <c r="DL4" s="16" t="s">
        <v>19</v>
      </c>
      <c r="DM4" s="30" t="s">
        <v>20</v>
      </c>
      <c r="DN4" s="34"/>
      <c r="DO4" s="42" t="s">
        <v>9</v>
      </c>
      <c r="DP4" s="12" t="s">
        <v>16</v>
      </c>
      <c r="DQ4" s="16" t="s">
        <v>23</v>
      </c>
      <c r="DR4" s="16" t="s">
        <v>24</v>
      </c>
      <c r="DS4" s="16" t="s">
        <v>25</v>
      </c>
      <c r="DT4" s="16" t="s">
        <v>18</v>
      </c>
      <c r="DU4" s="16" t="s">
        <v>19</v>
      </c>
      <c r="DV4" s="30" t="s">
        <v>20</v>
      </c>
      <c r="DW4" s="34"/>
      <c r="DX4" s="42" t="s">
        <v>9</v>
      </c>
      <c r="DY4" s="12" t="s">
        <v>16</v>
      </c>
      <c r="DZ4" s="16" t="s">
        <v>23</v>
      </c>
      <c r="EA4" s="16" t="s">
        <v>24</v>
      </c>
      <c r="EB4" s="16" t="s">
        <v>25</v>
      </c>
      <c r="EC4" s="16" t="s">
        <v>18</v>
      </c>
      <c r="ED4" s="16" t="s">
        <v>19</v>
      </c>
      <c r="EE4" s="30" t="s">
        <v>20</v>
      </c>
      <c r="EF4" s="34"/>
      <c r="EG4" s="42" t="s">
        <v>9</v>
      </c>
      <c r="EH4" s="12" t="s">
        <v>16</v>
      </c>
      <c r="EI4" s="16" t="s">
        <v>23</v>
      </c>
      <c r="EJ4" s="16" t="s">
        <v>24</v>
      </c>
      <c r="EK4" s="16" t="s">
        <v>25</v>
      </c>
      <c r="EL4" s="16" t="s">
        <v>18</v>
      </c>
      <c r="EM4" s="16" t="s">
        <v>19</v>
      </c>
      <c r="EN4" s="30" t="s">
        <v>20</v>
      </c>
      <c r="EO4" s="34"/>
      <c r="EP4" s="42" t="s">
        <v>9</v>
      </c>
      <c r="EQ4" s="12" t="s">
        <v>16</v>
      </c>
      <c r="ER4" s="16" t="s">
        <v>23</v>
      </c>
      <c r="ES4" s="16" t="s">
        <v>24</v>
      </c>
      <c r="ET4" s="16" t="s">
        <v>25</v>
      </c>
      <c r="EU4" s="16" t="s">
        <v>18</v>
      </c>
      <c r="EV4" s="16" t="s">
        <v>19</v>
      </c>
      <c r="EW4" s="30" t="s">
        <v>20</v>
      </c>
      <c r="EX4" s="34"/>
      <c r="EY4" s="42" t="s">
        <v>9</v>
      </c>
      <c r="EZ4" s="12" t="s">
        <v>16</v>
      </c>
      <c r="FA4" s="16" t="s">
        <v>23</v>
      </c>
      <c r="FB4" s="30" t="s">
        <v>18</v>
      </c>
      <c r="FC4" s="34"/>
      <c r="FD4" s="42" t="s">
        <v>9</v>
      </c>
      <c r="FE4" s="12" t="s">
        <v>16</v>
      </c>
      <c r="FF4" s="16" t="s">
        <v>23</v>
      </c>
      <c r="FG4" s="30" t="s">
        <v>18</v>
      </c>
      <c r="FH4" s="34"/>
      <c r="FI4" s="42" t="s">
        <v>9</v>
      </c>
      <c r="FJ4" s="12" t="s">
        <v>16</v>
      </c>
      <c r="FK4" s="16" t="s">
        <v>23</v>
      </c>
      <c r="FL4" s="30" t="s">
        <v>18</v>
      </c>
    </row>
    <row r="5" spans="1:168" x14ac:dyDescent="0.25">
      <c r="B5" s="93">
        <v>0</v>
      </c>
      <c r="C5" s="93">
        <f>(B5*C$2)+((1-B5)*C$1)+(0.0011*B5*(1-B5))</f>
        <v>5.6532999999999998</v>
      </c>
      <c r="D5" s="93">
        <f t="shared" ref="D5:D36" si="0">-0.127+(1.31*B5)</f>
        <v>-0.127</v>
      </c>
      <c r="E5" s="93">
        <v>5.5E-2</v>
      </c>
      <c r="F5" s="93">
        <v>0</v>
      </c>
      <c r="G5" s="99">
        <f>((1-$B5)*G$1)+($B5*G$2)-($B5*(1-$B5)*D5)</f>
        <v>1.4224821428571428</v>
      </c>
      <c r="H5" s="99">
        <f>((1-$B5)*H$1)+($B5*H$2)-($B5*(1-$B5)*E5)</f>
        <v>1.898857142857143</v>
      </c>
      <c r="I5" s="100">
        <f>((1-$B5)*I$1)+($B5*I$2)-($B5*(1-$B5)*F5)</f>
        <v>1.7069642857142857</v>
      </c>
      <c r="K5" s="93">
        <v>0</v>
      </c>
      <c r="L5" s="93">
        <f>(K5*L$2)+((1-K5)*L$1)+(-0.077*K5*(1-K5))</f>
        <v>5.6532999999999998</v>
      </c>
      <c r="M5" s="93">
        <v>0.47699999999999998</v>
      </c>
      <c r="N5" s="93">
        <v>1.4</v>
      </c>
      <c r="O5" s="93">
        <v>0.33</v>
      </c>
      <c r="P5" s="99">
        <f>((1-$B5)*P$1)+($B5*P$2)-($B5*(1-$B5)*M5)</f>
        <v>1.4224821428571428</v>
      </c>
      <c r="Q5" s="99">
        <f>((1-$B5)*Q$1)+($B5*Q$2)-($B5*(1-$B5)*N5)</f>
        <v>1.898857142857143</v>
      </c>
      <c r="R5" s="100">
        <f>((1-$B5)*R$1)+($B5*R$2)-($B5*(1-$B5)*O5)</f>
        <v>1.7069642857142857</v>
      </c>
      <c r="T5" s="93">
        <v>0</v>
      </c>
      <c r="U5" s="93">
        <f>(T5*U$2)+((1-T5)*U$1)</f>
        <v>5.6613899999999999</v>
      </c>
      <c r="V5" s="93">
        <v>0.7</v>
      </c>
      <c r="W5" s="93">
        <v>0</v>
      </c>
      <c r="Y5" s="99">
        <f>((1-$B5)*Y$1)+($B5*Y$2)-($B5*(1-$B5)*V5)</f>
        <v>3.0030361445783136</v>
      </c>
      <c r="Z5" s="99">
        <f>((1-$B5)*Z$1)+($B5*Z$2)-($B5*(1-$B5)*W5)</f>
        <v>2.1640963855421691</v>
      </c>
      <c r="AA5" s="100">
        <f>((1-$B5)*AA$1)+($B5*AA$2)-($B5*(1-$B5)*X5)</f>
        <v>2.3519642857142857</v>
      </c>
      <c r="AC5" s="93">
        <v>0</v>
      </c>
      <c r="AD5" s="93">
        <f>AD$2-((1-AC5)*0.4182)</f>
        <v>5.4508000000000001</v>
      </c>
      <c r="AE5" s="93">
        <v>0.65</v>
      </c>
      <c r="AF5" s="93">
        <v>0.2</v>
      </c>
      <c r="AG5" s="93">
        <v>1.03</v>
      </c>
      <c r="AH5" s="99">
        <f>((1-$B5)*AH$1)+($B5*AH$2)-($B5*(1-$B5)*AE5)</f>
        <v>2.7770394767269186</v>
      </c>
      <c r="AI5" s="99">
        <f>((1-$B5)*AI$1)+($B5*AI$2)-($B5*(1-$B5)*AF5)</f>
        <v>2.2727098214285717</v>
      </c>
      <c r="AJ5" s="100">
        <f>((1-$B5)*AJ$1)+($B5*AJ$2)-($B5*(1-$B5)*AG5)</f>
        <v>2.6427098214285718</v>
      </c>
      <c r="AL5" s="93">
        <v>0</v>
      </c>
      <c r="AM5" s="93">
        <f>(AL5*AM$2)+((1-AL5)*AM$1)</f>
        <v>5.4634999999999998</v>
      </c>
      <c r="AN5" s="93">
        <v>-0.48</v>
      </c>
      <c r="AO5" s="93">
        <v>0.38</v>
      </c>
      <c r="AQ5" s="99">
        <f>((1-$B5)*AQ$1)+($B5*AQ$2)-($B5*(1-$B5)*AN5)</f>
        <v>3.5527098214285715</v>
      </c>
      <c r="AR5" s="99">
        <f>((1-$B5)*AR$1)+($B5*AR$2)-($B5*(1-$B5)*AO5)</f>
        <v>2.4877702702702704</v>
      </c>
      <c r="AS5" s="100">
        <f>((1-$B5)*AS$1)+($B5*AS$2)-($B5*(1-$B5)*AP5)</f>
        <v>3.5377702702702702</v>
      </c>
      <c r="AU5" s="93">
        <v>0</v>
      </c>
      <c r="AV5" s="93">
        <f>(AU5*AV$2)+((1-AU5)*AV$1)</f>
        <v>5.4634999999999998</v>
      </c>
      <c r="AW5" s="93">
        <v>0</v>
      </c>
      <c r="AX5" s="93">
        <v>0.13</v>
      </c>
      <c r="AZ5" s="99">
        <f>((1-$B5)*AZ$1)+($B5*AZ$2)-($B5*(1-$B5)*AW5)</f>
        <v>3.5527098214285715</v>
      </c>
      <c r="BA5" s="99">
        <f>((1-$B5)*BA$1)+($B5*BA$2)-($B5*(1-$B5)*AX5)</f>
        <v>2.4877702702702704</v>
      </c>
      <c r="BB5" s="100">
        <f>((1-$B5)*BB$1)+($B5*BB$2)-($B5*(1-$B5)*AY5)</f>
        <v>3.5377702702702702</v>
      </c>
      <c r="BD5" s="93">
        <v>0</v>
      </c>
      <c r="BE5" s="93">
        <f>BE$2-(0.383*(1-BD5))</f>
        <v>6.0963700000000003</v>
      </c>
      <c r="BF5" s="93">
        <v>0.41499999999999998</v>
      </c>
      <c r="BG5" s="93">
        <v>0.33</v>
      </c>
      <c r="BH5" s="93">
        <v>0.4</v>
      </c>
      <c r="BI5" s="99">
        <f>((1-$B5)*BI$1)+($B5*BI$2)-($B5*(1-$B5)*BF5)</f>
        <v>0.72670454545454555</v>
      </c>
      <c r="BJ5" s="99">
        <f>((1-$B5)*BJ$1)+($B5*BJ$2)-($B5*(1-$B5)*BG5)</f>
        <v>1.032497461928934</v>
      </c>
      <c r="BK5" s="100">
        <f>((1-$B5)*BK$1)+($B5*BK$2)-($B5*(1-$B5)*BH5)</f>
        <v>0.75288636363636363</v>
      </c>
      <c r="BM5" s="93">
        <v>0</v>
      </c>
      <c r="BN5" s="93">
        <f>(BM5*BN$2)+((1-BM5)*BN$1)</f>
        <v>6.1355000000000004</v>
      </c>
      <c r="BO5" s="93">
        <v>0.43</v>
      </c>
      <c r="BR5" s="99">
        <f>((1-$B5)*BR$1)+($B5*BR$2)-($B5*(1-$B5)*BO5)</f>
        <v>2.3000909090909092</v>
      </c>
      <c r="BS5" s="99">
        <f>((1-$B5)*BS$1)+($B5*BS$2)-($B5*(1-$B5)*BP5)</f>
        <v>1.6162272727272726</v>
      </c>
      <c r="BT5" s="100">
        <f>((1-$B5)*BT$1)+($B5*BT$2)-($B5*(1-$B5)*BQ5)</f>
        <v>2.2103636363636365</v>
      </c>
      <c r="BV5" s="93">
        <v>0</v>
      </c>
      <c r="BW5" s="93">
        <f>(BV5*BW$2)+((1-BV5)*BW$1)+(0.00105*BV5*(1-BV5))</f>
        <v>6.1355000000000004</v>
      </c>
      <c r="BX5" s="93">
        <f>-0.044+(1.22*BV5)</f>
        <v>-4.3999999999999997E-2</v>
      </c>
      <c r="BY5" s="93">
        <v>0</v>
      </c>
      <c r="BZ5" s="93">
        <v>0</v>
      </c>
      <c r="CA5" s="99">
        <f>((1-$B5)*CA$1)+($B5*CA$2)-($B5*(1-$B5)*BX5)</f>
        <v>2.3000909090909092</v>
      </c>
      <c r="CB5" s="99">
        <f>((1-$B5)*CB$1)+($B5*CB$2)-($B5*(1-$B5)*BY5)</f>
        <v>1.6162272727272726</v>
      </c>
      <c r="CC5" s="100">
        <f>((1-$B5)*CC$1)+($B5*CC$2)-($B5*(1-$B5)*BZ5)</f>
        <v>2.2103636363636365</v>
      </c>
      <c r="CE5" s="93">
        <v>0</v>
      </c>
      <c r="CF5" s="93">
        <f>(CE5*CF$2)+((1-CE5)*CF$1)</f>
        <v>5.6532999999999998</v>
      </c>
      <c r="CG5" s="93">
        <v>1.43</v>
      </c>
      <c r="CH5" s="93">
        <v>1.2</v>
      </c>
      <c r="CI5" s="93">
        <v>1.2</v>
      </c>
      <c r="CJ5" s="99">
        <f>((1-$B5)*CJ$1)+($B5*CJ$2)-($B5*(1-$B5)*CG5)</f>
        <v>1.4224821428571428</v>
      </c>
      <c r="CK5" s="99">
        <f>((1-$B5)*CK$1)+($B5*CK$2)-($B5*(1-$B5)*CH5)</f>
        <v>1.898857142857143</v>
      </c>
      <c r="CL5" s="100">
        <f>((1-$B5)*CL$1)+($B5*CL$2)-($B5*(1-$B5)*CI5)</f>
        <v>1.7069642857142857</v>
      </c>
      <c r="CN5" s="93">
        <v>0</v>
      </c>
      <c r="CO5" s="93">
        <f>CO$1+(0.4207*CN5)</f>
        <v>6.0583</v>
      </c>
      <c r="CP5" s="93">
        <v>0.67</v>
      </c>
      <c r="CQ5" s="93">
        <v>0.6</v>
      </c>
      <c r="CR5" s="93">
        <v>0.6</v>
      </c>
      <c r="CS5" s="99">
        <f>((1-$B5)*CS$1)+($B5*CS$2)-($B5*(1-$B5)*CP5)</f>
        <v>0.35379389312977094</v>
      </c>
      <c r="CT5" s="99">
        <f>((1-$B5)*CT$1)+($B5*CT$2)-($B5*(1-$B5)*CQ5)</f>
        <v>1.3697938931297711</v>
      </c>
      <c r="CU5" s="100">
        <f>((1-$B5)*CU$1)+($B5*CU$2)-($B5*(1-$B5)*CR5)</f>
        <v>1.069793893129771</v>
      </c>
      <c r="CW5" s="93">
        <v>0</v>
      </c>
      <c r="CX5" s="93">
        <f>(CW5*CX$2)+((1-CW5)*CX$1)</f>
        <v>5.6613899999999999</v>
      </c>
      <c r="CY5" s="93">
        <v>0.8</v>
      </c>
      <c r="CZ5" s="93">
        <v>0.28000000000000003</v>
      </c>
      <c r="DA5" s="93">
        <v>0.28000000000000003</v>
      </c>
      <c r="DB5" s="99">
        <f>((1-$B5)*DB$1)+($B5*DB$2)-($B5*(1-$B5)*CY5)</f>
        <v>3.0030361445783136</v>
      </c>
      <c r="DC5" s="99">
        <f>((1-$B5)*DC$1)+($B5*DC$2)-($B5*(1-$B5)*CZ5)</f>
        <v>2.1640963855421691</v>
      </c>
      <c r="DD5" s="100">
        <f>((1-$B5)*DD$1)+($B5*DD$2)-($B5*(1-$B5)*DA5)</f>
        <v>2.3519642857142857</v>
      </c>
      <c r="DF5" s="93">
        <v>0</v>
      </c>
      <c r="DG5" s="93">
        <f>(DF5*DG$2)+((1-DF5)*DG$1)</f>
        <v>5.6532999999999998</v>
      </c>
      <c r="DH5" s="93">
        <v>0.19</v>
      </c>
      <c r="DI5" s="93">
        <v>0.24</v>
      </c>
      <c r="DJ5" s="93">
        <v>0.16</v>
      </c>
      <c r="DK5" s="99">
        <f>((1-$B5)*DK$1)+($B5*DK$2)-($B5*(1-$B5)*DH5)</f>
        <v>1.4224821428571428</v>
      </c>
      <c r="DL5" s="99">
        <f>((1-$B5)*DL$1)+($B5*DL$2)-($B5*(1-$B5)*DI5)</f>
        <v>1.898857142857143</v>
      </c>
      <c r="DM5" s="100">
        <f>((1-$B5)*DM$1)+($B5*DM$2)-($B5*(1-$B5)*DJ5)</f>
        <v>1.7069642857142857</v>
      </c>
      <c r="DO5" s="93">
        <v>0</v>
      </c>
      <c r="DP5" s="93">
        <f>(DO5*DP$2)+((1-DO5)*DP$1)</f>
        <v>6.0583</v>
      </c>
      <c r="DQ5" s="93">
        <v>0.1</v>
      </c>
      <c r="DR5" s="93">
        <v>0.27</v>
      </c>
      <c r="DS5" s="93">
        <v>0.27</v>
      </c>
      <c r="DT5" s="99">
        <f>((1-$B5)*DT$1)+($B5*DT$2)-($B5*(1-$B5)*DQ5)</f>
        <v>0.35379389312977094</v>
      </c>
      <c r="DU5" s="99">
        <f>((1-$B5)*DU$1)+($B5*DU$2)-($B5*(1-$B5)*DR5)</f>
        <v>1.3697938931297711</v>
      </c>
      <c r="DV5" s="100">
        <f>((1-$B5)*DV$1)+($B5*DV$2)-($B5*(1-$B5)*DS5)</f>
        <v>1.069793893129771</v>
      </c>
      <c r="DX5" s="93">
        <v>0</v>
      </c>
      <c r="DY5" s="93">
        <f>(DX5*DY$2)+((1-DX5)*DY$1)</f>
        <v>5.6613899999999999</v>
      </c>
      <c r="DZ5" s="93">
        <v>0.22</v>
      </c>
      <c r="EA5" s="93">
        <v>0.22</v>
      </c>
      <c r="EB5" s="93">
        <v>0.22</v>
      </c>
      <c r="EC5" s="99">
        <f>((1-$B5)*EC$1)+($B5*EC$2)-($B5*(1-$B5)*DZ5)</f>
        <v>3.0030361445783136</v>
      </c>
      <c r="ED5" s="99">
        <f>((1-$B5)*ED$1)+($B5*ED$2)-($B5*(1-$B5)*EA5)</f>
        <v>2.1640963855421691</v>
      </c>
      <c r="EE5" s="100">
        <f>((1-$B5)*EE$1)+($B5*EE$2)-($B5*(1-$B5)*EB5)</f>
        <v>2.3519642857142857</v>
      </c>
      <c r="EG5" s="93">
        <v>0</v>
      </c>
      <c r="EH5" s="93">
        <f>(EG5*EH$2)+((1-EG5)*EH$1)</f>
        <v>5.4508000000000001</v>
      </c>
      <c r="EI5" s="93">
        <v>2.7</v>
      </c>
      <c r="EJ5" s="93">
        <v>2.7</v>
      </c>
      <c r="EK5" s="93">
        <v>2.7</v>
      </c>
      <c r="EL5" s="99">
        <f>((1-$B5)*EL$1)+($B5*EL$2)-($B5*(1-$B5)*EI5)</f>
        <v>2.7770394767269186</v>
      </c>
      <c r="EM5" s="99">
        <f>((1-$B5)*EM$1)+($B5*EM$2)-($B5*(1-$B5)*EJ5)</f>
        <v>2.2727098214285717</v>
      </c>
      <c r="EN5" s="100">
        <f>((1-$B5)*EN$1)+($B5*EN$2)-($B5*(1-$B5)*EK5)</f>
        <v>2.6427098214285718</v>
      </c>
      <c r="EP5" s="93">
        <v>0</v>
      </c>
      <c r="EQ5" s="93">
        <f>(EP5*EQ$2)+((1-EP5)*EQ$1)</f>
        <v>5.4634999999999998</v>
      </c>
      <c r="ER5" s="93">
        <v>2.7</v>
      </c>
      <c r="ES5" s="93">
        <v>2.7</v>
      </c>
      <c r="ET5" s="93">
        <v>2.7</v>
      </c>
      <c r="EU5" s="99">
        <f>((1-$B5)*EU$1)+($B5*EU$2)-($B5*(1-$B5)*ER5)</f>
        <v>3.5527098214285715</v>
      </c>
      <c r="EV5" s="99">
        <f>((1-$B5)*EV$1)+($B5*EV$2)-($B5*(1-$B5)*ES5)</f>
        <v>2.4877702702702704</v>
      </c>
      <c r="EW5" s="100">
        <f>((1-$B5)*EW$1)+($B5*EW$2)-($B5*(1-$B5)*ET5)</f>
        <v>3.5377702702702702</v>
      </c>
      <c r="EY5" s="93">
        <v>0</v>
      </c>
      <c r="EZ5" s="93">
        <f>(EY5*EZ$2)+((1-EY5)*EZ$1)</f>
        <v>3.1890000000000001</v>
      </c>
      <c r="FA5" s="93">
        <v>1.4</v>
      </c>
      <c r="FB5" s="100">
        <f t="shared" ref="FB5:FB36" si="1">((1-$B5)*FB$1)+($B5*FB$2)-($B5*(1-$B5)*FA5)</f>
        <v>3.4376017699115042</v>
      </c>
      <c r="FD5" s="93">
        <v>0</v>
      </c>
      <c r="FE5" s="93">
        <f>(FD5*FE$2)+((1-FD5)*FE$1)</f>
        <v>3.1120000000000001</v>
      </c>
      <c r="FF5" s="93">
        <v>0.7</v>
      </c>
      <c r="FG5" s="100">
        <f t="shared" ref="FG5:FG36" si="2">((1-$B5)*FG$1)+($B5*FG$2)-($B5*(1-$B5)*FF5)</f>
        <v>6.1581101021566402</v>
      </c>
      <c r="FI5" s="93">
        <v>0</v>
      </c>
      <c r="FJ5" s="93">
        <f>(FI5*FJ$2)+((1-FI5)*FJ$1)</f>
        <v>3.1120000000000001</v>
      </c>
      <c r="FK5" s="93">
        <v>0.7</v>
      </c>
      <c r="FL5" s="100">
        <f t="shared" ref="FL5:FL36" si="3">((1-$B5)*FL$1)+($B5*FL$2)-($B5*(1-$B5)*FK5)</f>
        <v>6.1581101021566402</v>
      </c>
    </row>
    <row r="6" spans="1:168" x14ac:dyDescent="0.25">
      <c r="B6" s="93">
        <v>0.01</v>
      </c>
      <c r="C6" s="93">
        <f t="shared" ref="C6:C69" si="4">(B6*C$2)+((1-B6)*C$1)+(0.0011*B6*(1-B6))</f>
        <v>5.6533917900000006</v>
      </c>
      <c r="D6" s="93">
        <f t="shared" si="0"/>
        <v>-0.1139</v>
      </c>
      <c r="E6" s="93">
        <v>5.5E-2</v>
      </c>
      <c r="F6" s="93">
        <v>0</v>
      </c>
      <c r="G6" s="99">
        <f t="shared" ref="G6:G69" si="5">((1-$B6)*G$1)+($B6*G$2)-($B6*(1-$B6)*D6)</f>
        <v>1.4394152928743544</v>
      </c>
      <c r="H6" s="99">
        <f t="shared" ref="H6:H69" si="6">((1-$B6)*H$1)+($B6*H$2)-($B6*(1-$B6)*E6)</f>
        <v>1.9009650352839935</v>
      </c>
      <c r="I6" s="100">
        <f t="shared" ref="I6:I69" si="7">((1-$B6)*I$1)+($B6*I$2)-($B6*(1-$B6)*F6)</f>
        <v>1.7134142857142858</v>
      </c>
      <c r="K6" s="93">
        <v>0.01</v>
      </c>
      <c r="L6" s="93">
        <f t="shared" ref="L6:L69" si="8">(K6*L$2)+((1-K6)*L$1)+(-0.077*K6*(1-K6))</f>
        <v>5.6565877000000002</v>
      </c>
      <c r="M6" s="93">
        <v>0.47699999999999998</v>
      </c>
      <c r="N6" s="93">
        <v>1.4</v>
      </c>
      <c r="O6" s="93">
        <v>0.33</v>
      </c>
      <c r="P6" s="99">
        <f t="shared" ref="P6:P69" si="9">((1-$B6)*P$1)+($B6*P$2)-($B6*(1-$B6)*M6)</f>
        <v>1.4070729603598691</v>
      </c>
      <c r="Q6" s="99">
        <f t="shared" ref="Q6:Q69" si="10">((1-$B6)*Q$1)+($B6*Q$2)-($B6*(1-$B6)*N6)</f>
        <v>1.8797065103598694</v>
      </c>
      <c r="R6" s="100">
        <f t="shared" ref="R6:R69" si="11">((1-$B6)*R$1)+($B6*R$2)-($B6*(1-$B6)*O6)</f>
        <v>1.6973255817884407</v>
      </c>
      <c r="T6" s="93">
        <v>0.01</v>
      </c>
      <c r="U6" s="93">
        <f t="shared" ref="U6:U69" si="12">(T6*U$2)+((1-T6)*U$1)</f>
        <v>5.6653590999999999</v>
      </c>
      <c r="V6" s="93">
        <v>0.7</v>
      </c>
      <c r="W6" s="93">
        <v>0</v>
      </c>
      <c r="Y6" s="99">
        <f t="shared" ref="Y6:Y69" si="13">((1-$B6)*Y$1)+($B6*Y$2)-($B6*(1-$B6)*V6)</f>
        <v>2.9696137220638281</v>
      </c>
      <c r="Z6" s="99">
        <f t="shared" ref="Z6:Z69" si="14">((1-$B6)*Z$1)+($B6*Z$2)-($B6*(1-$B6)*W6)</f>
        <v>2.156153360618045</v>
      </c>
      <c r="AA6" s="100">
        <f t="shared" ref="AA6:AA69" si="15">((1-$B6)*AA$1)+($B6*AA$2)-($B6*(1-$B6)*X6)</f>
        <v>2.3391425817884404</v>
      </c>
      <c r="AC6" s="93">
        <v>0.01</v>
      </c>
      <c r="AD6" s="93">
        <f t="shared" ref="AD6:AD69" si="16">AD$2-((1-AC6)*0.4182)</f>
        <v>5.4549819999999993</v>
      </c>
      <c r="AE6" s="93">
        <v>0.65</v>
      </c>
      <c r="AF6" s="93">
        <v>0.2</v>
      </c>
      <c r="AG6" s="93">
        <v>1.03</v>
      </c>
      <c r="AH6" s="99">
        <f t="shared" ref="AH6:AH69" si="17">((1-$B6)*AH$1)+($B6*AH$2)-($B6*(1-$B6)*AE6)</f>
        <v>2.7563629391025062</v>
      </c>
      <c r="AI6" s="99">
        <f t="shared" ref="AI6:AI69" si="18">((1-$B6)*AI$1)+($B6*AI$2)-($B6*(1-$B6)*AF6)</f>
        <v>2.270732723214286</v>
      </c>
      <c r="AJ6" s="100">
        <f t="shared" ref="AJ6:AJ69" si="19">((1-$B6)*AJ$1)+($B6*AJ$2)-($B6*(1-$B6)*AG6)</f>
        <v>2.6255185803571437</v>
      </c>
      <c r="AL6" s="93">
        <v>0.01</v>
      </c>
      <c r="AM6" s="93">
        <f t="shared" ref="AM6:AM69" si="20">(AL6*AM$2)+((1-AL6)*AM$1)</f>
        <v>5.4675549999999999</v>
      </c>
      <c r="AN6" s="93">
        <v>-0.48</v>
      </c>
      <c r="AO6" s="93">
        <v>0.38</v>
      </c>
      <c r="AQ6" s="99">
        <f t="shared" ref="AQ6:AQ69" si="21">((1-$B6)*AQ$1)+($B6*AQ$2)-($B6*(1-$B6)*AN6)</f>
        <v>3.5354635803571428</v>
      </c>
      <c r="AR6" s="99">
        <f t="shared" ref="AR6:AR69" si="22">((1-$B6)*AR$1)+($B6*AR$2)-($B6*(1-$B6)*AO6)</f>
        <v>2.4818605675675678</v>
      </c>
      <c r="AS6" s="100">
        <f t="shared" ref="AS6:AS69" si="23">((1-$B6)*AS$1)+($B6*AS$2)-($B6*(1-$B6)*AP6)</f>
        <v>3.5218254247104248</v>
      </c>
      <c r="AU6" s="93">
        <v>0.01</v>
      </c>
      <c r="AV6" s="93">
        <f t="shared" ref="AV6:AV69" si="24">(AU6*AV$2)+((1-AU6)*AV$1)</f>
        <v>5.4633729999999998</v>
      </c>
      <c r="AW6" s="93">
        <v>0</v>
      </c>
      <c r="AX6" s="93">
        <v>0.13</v>
      </c>
      <c r="AZ6" s="99">
        <f t="shared" ref="AZ6:AZ69" si="25">((1-$B6)*AZ$1)+($B6*AZ$2)-($B6*(1-$B6)*AW6)</f>
        <v>3.5449531179815552</v>
      </c>
      <c r="BA6" s="99">
        <f t="shared" ref="BA6:BA69" si="26">((1-$B6)*BA$1)+($B6*BA$2)-($B6*(1-$B6)*AX6)</f>
        <v>2.4843326657818534</v>
      </c>
      <c r="BB6" s="100">
        <f t="shared" ref="BB6:BB69" si="27">((1-$B6)*BB$1)+($B6*BB$2)-($B6*(1-$B6)*AY6)</f>
        <v>3.5288196657818531</v>
      </c>
      <c r="BD6" s="93">
        <v>0.01</v>
      </c>
      <c r="BE6" s="93">
        <f t="shared" ref="BE6:BE69" si="28">BE$2-(0.383*(1-BD6))</f>
        <v>6.1002000000000001</v>
      </c>
      <c r="BF6" s="93">
        <v>0.41499999999999998</v>
      </c>
      <c r="BG6" s="93">
        <v>0.33</v>
      </c>
      <c r="BH6" s="93">
        <v>0.4</v>
      </c>
      <c r="BI6" s="99">
        <f t="shared" ref="BI6:BI69" si="29">((1-$B6)*BI$1)+($B6*BI$2)-($B6*(1-$B6)*BF6)</f>
        <v>0.71706623404255332</v>
      </c>
      <c r="BJ6" s="99">
        <f t="shared" ref="BJ6:BJ69" si="30">((1-$B6)*BJ$1)+($B6*BJ$2)-($B6*(1-$B6)*BG6)</f>
        <v>1.0352027213521979</v>
      </c>
      <c r="BK6" s="100">
        <f t="shared" ref="BK6:BK69" si="31">((1-$B6)*BK$1)+($B6*BK$2)-($B6*(1-$B6)*BH6)</f>
        <v>0.75069473404255327</v>
      </c>
      <c r="BM6" s="93">
        <v>0.01</v>
      </c>
      <c r="BN6" s="93">
        <f t="shared" ref="BN6:BN69" si="32">(BM6*BN$2)+((1-BM6)*BN$1)</f>
        <v>6.1389387000000006</v>
      </c>
      <c r="BO6" s="93">
        <v>0.43</v>
      </c>
      <c r="BR6" s="99">
        <f t="shared" ref="BR6:BR69" si="33">((1-$B6)*BR$1)+($B6*BR$2)-($B6*(1-$B6)*BO6)</f>
        <v>2.2745702340425535</v>
      </c>
      <c r="BS6" s="99">
        <f t="shared" ref="BS6:BS69" si="34">((1-$B6)*BS$1)+($B6*BS$2)-($B6*(1-$B6)*BP6)</f>
        <v>1.616362234042553</v>
      </c>
      <c r="BT6" s="100">
        <f t="shared" ref="BT6:BT69" si="35">((1-$B6)*BT$1)+($B6*BT$2)-($B6*(1-$B6)*BQ6)</f>
        <v>2.1975572340425531</v>
      </c>
      <c r="BV6" s="93">
        <v>0.01</v>
      </c>
      <c r="BW6" s="93">
        <f t="shared" ref="BW6:BW69" si="36">(BV6*BW$2)+((1-BV6)*BW$1)+(0.00105*BV6*(1-BV6))</f>
        <v>6.1351146950000013</v>
      </c>
      <c r="BX6" s="93">
        <f t="shared" ref="BX6:BX69" si="37">-0.044+(1.22*BV6)</f>
        <v>-3.1799999999999995E-2</v>
      </c>
      <c r="BY6" s="93">
        <v>0</v>
      </c>
      <c r="BZ6" s="93">
        <v>0</v>
      </c>
      <c r="CA6" s="99">
        <f t="shared" ref="CA6:CA69" si="38">((1-$B6)*CA$1)+($B6*CA$2)-($B6*(1-$B6)*BX6)</f>
        <v>2.2846718654545457</v>
      </c>
      <c r="CB6" s="99">
        <f t="shared" ref="CB6:CB69" si="39">((1-$B6)*CB$1)+($B6*CB$2)-($B6*(1-$B6)*BY6)</f>
        <v>1.6103899746192891</v>
      </c>
      <c r="CC6" s="100">
        <f t="shared" ref="CC6:CC69" si="40">((1-$B6)*CC$1)+($B6*CC$2)-($B6*(1-$B6)*BZ6)</f>
        <v>2.1957888636363636</v>
      </c>
      <c r="CE6" s="93">
        <v>0.01</v>
      </c>
      <c r="CF6" s="93">
        <f t="shared" ref="CF6:CF69" si="41">(CE6*CF$2)+((1-CE6)*CF$1)</f>
        <v>5.6577263000000002</v>
      </c>
      <c r="CG6" s="93">
        <v>1.43</v>
      </c>
      <c r="CH6" s="93">
        <v>1.2</v>
      </c>
      <c r="CI6" s="93">
        <v>1.2</v>
      </c>
      <c r="CJ6" s="99">
        <f t="shared" ref="CJ6:CJ69" si="42">((1-$B6)*CJ$1)+($B6*CJ$2)-($B6*(1-$B6)*CG6)</f>
        <v>1.4013673668831168</v>
      </c>
      <c r="CK6" s="99">
        <f t="shared" ref="CK6:CK69" si="43">((1-$B6)*CK$1)+($B6*CK$2)-($B6*(1-$B6)*CH6)</f>
        <v>1.878313546047861</v>
      </c>
      <c r="CL6" s="100">
        <f t="shared" ref="CL6:CL69" si="44">((1-$B6)*CL$1)+($B6*CL$2)-($B6*(1-$B6)*CI6)</f>
        <v>1.6855435064935067</v>
      </c>
      <c r="CN6" s="93">
        <v>0.01</v>
      </c>
      <c r="CO6" s="93">
        <f t="shared" ref="CO6:CO69" si="45">CO$1+(0.4207*CN6)</f>
        <v>6.0625070000000001</v>
      </c>
      <c r="CP6" s="93">
        <v>0.67</v>
      </c>
      <c r="CQ6" s="93">
        <v>0.6</v>
      </c>
      <c r="CR6" s="93">
        <v>0.6</v>
      </c>
      <c r="CS6" s="99">
        <f t="shared" ref="CS6:CS69" si="46">((1-$B6)*CS$1)+($B6*CS$2)-($B6*(1-$B6)*CP6)</f>
        <v>0.34536018824102643</v>
      </c>
      <c r="CT6" s="99">
        <f t="shared" ref="CT6:CT69" si="47">((1-$B6)*CT$1)+($B6*CT$2)-($B6*(1-$B6)*CQ6)</f>
        <v>1.3664531882410265</v>
      </c>
      <c r="CU6" s="100">
        <f t="shared" ref="CU6:CU69" si="48">((1-$B6)*CU$1)+($B6*CU$2)-($B6*(1-$B6)*CR6)</f>
        <v>1.0624531882410264</v>
      </c>
      <c r="CW6" s="93">
        <v>0.01</v>
      </c>
      <c r="CX6" s="93">
        <f t="shared" ref="CX6:CX69" si="49">(CW6*CX$2)+((1-CW6)*CX$1)</f>
        <v>5.6661310999999994</v>
      </c>
      <c r="CY6" s="93">
        <v>0.8</v>
      </c>
      <c r="CZ6" s="93">
        <v>0.28000000000000003</v>
      </c>
      <c r="DA6" s="93">
        <v>0.28000000000000003</v>
      </c>
      <c r="DB6" s="99">
        <f t="shared" ref="DB6:DB69" si="50">((1-$B6)*DB$1)+($B6*DB$2)-($B6*(1-$B6)*CY6)</f>
        <v>2.9880866922234395</v>
      </c>
      <c r="DC6" s="99">
        <f t="shared" ref="DC6:DC69" si="51">((1-$B6)*DC$1)+($B6*DC$2)-($B6*(1-$B6)*CZ6)</f>
        <v>2.1558456944140199</v>
      </c>
      <c r="DD6" s="100">
        <f t="shared" ref="DD6:DD69" si="52">((1-$B6)*DD$1)+($B6*DD$2)-($B6*(1-$B6)*DA6)</f>
        <v>2.347776279220779</v>
      </c>
      <c r="DF6" s="93">
        <v>0.01</v>
      </c>
      <c r="DG6" s="93">
        <f t="shared" ref="DG6:DG69" si="53">(DF6*DG$2)+((1-DF6)*DG$1)</f>
        <v>5.651275</v>
      </c>
      <c r="DH6" s="93">
        <v>0.19</v>
      </c>
      <c r="DI6" s="93">
        <v>0.24</v>
      </c>
      <c r="DJ6" s="93">
        <v>0.16</v>
      </c>
      <c r="DK6" s="99">
        <f t="shared" ref="DK6:DK69" si="54">((1-$B6)*DK$1)+($B6*DK$2)-($B6*(1-$B6)*DH6)</f>
        <v>1.4341467161958406</v>
      </c>
      <c r="DL6" s="99">
        <f t="shared" ref="DL6:DL69" si="55">((1-$B6)*DL$1)+($B6*DL$2)-($B6*(1-$B6)*DI6)</f>
        <v>1.9002196696428575</v>
      </c>
      <c r="DM6" s="100">
        <f t="shared" ref="DM6:DM69" si="56">((1-$B6)*DM$1)+($B6*DM$2)-($B6*(1-$B6)*DJ6)</f>
        <v>1.7147377410714286</v>
      </c>
      <c r="DO6" s="93">
        <v>0.01</v>
      </c>
      <c r="DP6" s="93">
        <f t="shared" ref="DP6:DP69" si="57">(DO6*DP$2)+((1-DO6)*DP$1)</f>
        <v>6.0564070000000001</v>
      </c>
      <c r="DQ6" s="93">
        <v>0.1</v>
      </c>
      <c r="DR6" s="93">
        <v>0.27</v>
      </c>
      <c r="DS6" s="93">
        <v>0.27</v>
      </c>
      <c r="DT6" s="99">
        <f t="shared" ref="DT6:DT69" si="58">((1-$B6)*DT$1)+($B6*DT$2)-($B6*(1-$B6)*DQ6)</f>
        <v>0.36279481134133035</v>
      </c>
      <c r="DU6" s="99">
        <f t="shared" ref="DU6:DU69" si="59">((1-$B6)*DU$1)+($B6*DU$2)-($B6*(1-$B6)*DR6)</f>
        <v>1.3761529541984734</v>
      </c>
      <c r="DV6" s="100">
        <f t="shared" ref="DV6:DV69" si="60">((1-$B6)*DV$1)+($B6*DV$2)-($B6*(1-$B6)*DS6)</f>
        <v>1.0758558113413306</v>
      </c>
      <c r="DX6" s="93">
        <v>0.01</v>
      </c>
      <c r="DY6" s="93">
        <f t="shared" ref="DY6:DY69" si="61">(DX6*DY$2)+((1-DX6)*DY$1)</f>
        <v>5.6594110999999998</v>
      </c>
      <c r="DZ6" s="93">
        <v>0.22</v>
      </c>
      <c r="EA6" s="93">
        <v>0.22</v>
      </c>
      <c r="EB6" s="93">
        <v>0.22</v>
      </c>
      <c r="EC6" s="99">
        <f t="shared" ref="EC6:EC69" si="62">((1-$B6)*EC$1)+($B6*EC$2)-($B6*(1-$B6)*DZ6)</f>
        <v>3.0063548813468164</v>
      </c>
      <c r="ED6" s="99">
        <f t="shared" ref="ED6:ED69" si="63">((1-$B6)*ED$1)+($B6*ED$2)-($B6*(1-$B6)*EA6)</f>
        <v>2.1651551243894502</v>
      </c>
      <c r="EE6" s="100">
        <f t="shared" ref="EE6:EE69" si="64">((1-$B6)*EE$1)+($B6*EE$2)-($B6*(1-$B6)*EB6)</f>
        <v>2.3616443455598457</v>
      </c>
      <c r="EG6" s="93">
        <v>0.01</v>
      </c>
      <c r="EH6" s="93">
        <f t="shared" ref="EH6:EH69" si="65">(EG6*EH$2)+((1-EG6)*EH$1)</f>
        <v>5.4572513000000002</v>
      </c>
      <c r="EI6" s="93">
        <v>2.7</v>
      </c>
      <c r="EJ6" s="93">
        <v>2.7</v>
      </c>
      <c r="EK6" s="93">
        <v>2.7</v>
      </c>
      <c r="EL6" s="99">
        <f t="shared" ref="EL6:EL69" si="66">((1-$B6)*EL$1)+($B6*EL$2)-($B6*(1-$B6)*EI6)</f>
        <v>2.7298061274141947</v>
      </c>
      <c r="EM6" s="99">
        <f t="shared" ref="EM6:EM69" si="67">((1-$B6)*EM$1)+($B6*EM$2)-($B6*(1-$B6)*EJ6)</f>
        <v>2.2335776978335753</v>
      </c>
      <c r="EN6" s="100">
        <f t="shared" ref="EN6:EN69" si="68">((1-$B6)*EN$1)+($B6*EN$2)-($B6*(1-$B6)*EK6)</f>
        <v>2.5970815868506496</v>
      </c>
      <c r="EP6" s="93">
        <v>0.01</v>
      </c>
      <c r="EQ6" s="93">
        <f t="shared" ref="EQ6:EQ69" si="69">(EP6*EQ$2)+((1-EP6)*EQ$1)</f>
        <v>5.4702199999999994</v>
      </c>
      <c r="ER6" s="93">
        <v>2.7</v>
      </c>
      <c r="ES6" s="93">
        <v>2.7</v>
      </c>
      <c r="ET6" s="93">
        <v>2.7</v>
      </c>
      <c r="EU6" s="99">
        <f t="shared" ref="EU6:EU69" si="70">((1-$B6)*EU$1)+($B6*EU$2)-($B6*(1-$B6)*ER6)</f>
        <v>3.5134536323051946</v>
      </c>
      <c r="EV6" s="99">
        <f t="shared" ref="EV6:EV69" si="71">((1-$B6)*EV$1)+($B6*EV$2)-($B6*(1-$B6)*ES6)</f>
        <v>2.4523248402948403</v>
      </c>
      <c r="EW6" s="100">
        <f t="shared" ref="EW6:EW69" si="72">((1-$B6)*EW$1)+($B6*EW$2)-($B6*(1-$B6)*ET6)</f>
        <v>3.4977662039312039</v>
      </c>
      <c r="EY6" s="93">
        <v>0.01</v>
      </c>
      <c r="EZ6" s="93">
        <f t="shared" ref="EZ6:EZ69" si="73">(EY6*EZ$2)+((1-EY6)*EZ$1)</f>
        <v>3.1925599999999998</v>
      </c>
      <c r="FA6" s="93">
        <v>1.4</v>
      </c>
      <c r="FB6" s="100">
        <f t="shared" si="1"/>
        <v>3.3969271158487526</v>
      </c>
      <c r="FD6" s="93">
        <v>0.01</v>
      </c>
      <c r="FE6" s="93">
        <f t="shared" ref="FE6:FE69" si="74">(FD6*FE$2)+((1-FD6)*FE$1)</f>
        <v>3.1127700000000003</v>
      </c>
      <c r="FF6" s="93">
        <v>0.7</v>
      </c>
      <c r="FG6" s="100">
        <f t="shared" si="2"/>
        <v>6.123975018834189</v>
      </c>
      <c r="FI6" s="93">
        <v>0.01</v>
      </c>
      <c r="FJ6" s="93">
        <f t="shared" ref="FJ6:FJ69" si="75">(FI6*FJ$2)+((1-FI6)*FJ$1)</f>
        <v>3.11633</v>
      </c>
      <c r="FK6" s="93">
        <v>0.7</v>
      </c>
      <c r="FL6" s="100">
        <f t="shared" si="3"/>
        <v>6.0971603647714376</v>
      </c>
    </row>
    <row r="7" spans="1:168" x14ac:dyDescent="0.25">
      <c r="B7" s="93">
        <v>0.02</v>
      </c>
      <c r="C7" s="93">
        <f t="shared" si="4"/>
        <v>5.6534833600000001</v>
      </c>
      <c r="D7" s="93">
        <f t="shared" si="0"/>
        <v>-0.1008</v>
      </c>
      <c r="E7" s="93">
        <v>5.5E-2</v>
      </c>
      <c r="F7" s="93">
        <v>0</v>
      </c>
      <c r="G7" s="99">
        <f t="shared" si="5"/>
        <v>1.4560689028915663</v>
      </c>
      <c r="H7" s="99">
        <f t="shared" si="6"/>
        <v>1.9030839277108436</v>
      </c>
      <c r="I7" s="100">
        <f t="shared" si="7"/>
        <v>1.7198642857142856</v>
      </c>
      <c r="K7" s="93">
        <v>0.02</v>
      </c>
      <c r="L7" s="93">
        <f t="shared" si="8"/>
        <v>5.6598907999999994</v>
      </c>
      <c r="M7" s="93">
        <v>0.47699999999999998</v>
      </c>
      <c r="N7" s="93">
        <v>1.4</v>
      </c>
      <c r="O7" s="93">
        <v>0.33</v>
      </c>
      <c r="P7" s="99">
        <f t="shared" si="9"/>
        <v>1.3917591778625955</v>
      </c>
      <c r="Q7" s="99">
        <f t="shared" si="10"/>
        <v>1.8608358778625955</v>
      </c>
      <c r="R7" s="100">
        <f t="shared" si="11"/>
        <v>1.6877528778625954</v>
      </c>
      <c r="T7" s="93">
        <v>0.02</v>
      </c>
      <c r="U7" s="93">
        <f t="shared" si="12"/>
        <v>5.6693281999999998</v>
      </c>
      <c r="V7" s="93">
        <v>0.7</v>
      </c>
      <c r="W7" s="93">
        <v>0</v>
      </c>
      <c r="Y7" s="99">
        <f t="shared" si="13"/>
        <v>2.9363312995493427</v>
      </c>
      <c r="Z7" s="99">
        <f t="shared" si="14"/>
        <v>2.1482103356939208</v>
      </c>
      <c r="AA7" s="100">
        <f t="shared" si="15"/>
        <v>2.3263208778625954</v>
      </c>
      <c r="AC7" s="93">
        <v>0.02</v>
      </c>
      <c r="AD7" s="93">
        <f t="shared" si="16"/>
        <v>5.4591639999999995</v>
      </c>
      <c r="AE7" s="93">
        <v>0.65</v>
      </c>
      <c r="AF7" s="93">
        <v>0.2</v>
      </c>
      <c r="AG7" s="93">
        <v>1.03</v>
      </c>
      <c r="AH7" s="99">
        <f t="shared" si="17"/>
        <v>2.7358164014780946</v>
      </c>
      <c r="AI7" s="99">
        <f t="shared" si="18"/>
        <v>2.2687956250000001</v>
      </c>
      <c r="AJ7" s="100">
        <f t="shared" si="19"/>
        <v>2.6085333392857146</v>
      </c>
      <c r="AL7" s="93">
        <v>0.02</v>
      </c>
      <c r="AM7" s="93">
        <f t="shared" si="20"/>
        <v>5.4716099999999992</v>
      </c>
      <c r="AN7" s="93">
        <v>-0.48</v>
      </c>
      <c r="AO7" s="93">
        <v>0.38</v>
      </c>
      <c r="AQ7" s="99">
        <f t="shared" si="21"/>
        <v>3.5181213392857145</v>
      </c>
      <c r="AR7" s="99">
        <f t="shared" si="22"/>
        <v>2.4760268648648647</v>
      </c>
      <c r="AS7" s="100">
        <f t="shared" si="23"/>
        <v>3.5058805791505794</v>
      </c>
      <c r="AU7" s="93">
        <v>0.02</v>
      </c>
      <c r="AV7" s="93">
        <f t="shared" si="24"/>
        <v>5.4632459999999998</v>
      </c>
      <c r="AW7" s="93">
        <v>0</v>
      </c>
      <c r="AX7" s="93">
        <v>0.13</v>
      </c>
      <c r="AZ7" s="99">
        <f t="shared" si="25"/>
        <v>3.5371964145345385</v>
      </c>
      <c r="BA7" s="99">
        <f t="shared" si="26"/>
        <v>2.4809210612934365</v>
      </c>
      <c r="BB7" s="100">
        <f t="shared" si="27"/>
        <v>3.5198690612934365</v>
      </c>
      <c r="BD7" s="93">
        <v>0.02</v>
      </c>
      <c r="BE7" s="93">
        <f t="shared" si="28"/>
        <v>6.1040299999999998</v>
      </c>
      <c r="BF7" s="93">
        <v>0.41499999999999998</v>
      </c>
      <c r="BG7" s="93">
        <v>0.33</v>
      </c>
      <c r="BH7" s="93">
        <v>0.4</v>
      </c>
      <c r="BI7" s="99">
        <f t="shared" si="29"/>
        <v>0.70751092263056103</v>
      </c>
      <c r="BJ7" s="99">
        <f t="shared" si="30"/>
        <v>1.0379739807754618</v>
      </c>
      <c r="BK7" s="100">
        <f t="shared" si="31"/>
        <v>0.74858310444874276</v>
      </c>
      <c r="BM7" s="93">
        <v>0.02</v>
      </c>
      <c r="BN7" s="93">
        <f t="shared" si="32"/>
        <v>6.1423774</v>
      </c>
      <c r="BO7" s="93">
        <v>0.43</v>
      </c>
      <c r="BR7" s="99">
        <f t="shared" si="33"/>
        <v>2.2491355589941975</v>
      </c>
      <c r="BS7" s="99">
        <f t="shared" si="34"/>
        <v>1.6164971953578335</v>
      </c>
      <c r="BT7" s="100">
        <f t="shared" si="35"/>
        <v>2.1847508317214701</v>
      </c>
      <c r="BV7" s="93">
        <v>0.02</v>
      </c>
      <c r="BW7" s="93">
        <f t="shared" si="36"/>
        <v>6.1347291799999999</v>
      </c>
      <c r="BX7" s="93">
        <f t="shared" si="37"/>
        <v>-1.9599999999999996E-2</v>
      </c>
      <c r="BY7" s="93">
        <v>0</v>
      </c>
      <c r="BZ7" s="93">
        <v>0</v>
      </c>
      <c r="CA7" s="99">
        <f t="shared" si="38"/>
        <v>2.2690073418181815</v>
      </c>
      <c r="CB7" s="99">
        <f t="shared" si="39"/>
        <v>1.6045526765113058</v>
      </c>
      <c r="CC7" s="100">
        <f t="shared" si="40"/>
        <v>2.1812140909090911</v>
      </c>
      <c r="CE7" s="93">
        <v>0.02</v>
      </c>
      <c r="CF7" s="93">
        <f t="shared" si="41"/>
        <v>5.6621525999999998</v>
      </c>
      <c r="CG7" s="93">
        <v>1.43</v>
      </c>
      <c r="CH7" s="93">
        <v>1.2</v>
      </c>
      <c r="CI7" s="93">
        <v>1.2</v>
      </c>
      <c r="CJ7" s="99">
        <f t="shared" si="42"/>
        <v>1.380538590909091</v>
      </c>
      <c r="CK7" s="99">
        <f t="shared" si="43"/>
        <v>1.8580099492385789</v>
      </c>
      <c r="CL7" s="100">
        <f t="shared" si="44"/>
        <v>1.6643627272727273</v>
      </c>
      <c r="CN7" s="93">
        <v>0.02</v>
      </c>
      <c r="CO7" s="93">
        <f t="shared" si="45"/>
        <v>6.0667140000000002</v>
      </c>
      <c r="CP7" s="93">
        <v>0.67</v>
      </c>
      <c r="CQ7" s="93">
        <v>0.6</v>
      </c>
      <c r="CR7" s="93">
        <v>0.6</v>
      </c>
      <c r="CS7" s="99">
        <f t="shared" si="46"/>
        <v>0.33706048335228189</v>
      </c>
      <c r="CT7" s="99">
        <f t="shared" si="47"/>
        <v>1.3632324833522822</v>
      </c>
      <c r="CU7" s="100">
        <f t="shared" si="48"/>
        <v>1.0552324833522821</v>
      </c>
      <c r="CW7" s="93">
        <v>0.02</v>
      </c>
      <c r="CX7" s="93">
        <f t="shared" si="49"/>
        <v>5.6708721999999998</v>
      </c>
      <c r="CY7" s="93">
        <v>0.8</v>
      </c>
      <c r="CZ7" s="93">
        <v>0.28000000000000003</v>
      </c>
      <c r="DA7" s="93">
        <v>0.28000000000000003</v>
      </c>
      <c r="DB7" s="99">
        <f t="shared" si="50"/>
        <v>2.9732972398685655</v>
      </c>
      <c r="DC7" s="99">
        <f t="shared" si="51"/>
        <v>2.1476510032858709</v>
      </c>
      <c r="DD7" s="100">
        <f t="shared" si="52"/>
        <v>2.3436442727272726</v>
      </c>
      <c r="DF7" s="93">
        <v>0.02</v>
      </c>
      <c r="DG7" s="93">
        <f t="shared" si="53"/>
        <v>5.6492500000000003</v>
      </c>
      <c r="DH7" s="93">
        <v>0.19</v>
      </c>
      <c r="DI7" s="93">
        <v>0.24</v>
      </c>
      <c r="DJ7" s="93">
        <v>0.16</v>
      </c>
      <c r="DK7" s="99">
        <f t="shared" si="54"/>
        <v>1.4458492895345383</v>
      </c>
      <c r="DL7" s="99">
        <f t="shared" si="55"/>
        <v>1.9016301964285716</v>
      </c>
      <c r="DM7" s="100">
        <f t="shared" si="56"/>
        <v>1.7225431964285713</v>
      </c>
      <c r="DO7" s="93">
        <v>0.02</v>
      </c>
      <c r="DP7" s="93">
        <f t="shared" si="57"/>
        <v>6.0545139999999993</v>
      </c>
      <c r="DQ7" s="93">
        <v>0.1</v>
      </c>
      <c r="DR7" s="93">
        <v>0.27</v>
      </c>
      <c r="DS7" s="93">
        <v>0.27</v>
      </c>
      <c r="DT7" s="99">
        <f t="shared" si="58"/>
        <v>0.37181572955288977</v>
      </c>
      <c r="DU7" s="99">
        <f t="shared" si="59"/>
        <v>1.3825660152671757</v>
      </c>
      <c r="DV7" s="100">
        <f t="shared" si="60"/>
        <v>1.0819717295528899</v>
      </c>
      <c r="DX7" s="93">
        <v>0.02</v>
      </c>
      <c r="DY7" s="93">
        <f t="shared" si="61"/>
        <v>5.6574322000000006</v>
      </c>
      <c r="DZ7" s="93">
        <v>0.22</v>
      </c>
      <c r="EA7" s="93">
        <v>0.22</v>
      </c>
      <c r="EB7" s="93">
        <v>0.22</v>
      </c>
      <c r="EC7" s="99">
        <f t="shared" si="62"/>
        <v>3.0097176181153187</v>
      </c>
      <c r="ED7" s="99">
        <f t="shared" si="63"/>
        <v>2.1662578632367309</v>
      </c>
      <c r="EE7" s="100">
        <f t="shared" si="64"/>
        <v>2.3713684054054052</v>
      </c>
      <c r="EG7" s="93">
        <v>0.02</v>
      </c>
      <c r="EH7" s="93">
        <f t="shared" si="65"/>
        <v>5.4637025999999995</v>
      </c>
      <c r="EI7" s="93">
        <v>2.7</v>
      </c>
      <c r="EJ7" s="93">
        <v>2.7</v>
      </c>
      <c r="EK7" s="93">
        <v>2.7</v>
      </c>
      <c r="EL7" s="99">
        <f t="shared" si="66"/>
        <v>2.6831127781014712</v>
      </c>
      <c r="EM7" s="99">
        <f t="shared" si="67"/>
        <v>2.1949855742385789</v>
      </c>
      <c r="EN7" s="100">
        <f t="shared" si="68"/>
        <v>2.5519933522727278</v>
      </c>
      <c r="EP7" s="93">
        <v>0.02</v>
      </c>
      <c r="EQ7" s="93">
        <f t="shared" si="69"/>
        <v>5.476939999999999</v>
      </c>
      <c r="ER7" s="93">
        <v>2.7</v>
      </c>
      <c r="ES7" s="93">
        <v>2.7</v>
      </c>
      <c r="ET7" s="93">
        <v>2.7</v>
      </c>
      <c r="EU7" s="99">
        <f t="shared" si="70"/>
        <v>3.4747374431818185</v>
      </c>
      <c r="EV7" s="99">
        <f t="shared" si="71"/>
        <v>2.4174194103194107</v>
      </c>
      <c r="EW7" s="100">
        <f t="shared" si="72"/>
        <v>3.4583021375921379</v>
      </c>
      <c r="EY7" s="93">
        <v>0.02</v>
      </c>
      <c r="EZ7" s="93">
        <f t="shared" si="73"/>
        <v>3.1961200000000001</v>
      </c>
      <c r="FA7" s="93">
        <v>1.4</v>
      </c>
      <c r="FB7" s="100">
        <f t="shared" si="1"/>
        <v>3.3565324617860015</v>
      </c>
      <c r="FD7" s="93">
        <v>0.02</v>
      </c>
      <c r="FE7" s="93">
        <f t="shared" si="74"/>
        <v>3.11354</v>
      </c>
      <c r="FF7" s="93">
        <v>0.7</v>
      </c>
      <c r="FG7" s="100">
        <f t="shared" si="2"/>
        <v>6.089979935511737</v>
      </c>
      <c r="FI7" s="93">
        <v>0.02</v>
      </c>
      <c r="FJ7" s="93">
        <f t="shared" si="75"/>
        <v>3.12066</v>
      </c>
      <c r="FK7" s="93">
        <v>2.5</v>
      </c>
      <c r="FL7" s="100">
        <f t="shared" si="3"/>
        <v>6.001070627386234</v>
      </c>
    </row>
    <row r="8" spans="1:168" x14ac:dyDescent="0.25">
      <c r="B8" s="93">
        <v>0.03</v>
      </c>
      <c r="C8" s="93">
        <f t="shared" si="4"/>
        <v>5.65357471</v>
      </c>
      <c r="D8" s="93">
        <f t="shared" si="0"/>
        <v>-8.77E-2</v>
      </c>
      <c r="E8" s="93">
        <v>5.5E-2</v>
      </c>
      <c r="F8" s="93">
        <v>0</v>
      </c>
      <c r="G8" s="99">
        <f t="shared" si="5"/>
        <v>1.4724508329087778</v>
      </c>
      <c r="H8" s="99">
        <f t="shared" si="6"/>
        <v>1.905213820137694</v>
      </c>
      <c r="I8" s="100">
        <f t="shared" si="7"/>
        <v>1.7263142857142857</v>
      </c>
      <c r="K8" s="93">
        <v>0.03</v>
      </c>
      <c r="L8" s="93">
        <f t="shared" si="8"/>
        <v>5.6632093000000001</v>
      </c>
      <c r="M8" s="93">
        <v>0.47699999999999998</v>
      </c>
      <c r="N8" s="93">
        <v>1.4</v>
      </c>
      <c r="O8" s="93">
        <v>0.33</v>
      </c>
      <c r="P8" s="99">
        <f t="shared" si="9"/>
        <v>1.3765407953653215</v>
      </c>
      <c r="Q8" s="99">
        <f t="shared" si="10"/>
        <v>1.842245245365322</v>
      </c>
      <c r="R8" s="100">
        <f t="shared" si="11"/>
        <v>1.6782461739367502</v>
      </c>
      <c r="T8" s="93">
        <v>0.03</v>
      </c>
      <c r="U8" s="93">
        <f t="shared" si="12"/>
        <v>5.6732972999999998</v>
      </c>
      <c r="V8" s="93">
        <v>0.7</v>
      </c>
      <c r="W8" s="93">
        <v>0</v>
      </c>
      <c r="Y8" s="99">
        <f t="shared" si="13"/>
        <v>2.9031888770348573</v>
      </c>
      <c r="Z8" s="99">
        <f t="shared" si="14"/>
        <v>2.1402673107697971</v>
      </c>
      <c r="AA8" s="100">
        <f t="shared" si="15"/>
        <v>2.3134991739367501</v>
      </c>
      <c r="AC8" s="93">
        <v>0.03</v>
      </c>
      <c r="AD8" s="93">
        <f t="shared" si="16"/>
        <v>5.4633459999999996</v>
      </c>
      <c r="AE8" s="93">
        <v>0.65</v>
      </c>
      <c r="AF8" s="93">
        <v>0.2</v>
      </c>
      <c r="AG8" s="93">
        <v>1.03</v>
      </c>
      <c r="AH8" s="99">
        <f t="shared" si="17"/>
        <v>2.7153998638536825</v>
      </c>
      <c r="AI8" s="99">
        <f t="shared" si="18"/>
        <v>2.2668985267857145</v>
      </c>
      <c r="AJ8" s="100">
        <f t="shared" si="19"/>
        <v>2.5917540982142859</v>
      </c>
      <c r="AL8" s="93">
        <v>0.03</v>
      </c>
      <c r="AM8" s="93">
        <f t="shared" si="20"/>
        <v>5.4756650000000002</v>
      </c>
      <c r="AN8" s="93">
        <v>-0.48</v>
      </c>
      <c r="AO8" s="93">
        <v>0.38</v>
      </c>
      <c r="AQ8" s="99">
        <f t="shared" si="21"/>
        <v>3.500683098214286</v>
      </c>
      <c r="AR8" s="99">
        <f t="shared" si="22"/>
        <v>2.4702691621621624</v>
      </c>
      <c r="AS8" s="100">
        <f t="shared" si="23"/>
        <v>3.4899357335907335</v>
      </c>
      <c r="AU8" s="93">
        <v>0.03</v>
      </c>
      <c r="AV8" s="93">
        <f t="shared" si="24"/>
        <v>5.4631189999999998</v>
      </c>
      <c r="AW8" s="93">
        <v>0</v>
      </c>
      <c r="AX8" s="93">
        <v>0.13</v>
      </c>
      <c r="AZ8" s="99">
        <f t="shared" si="25"/>
        <v>3.5294397110875222</v>
      </c>
      <c r="BA8" s="99">
        <f t="shared" si="26"/>
        <v>2.4775354568050196</v>
      </c>
      <c r="BB8" s="100">
        <f t="shared" si="27"/>
        <v>3.5109184568050193</v>
      </c>
      <c r="BD8" s="93">
        <v>0.03</v>
      </c>
      <c r="BE8" s="93">
        <f t="shared" si="28"/>
        <v>6.1078600000000005</v>
      </c>
      <c r="BF8" s="93">
        <v>0.41499999999999998</v>
      </c>
      <c r="BG8" s="93">
        <v>0.33</v>
      </c>
      <c r="BH8" s="93">
        <v>0.4</v>
      </c>
      <c r="BI8" s="99">
        <f t="shared" si="29"/>
        <v>0.69803861121856869</v>
      </c>
      <c r="BJ8" s="99">
        <f t="shared" si="30"/>
        <v>1.0408112401987255</v>
      </c>
      <c r="BK8" s="100">
        <f t="shared" si="31"/>
        <v>0.74655147485493234</v>
      </c>
      <c r="BM8" s="93">
        <v>0.03</v>
      </c>
      <c r="BN8" s="93">
        <f t="shared" si="32"/>
        <v>6.1458161000000002</v>
      </c>
      <c r="BO8" s="93">
        <v>0.43</v>
      </c>
      <c r="BR8" s="99">
        <f t="shared" si="33"/>
        <v>2.2237868839458415</v>
      </c>
      <c r="BS8" s="99">
        <f t="shared" si="34"/>
        <v>1.6166321566731139</v>
      </c>
      <c r="BT8" s="100">
        <f t="shared" si="35"/>
        <v>2.1719444294003867</v>
      </c>
      <c r="BV8" s="93">
        <v>0.03</v>
      </c>
      <c r="BW8" s="93">
        <f t="shared" si="36"/>
        <v>6.1343434550000007</v>
      </c>
      <c r="BX8" s="93">
        <f t="shared" si="37"/>
        <v>-7.3999999999999969E-3</v>
      </c>
      <c r="BY8" s="93">
        <v>0</v>
      </c>
      <c r="BZ8" s="93">
        <v>0</v>
      </c>
      <c r="CA8" s="99">
        <f t="shared" si="38"/>
        <v>2.2531046581818184</v>
      </c>
      <c r="CB8" s="99">
        <f t="shared" si="39"/>
        <v>1.5987153784033223</v>
      </c>
      <c r="CC8" s="100">
        <f t="shared" si="40"/>
        <v>2.1666393181818182</v>
      </c>
      <c r="CE8" s="93">
        <v>0.03</v>
      </c>
      <c r="CF8" s="93">
        <f t="shared" si="41"/>
        <v>5.6665789000000002</v>
      </c>
      <c r="CG8" s="93">
        <v>1.43</v>
      </c>
      <c r="CH8" s="93">
        <v>1.2</v>
      </c>
      <c r="CI8" s="93">
        <v>1.2</v>
      </c>
      <c r="CJ8" s="99">
        <f t="shared" si="42"/>
        <v>1.3599958149350648</v>
      </c>
      <c r="CK8" s="99">
        <f t="shared" si="43"/>
        <v>1.8379463524292967</v>
      </c>
      <c r="CL8" s="100">
        <f t="shared" si="44"/>
        <v>1.6434219480519481</v>
      </c>
      <c r="CN8" s="93">
        <v>0.03</v>
      </c>
      <c r="CO8" s="93">
        <f t="shared" si="45"/>
        <v>6.0709210000000002</v>
      </c>
      <c r="CP8" s="93">
        <v>0.67</v>
      </c>
      <c r="CQ8" s="93">
        <v>0.6</v>
      </c>
      <c r="CR8" s="93">
        <v>0.6</v>
      </c>
      <c r="CS8" s="99">
        <f t="shared" si="46"/>
        <v>0.32889477846353743</v>
      </c>
      <c r="CT8" s="99">
        <f t="shared" si="47"/>
        <v>1.3601317784635374</v>
      </c>
      <c r="CU8" s="100">
        <f t="shared" si="48"/>
        <v>1.0481317784635376</v>
      </c>
      <c r="CW8" s="93">
        <v>0.03</v>
      </c>
      <c r="CX8" s="93">
        <f t="shared" si="49"/>
        <v>5.6756133000000002</v>
      </c>
      <c r="CY8" s="93">
        <v>0.8</v>
      </c>
      <c r="CZ8" s="93">
        <v>0.28000000000000003</v>
      </c>
      <c r="DA8" s="93">
        <v>0.28000000000000003</v>
      </c>
      <c r="DB8" s="99">
        <f t="shared" si="50"/>
        <v>2.9586677875136909</v>
      </c>
      <c r="DC8" s="99">
        <f t="shared" si="51"/>
        <v>2.1395123121577226</v>
      </c>
      <c r="DD8" s="100">
        <f t="shared" si="52"/>
        <v>2.339568266233766</v>
      </c>
      <c r="DF8" s="93">
        <v>0.03</v>
      </c>
      <c r="DG8" s="93">
        <f t="shared" si="53"/>
        <v>5.6472249999999997</v>
      </c>
      <c r="DH8" s="93">
        <v>0.19</v>
      </c>
      <c r="DI8" s="93">
        <v>0.24</v>
      </c>
      <c r="DJ8" s="93">
        <v>0.16</v>
      </c>
      <c r="DK8" s="99">
        <f t="shared" si="54"/>
        <v>1.457589862873236</v>
      </c>
      <c r="DL8" s="99">
        <f t="shared" si="55"/>
        <v>1.9030887232142857</v>
      </c>
      <c r="DM8" s="100">
        <f t="shared" si="56"/>
        <v>1.7303806517857143</v>
      </c>
      <c r="DO8" s="93">
        <v>0.03</v>
      </c>
      <c r="DP8" s="93">
        <f t="shared" si="57"/>
        <v>6.0526210000000003</v>
      </c>
      <c r="DQ8" s="93">
        <v>0.1</v>
      </c>
      <c r="DR8" s="93">
        <v>0.27</v>
      </c>
      <c r="DS8" s="93">
        <v>0.27</v>
      </c>
      <c r="DT8" s="99">
        <f t="shared" si="58"/>
        <v>0.38085664776444922</v>
      </c>
      <c r="DU8" s="99">
        <f t="shared" si="59"/>
        <v>1.3890330763358778</v>
      </c>
      <c r="DV8" s="100">
        <f t="shared" si="60"/>
        <v>1.0881416477644494</v>
      </c>
      <c r="DX8" s="93">
        <v>0.03</v>
      </c>
      <c r="DY8" s="93">
        <f t="shared" si="61"/>
        <v>5.6554532999999996</v>
      </c>
      <c r="DZ8" s="93">
        <v>0.22</v>
      </c>
      <c r="EA8" s="93">
        <v>0.22</v>
      </c>
      <c r="EB8" s="93">
        <v>0.22</v>
      </c>
      <c r="EC8" s="99">
        <f t="shared" si="62"/>
        <v>3.0131243548838209</v>
      </c>
      <c r="ED8" s="99">
        <f t="shared" si="63"/>
        <v>2.1674046020840123</v>
      </c>
      <c r="EE8" s="100">
        <f t="shared" si="64"/>
        <v>2.381136465250965</v>
      </c>
      <c r="EG8" s="93">
        <v>0.03</v>
      </c>
      <c r="EH8" s="93">
        <f t="shared" si="65"/>
        <v>5.4701539000000006</v>
      </c>
      <c r="EI8" s="93">
        <v>2.7</v>
      </c>
      <c r="EJ8" s="93">
        <v>2.7</v>
      </c>
      <c r="EK8" s="93">
        <v>2.7</v>
      </c>
      <c r="EL8" s="99">
        <f t="shared" si="66"/>
        <v>2.6369594287887472</v>
      </c>
      <c r="EM8" s="99">
        <f t="shared" si="67"/>
        <v>2.1569334506435824</v>
      </c>
      <c r="EN8" s="100">
        <f t="shared" si="68"/>
        <v>2.5074451176948056</v>
      </c>
      <c r="EP8" s="93">
        <v>0.03</v>
      </c>
      <c r="EQ8" s="93">
        <f t="shared" si="69"/>
        <v>5.4836600000000004</v>
      </c>
      <c r="ER8" s="93">
        <v>2.7</v>
      </c>
      <c r="ES8" s="93">
        <v>2.7</v>
      </c>
      <c r="ET8" s="93">
        <v>2.7</v>
      </c>
      <c r="EU8" s="99">
        <f t="shared" si="70"/>
        <v>3.4365612540584416</v>
      </c>
      <c r="EV8" s="99">
        <f t="shared" si="71"/>
        <v>2.3830539803439805</v>
      </c>
      <c r="EW8" s="100">
        <f t="shared" si="72"/>
        <v>3.419378071253071</v>
      </c>
      <c r="EY8" s="93">
        <v>0.03</v>
      </c>
      <c r="EZ8" s="93">
        <f t="shared" si="73"/>
        <v>3.1996799999999999</v>
      </c>
      <c r="FA8" s="93">
        <v>1.4</v>
      </c>
      <c r="FB8" s="100">
        <f t="shared" si="1"/>
        <v>3.31641780772325</v>
      </c>
      <c r="FD8" s="93">
        <v>0.03</v>
      </c>
      <c r="FE8" s="93">
        <f t="shared" si="74"/>
        <v>3.1143100000000001</v>
      </c>
      <c r="FF8" s="93">
        <v>0.7</v>
      </c>
      <c r="FG8" s="100">
        <f t="shared" si="2"/>
        <v>6.0561248521892859</v>
      </c>
      <c r="FI8" s="93">
        <v>0.03</v>
      </c>
      <c r="FJ8" s="93">
        <f t="shared" si="75"/>
        <v>3.1249899999999999</v>
      </c>
      <c r="FK8" s="93">
        <v>2.5</v>
      </c>
      <c r="FL8" s="100">
        <f t="shared" si="3"/>
        <v>5.9233008900010313</v>
      </c>
    </row>
    <row r="9" spans="1:168" x14ac:dyDescent="0.25">
      <c r="B9" s="93">
        <v>0.04</v>
      </c>
      <c r="C9" s="93">
        <f t="shared" si="4"/>
        <v>5.6536658400000004</v>
      </c>
      <c r="D9" s="93">
        <f t="shared" si="0"/>
        <v>-7.46E-2</v>
      </c>
      <c r="E9" s="93">
        <v>5.5E-2</v>
      </c>
      <c r="F9" s="93">
        <v>0</v>
      </c>
      <c r="G9" s="99">
        <f t="shared" si="5"/>
        <v>1.4885689429259896</v>
      </c>
      <c r="H9" s="99">
        <f t="shared" si="6"/>
        <v>1.907354712564544</v>
      </c>
      <c r="I9" s="100">
        <f t="shared" si="7"/>
        <v>1.7327642857142858</v>
      </c>
      <c r="K9" s="93">
        <v>0.04</v>
      </c>
      <c r="L9" s="93">
        <f t="shared" si="8"/>
        <v>5.6665432000000004</v>
      </c>
      <c r="M9" s="93">
        <v>0.47699999999999998</v>
      </c>
      <c r="N9" s="93">
        <v>1.4</v>
      </c>
      <c r="O9" s="93">
        <v>0.33</v>
      </c>
      <c r="P9" s="99">
        <f t="shared" si="9"/>
        <v>1.3614178128680479</v>
      </c>
      <c r="Q9" s="99">
        <f t="shared" si="10"/>
        <v>1.823934612868048</v>
      </c>
      <c r="R9" s="100">
        <f t="shared" si="11"/>
        <v>1.6688054700109052</v>
      </c>
      <c r="T9" s="93">
        <v>0.04</v>
      </c>
      <c r="U9" s="93">
        <f t="shared" si="12"/>
        <v>5.6772663999999997</v>
      </c>
      <c r="V9" s="93">
        <v>0.7</v>
      </c>
      <c r="W9" s="93">
        <v>0</v>
      </c>
      <c r="Y9" s="99">
        <f t="shared" si="13"/>
        <v>2.8701864545203719</v>
      </c>
      <c r="Z9" s="99">
        <f t="shared" si="14"/>
        <v>2.132324285845673</v>
      </c>
      <c r="AA9" s="100">
        <f t="shared" si="15"/>
        <v>2.3006774700109047</v>
      </c>
      <c r="AC9" s="93">
        <v>0.04</v>
      </c>
      <c r="AD9" s="93">
        <f t="shared" si="16"/>
        <v>5.4675279999999997</v>
      </c>
      <c r="AE9" s="93">
        <v>0.65</v>
      </c>
      <c r="AF9" s="93">
        <v>0.2</v>
      </c>
      <c r="AG9" s="93">
        <v>1.03</v>
      </c>
      <c r="AH9" s="99">
        <f t="shared" si="17"/>
        <v>2.6951133262292704</v>
      </c>
      <c r="AI9" s="99">
        <f t="shared" si="18"/>
        <v>2.2650414285714286</v>
      </c>
      <c r="AJ9" s="100">
        <f t="shared" si="19"/>
        <v>2.5751808571428572</v>
      </c>
      <c r="AL9" s="93">
        <v>0.04</v>
      </c>
      <c r="AM9" s="93">
        <f t="shared" si="20"/>
        <v>5.4797199999999995</v>
      </c>
      <c r="AN9" s="93">
        <v>-0.48</v>
      </c>
      <c r="AO9" s="93">
        <v>0.38</v>
      </c>
      <c r="AQ9" s="99">
        <f t="shared" si="21"/>
        <v>3.4831488571428566</v>
      </c>
      <c r="AR9" s="99">
        <f t="shared" si="22"/>
        <v>2.4645874594594597</v>
      </c>
      <c r="AS9" s="100">
        <f t="shared" si="23"/>
        <v>3.4739908880308881</v>
      </c>
      <c r="AU9" s="93">
        <v>0.04</v>
      </c>
      <c r="AV9" s="93">
        <f t="shared" si="24"/>
        <v>5.4629919999999998</v>
      </c>
      <c r="AW9" s="93">
        <v>0</v>
      </c>
      <c r="AX9" s="93">
        <v>0.13</v>
      </c>
      <c r="AZ9" s="99">
        <f t="shared" si="25"/>
        <v>3.521683007640505</v>
      </c>
      <c r="BA9" s="99">
        <f t="shared" si="26"/>
        <v>2.4741758523166024</v>
      </c>
      <c r="BB9" s="100">
        <f t="shared" si="27"/>
        <v>3.5019678523166022</v>
      </c>
      <c r="BD9" s="93">
        <v>0.04</v>
      </c>
      <c r="BE9" s="93">
        <f t="shared" si="28"/>
        <v>6.1116900000000003</v>
      </c>
      <c r="BF9" s="93">
        <v>0.41499999999999998</v>
      </c>
      <c r="BG9" s="93">
        <v>0.33</v>
      </c>
      <c r="BH9" s="93">
        <v>0.4</v>
      </c>
      <c r="BI9" s="99">
        <f t="shared" si="29"/>
        <v>0.68864929980657652</v>
      </c>
      <c r="BJ9" s="99">
        <f t="shared" si="30"/>
        <v>1.0437144996219894</v>
      </c>
      <c r="BK9" s="100">
        <f t="shared" si="31"/>
        <v>0.74459984526112177</v>
      </c>
      <c r="BM9" s="93">
        <v>0.04</v>
      </c>
      <c r="BN9" s="93">
        <f t="shared" si="32"/>
        <v>6.1492548000000005</v>
      </c>
      <c r="BO9" s="93">
        <v>0.43</v>
      </c>
      <c r="BR9" s="99">
        <f t="shared" si="33"/>
        <v>2.1985242088974855</v>
      </c>
      <c r="BS9" s="99">
        <f t="shared" si="34"/>
        <v>1.6167671179883945</v>
      </c>
      <c r="BT9" s="100">
        <f t="shared" si="35"/>
        <v>2.1591380270793037</v>
      </c>
      <c r="BV9" s="93">
        <v>0.04</v>
      </c>
      <c r="BW9" s="93">
        <f t="shared" si="36"/>
        <v>6.1339575200000001</v>
      </c>
      <c r="BX9" s="93">
        <f t="shared" si="37"/>
        <v>4.8000000000000057E-3</v>
      </c>
      <c r="BY9" s="93">
        <v>0</v>
      </c>
      <c r="BZ9" s="93">
        <v>0</v>
      </c>
      <c r="CA9" s="99">
        <f t="shared" si="38"/>
        <v>2.2369711345454548</v>
      </c>
      <c r="CB9" s="99">
        <f t="shared" si="39"/>
        <v>1.5928780802953391</v>
      </c>
      <c r="CC9" s="100">
        <f t="shared" si="40"/>
        <v>2.1520645454545453</v>
      </c>
      <c r="CE9" s="93">
        <v>0.04</v>
      </c>
      <c r="CF9" s="93">
        <f t="shared" si="41"/>
        <v>5.6710051999999997</v>
      </c>
      <c r="CG9" s="93">
        <v>1.43</v>
      </c>
      <c r="CH9" s="93">
        <v>1.2</v>
      </c>
      <c r="CI9" s="93">
        <v>1.2</v>
      </c>
      <c r="CJ9" s="99">
        <f t="shared" si="42"/>
        <v>1.3397390389610386</v>
      </c>
      <c r="CK9" s="99">
        <f t="shared" si="43"/>
        <v>1.8181227556200146</v>
      </c>
      <c r="CL9" s="100">
        <f t="shared" si="44"/>
        <v>1.6227211688311689</v>
      </c>
      <c r="CN9" s="93">
        <v>0.04</v>
      </c>
      <c r="CO9" s="93">
        <f t="shared" si="45"/>
        <v>6.0751280000000003</v>
      </c>
      <c r="CP9" s="93">
        <v>0.67</v>
      </c>
      <c r="CQ9" s="93">
        <v>0.6</v>
      </c>
      <c r="CR9" s="93">
        <v>0.6</v>
      </c>
      <c r="CS9" s="99">
        <f t="shared" si="46"/>
        <v>0.32086307357479282</v>
      </c>
      <c r="CT9" s="99">
        <f t="shared" si="47"/>
        <v>1.3571510735747929</v>
      </c>
      <c r="CU9" s="100">
        <f t="shared" si="48"/>
        <v>1.0411510735747929</v>
      </c>
      <c r="CW9" s="93">
        <v>0.04</v>
      </c>
      <c r="CX9" s="93">
        <f t="shared" si="49"/>
        <v>5.6803543999999997</v>
      </c>
      <c r="CY9" s="93">
        <v>0.8</v>
      </c>
      <c r="CZ9" s="93">
        <v>0.28000000000000003</v>
      </c>
      <c r="DA9" s="93">
        <v>0.28000000000000003</v>
      </c>
      <c r="DB9" s="99">
        <f t="shared" si="50"/>
        <v>2.9441983351588172</v>
      </c>
      <c r="DC9" s="99">
        <f t="shared" si="51"/>
        <v>2.1314296210295733</v>
      </c>
      <c r="DD9" s="100">
        <f t="shared" si="52"/>
        <v>2.3355482597402593</v>
      </c>
      <c r="DF9" s="93">
        <v>0.04</v>
      </c>
      <c r="DG9" s="93">
        <f t="shared" si="53"/>
        <v>5.6452</v>
      </c>
      <c r="DH9" s="93">
        <v>0.19</v>
      </c>
      <c r="DI9" s="93">
        <v>0.24</v>
      </c>
      <c r="DJ9" s="93">
        <v>0.16</v>
      </c>
      <c r="DK9" s="99">
        <f t="shared" si="54"/>
        <v>1.4693684362119337</v>
      </c>
      <c r="DL9" s="99">
        <f t="shared" si="55"/>
        <v>1.9045952500000001</v>
      </c>
      <c r="DM9" s="100">
        <f t="shared" si="56"/>
        <v>1.7382501071428573</v>
      </c>
      <c r="DO9" s="93">
        <v>0.04</v>
      </c>
      <c r="DP9" s="93">
        <f t="shared" si="57"/>
        <v>6.0507279999999994</v>
      </c>
      <c r="DQ9" s="93">
        <v>0.1</v>
      </c>
      <c r="DR9" s="93">
        <v>0.27</v>
      </c>
      <c r="DS9" s="93">
        <v>0.27</v>
      </c>
      <c r="DT9" s="99">
        <f t="shared" si="58"/>
        <v>0.38991756597600868</v>
      </c>
      <c r="DU9" s="99">
        <f t="shared" si="59"/>
        <v>1.3955541374045801</v>
      </c>
      <c r="DV9" s="100">
        <f t="shared" si="60"/>
        <v>1.0943655659760088</v>
      </c>
      <c r="DX9" s="93">
        <v>0.04</v>
      </c>
      <c r="DY9" s="93">
        <f t="shared" si="61"/>
        <v>5.6534743999999995</v>
      </c>
      <c r="DZ9" s="93">
        <v>0.22</v>
      </c>
      <c r="EA9" s="93">
        <v>0.22</v>
      </c>
      <c r="EB9" s="93">
        <v>0.22</v>
      </c>
      <c r="EC9" s="99">
        <f t="shared" si="62"/>
        <v>3.0165750916523235</v>
      </c>
      <c r="ED9" s="99">
        <f t="shared" si="63"/>
        <v>2.1685953409312932</v>
      </c>
      <c r="EE9" s="100">
        <f t="shared" si="64"/>
        <v>2.3909485250965248</v>
      </c>
      <c r="EG9" s="93">
        <v>0.04</v>
      </c>
      <c r="EH9" s="93">
        <f t="shared" si="65"/>
        <v>5.4766051999999998</v>
      </c>
      <c r="EI9" s="93">
        <v>2.7</v>
      </c>
      <c r="EJ9" s="93">
        <v>2.7</v>
      </c>
      <c r="EK9" s="93">
        <v>2.7</v>
      </c>
      <c r="EL9" s="99">
        <f t="shared" si="66"/>
        <v>2.5913460794760237</v>
      </c>
      <c r="EM9" s="99">
        <f t="shared" si="67"/>
        <v>2.1194213270485864</v>
      </c>
      <c r="EN9" s="100">
        <f t="shared" si="68"/>
        <v>2.4634368831168834</v>
      </c>
      <c r="EP9" s="93">
        <v>0.04</v>
      </c>
      <c r="EQ9" s="93">
        <f t="shared" si="69"/>
        <v>5.49038</v>
      </c>
      <c r="ER9" s="93">
        <v>2.7</v>
      </c>
      <c r="ES9" s="93">
        <v>2.7</v>
      </c>
      <c r="ET9" s="93">
        <v>2.7</v>
      </c>
      <c r="EU9" s="99">
        <f t="shared" si="70"/>
        <v>3.3989250649350646</v>
      </c>
      <c r="EV9" s="99">
        <f t="shared" si="71"/>
        <v>2.3492285503685508</v>
      </c>
      <c r="EW9" s="100">
        <f t="shared" si="72"/>
        <v>3.3809940049140046</v>
      </c>
      <c r="EY9" s="93">
        <v>0.04</v>
      </c>
      <c r="EZ9" s="93">
        <f t="shared" si="73"/>
        <v>3.2032400000000001</v>
      </c>
      <c r="FA9" s="93">
        <v>1.4</v>
      </c>
      <c r="FB9" s="100">
        <f t="shared" si="1"/>
        <v>3.2765831536604986</v>
      </c>
      <c r="FD9" s="93">
        <v>0.04</v>
      </c>
      <c r="FE9" s="93">
        <f t="shared" si="74"/>
        <v>3.1150799999999998</v>
      </c>
      <c r="FF9" s="93">
        <v>0.7</v>
      </c>
      <c r="FG9" s="100">
        <f t="shared" si="2"/>
        <v>6.0224097688668339</v>
      </c>
      <c r="FI9" s="93">
        <v>0.04</v>
      </c>
      <c r="FJ9" s="93">
        <f t="shared" si="75"/>
        <v>3.1293199999999999</v>
      </c>
      <c r="FK9" s="93">
        <v>2.5</v>
      </c>
      <c r="FL9" s="100">
        <f t="shared" si="3"/>
        <v>5.8460311526158284</v>
      </c>
    </row>
    <row r="10" spans="1:168" x14ac:dyDescent="0.25">
      <c r="B10" s="93">
        <v>0.05</v>
      </c>
      <c r="C10" s="93">
        <f t="shared" si="4"/>
        <v>5.6537567499999994</v>
      </c>
      <c r="D10" s="93">
        <f t="shared" si="0"/>
        <v>-6.1499999999999999E-2</v>
      </c>
      <c r="E10" s="93">
        <v>5.5E-2</v>
      </c>
      <c r="F10" s="93">
        <v>0</v>
      </c>
      <c r="G10" s="99">
        <f t="shared" si="5"/>
        <v>1.5044310929432012</v>
      </c>
      <c r="H10" s="99">
        <f t="shared" si="6"/>
        <v>1.9095066049913945</v>
      </c>
      <c r="I10" s="100">
        <f t="shared" si="7"/>
        <v>1.7392142857142858</v>
      </c>
      <c r="K10" s="93">
        <v>0.05</v>
      </c>
      <c r="L10" s="93">
        <f t="shared" si="8"/>
        <v>5.6698924999999987</v>
      </c>
      <c r="M10" s="93">
        <v>0.47699999999999998</v>
      </c>
      <c r="N10" s="93">
        <v>1.4</v>
      </c>
      <c r="O10" s="93">
        <v>0.33</v>
      </c>
      <c r="P10" s="99">
        <f t="shared" si="9"/>
        <v>1.3463902303707742</v>
      </c>
      <c r="Q10" s="99">
        <f t="shared" si="10"/>
        <v>1.8059039803707744</v>
      </c>
      <c r="R10" s="100">
        <f t="shared" si="11"/>
        <v>1.6594307660850598</v>
      </c>
      <c r="T10" s="93">
        <v>0.05</v>
      </c>
      <c r="U10" s="93">
        <f t="shared" si="12"/>
        <v>5.6812354999999997</v>
      </c>
      <c r="V10" s="93">
        <v>0.7</v>
      </c>
      <c r="W10" s="93">
        <v>0</v>
      </c>
      <c r="Y10" s="99">
        <f t="shared" si="13"/>
        <v>2.8373240320058866</v>
      </c>
      <c r="Z10" s="99">
        <f t="shared" si="14"/>
        <v>2.1243812609215489</v>
      </c>
      <c r="AA10" s="100">
        <f t="shared" si="15"/>
        <v>2.2878557660850598</v>
      </c>
      <c r="AC10" s="93">
        <v>0.05</v>
      </c>
      <c r="AD10" s="93">
        <f t="shared" si="16"/>
        <v>5.4717099999999999</v>
      </c>
      <c r="AE10" s="93">
        <v>0.65</v>
      </c>
      <c r="AF10" s="93">
        <v>0.2</v>
      </c>
      <c r="AG10" s="93">
        <v>1.03</v>
      </c>
      <c r="AH10" s="99">
        <f t="shared" si="17"/>
        <v>2.6749567886048582</v>
      </c>
      <c r="AI10" s="99">
        <f t="shared" si="18"/>
        <v>2.2632243303571427</v>
      </c>
      <c r="AJ10" s="100">
        <f t="shared" si="19"/>
        <v>2.5588136160714288</v>
      </c>
      <c r="AL10" s="93">
        <v>0.05</v>
      </c>
      <c r="AM10" s="93">
        <f t="shared" si="20"/>
        <v>5.4837749999999996</v>
      </c>
      <c r="AN10" s="93">
        <v>-0.48</v>
      </c>
      <c r="AO10" s="93">
        <v>0.38</v>
      </c>
      <c r="AQ10" s="99">
        <f t="shared" si="21"/>
        <v>3.4655186160714284</v>
      </c>
      <c r="AR10" s="99">
        <f t="shared" si="22"/>
        <v>2.4589817567567565</v>
      </c>
      <c r="AS10" s="100">
        <f t="shared" si="23"/>
        <v>3.4580460424710422</v>
      </c>
      <c r="AU10" s="93">
        <v>0.05</v>
      </c>
      <c r="AV10" s="93">
        <f t="shared" si="24"/>
        <v>5.4628649999999999</v>
      </c>
      <c r="AW10" s="93">
        <v>0</v>
      </c>
      <c r="AX10" s="93">
        <v>0.13</v>
      </c>
      <c r="AZ10" s="99">
        <f t="shared" si="25"/>
        <v>3.5139263041934887</v>
      </c>
      <c r="BA10" s="99">
        <f t="shared" si="26"/>
        <v>2.4708422478281857</v>
      </c>
      <c r="BB10" s="100">
        <f t="shared" si="27"/>
        <v>3.4930172478281851</v>
      </c>
      <c r="BD10" s="93">
        <v>0.05</v>
      </c>
      <c r="BE10" s="93">
        <f t="shared" si="28"/>
        <v>6.1155200000000001</v>
      </c>
      <c r="BF10" s="93">
        <v>0.41499999999999998</v>
      </c>
      <c r="BG10" s="93">
        <v>0.33</v>
      </c>
      <c r="BH10" s="93">
        <v>0.4</v>
      </c>
      <c r="BI10" s="99">
        <f t="shared" si="29"/>
        <v>0.67934298839458418</v>
      </c>
      <c r="BJ10" s="99">
        <f t="shared" si="30"/>
        <v>1.0466837590452531</v>
      </c>
      <c r="BK10" s="100">
        <f t="shared" si="31"/>
        <v>0.74272821566731129</v>
      </c>
      <c r="BM10" s="93">
        <v>0.05</v>
      </c>
      <c r="BN10" s="93">
        <f t="shared" si="32"/>
        <v>6.1526935000000007</v>
      </c>
      <c r="BO10" s="93">
        <v>0.43</v>
      </c>
      <c r="BR10" s="99">
        <f t="shared" si="33"/>
        <v>2.1733475338491299</v>
      </c>
      <c r="BS10" s="99">
        <f t="shared" si="34"/>
        <v>1.616902079303675</v>
      </c>
      <c r="BT10" s="100">
        <f t="shared" si="35"/>
        <v>2.1463316247582207</v>
      </c>
      <c r="BV10" s="93">
        <v>0.05</v>
      </c>
      <c r="BW10" s="93">
        <f t="shared" si="36"/>
        <v>6.1335713750000007</v>
      </c>
      <c r="BX10" s="93">
        <f t="shared" si="37"/>
        <v>1.7000000000000001E-2</v>
      </c>
      <c r="BY10" s="93">
        <v>0</v>
      </c>
      <c r="BZ10" s="93">
        <v>0</v>
      </c>
      <c r="CA10" s="99">
        <f t="shared" si="38"/>
        <v>2.2206140909090908</v>
      </c>
      <c r="CB10" s="99">
        <f t="shared" si="39"/>
        <v>1.5870407821873558</v>
      </c>
      <c r="CC10" s="100">
        <f t="shared" si="40"/>
        <v>2.1374897727272728</v>
      </c>
      <c r="CE10" s="93">
        <v>0.05</v>
      </c>
      <c r="CF10" s="93">
        <f t="shared" si="41"/>
        <v>5.6754314999999993</v>
      </c>
      <c r="CG10" s="93">
        <v>1.43</v>
      </c>
      <c r="CH10" s="93">
        <v>1.2</v>
      </c>
      <c r="CI10" s="93">
        <v>1.2</v>
      </c>
      <c r="CJ10" s="99">
        <f t="shared" si="42"/>
        <v>1.3197682629870129</v>
      </c>
      <c r="CK10" s="99">
        <f t="shared" si="43"/>
        <v>1.7985391588107325</v>
      </c>
      <c r="CL10" s="100">
        <f t="shared" si="44"/>
        <v>1.6022603896103897</v>
      </c>
      <c r="CN10" s="93">
        <v>0.05</v>
      </c>
      <c r="CO10" s="93">
        <f t="shared" si="45"/>
        <v>6.0793350000000004</v>
      </c>
      <c r="CP10" s="93">
        <v>0.67</v>
      </c>
      <c r="CQ10" s="93">
        <v>0.6</v>
      </c>
      <c r="CR10" s="93">
        <v>0.6</v>
      </c>
      <c r="CS10" s="99">
        <f t="shared" si="46"/>
        <v>0.31296536868604835</v>
      </c>
      <c r="CT10" s="99">
        <f t="shared" si="47"/>
        <v>1.3542903686860486</v>
      </c>
      <c r="CU10" s="100">
        <f t="shared" si="48"/>
        <v>1.0342903686860483</v>
      </c>
      <c r="CW10" s="93">
        <v>0.05</v>
      </c>
      <c r="CX10" s="93">
        <f t="shared" si="49"/>
        <v>5.6850955000000001</v>
      </c>
      <c r="CY10" s="93">
        <v>0.8</v>
      </c>
      <c r="CZ10" s="93">
        <v>0.28000000000000003</v>
      </c>
      <c r="DA10" s="93">
        <v>0.28000000000000003</v>
      </c>
      <c r="DB10" s="99">
        <f t="shared" si="50"/>
        <v>2.9298888828039433</v>
      </c>
      <c r="DC10" s="99">
        <f t="shared" si="51"/>
        <v>2.1234029299014239</v>
      </c>
      <c r="DD10" s="100">
        <f t="shared" si="52"/>
        <v>2.3315842532467528</v>
      </c>
      <c r="DF10" s="93">
        <v>0.05</v>
      </c>
      <c r="DG10" s="93">
        <f t="shared" si="53"/>
        <v>5.6431749999999994</v>
      </c>
      <c r="DH10" s="93">
        <v>0.19</v>
      </c>
      <c r="DI10" s="93">
        <v>0.24</v>
      </c>
      <c r="DJ10" s="93">
        <v>0.16</v>
      </c>
      <c r="DK10" s="99">
        <f t="shared" si="54"/>
        <v>1.4811850095506314</v>
      </c>
      <c r="DL10" s="99">
        <f t="shared" si="55"/>
        <v>1.9061497767857143</v>
      </c>
      <c r="DM10" s="100">
        <f t="shared" si="56"/>
        <v>1.7461515624999999</v>
      </c>
      <c r="DO10" s="93">
        <v>0.05</v>
      </c>
      <c r="DP10" s="93">
        <f t="shared" si="57"/>
        <v>6.0488349999999995</v>
      </c>
      <c r="DQ10" s="93">
        <v>0.1</v>
      </c>
      <c r="DR10" s="93">
        <v>0.27</v>
      </c>
      <c r="DS10" s="93">
        <v>0.27</v>
      </c>
      <c r="DT10" s="99">
        <f t="shared" si="58"/>
        <v>0.39899848418756811</v>
      </c>
      <c r="DU10" s="99">
        <f t="shared" si="59"/>
        <v>1.4021291984732824</v>
      </c>
      <c r="DV10" s="100">
        <f t="shared" si="60"/>
        <v>1.1006434841875679</v>
      </c>
      <c r="DX10" s="93">
        <v>0.05</v>
      </c>
      <c r="DY10" s="93">
        <f t="shared" si="61"/>
        <v>5.6514955000000002</v>
      </c>
      <c r="DZ10" s="93">
        <v>0.22</v>
      </c>
      <c r="EA10" s="93">
        <v>0.22</v>
      </c>
      <c r="EB10" s="93">
        <v>0.22</v>
      </c>
      <c r="EC10" s="99">
        <f t="shared" si="62"/>
        <v>3.0200698284208261</v>
      </c>
      <c r="ED10" s="99">
        <f t="shared" si="63"/>
        <v>2.1698300797785741</v>
      </c>
      <c r="EE10" s="100">
        <f t="shared" si="64"/>
        <v>2.4008045849420845</v>
      </c>
      <c r="EG10" s="93">
        <v>0.05</v>
      </c>
      <c r="EH10" s="93">
        <f t="shared" si="65"/>
        <v>5.4830565</v>
      </c>
      <c r="EI10" s="93">
        <v>2.7</v>
      </c>
      <c r="EJ10" s="93">
        <v>2.7</v>
      </c>
      <c r="EK10" s="93">
        <v>2.7</v>
      </c>
      <c r="EL10" s="99">
        <f t="shared" si="66"/>
        <v>2.5462727301632997</v>
      </c>
      <c r="EM10" s="99">
        <f t="shared" si="67"/>
        <v>2.0824492034535895</v>
      </c>
      <c r="EN10" s="100">
        <f t="shared" si="68"/>
        <v>2.4199686485389611</v>
      </c>
      <c r="EP10" s="93">
        <v>0.05</v>
      </c>
      <c r="EQ10" s="93">
        <f t="shared" si="69"/>
        <v>5.4970999999999997</v>
      </c>
      <c r="ER10" s="93">
        <v>2.7</v>
      </c>
      <c r="ES10" s="93">
        <v>2.7</v>
      </c>
      <c r="ET10" s="93">
        <v>2.7</v>
      </c>
      <c r="EU10" s="99">
        <f t="shared" si="70"/>
        <v>3.3618288758116881</v>
      </c>
      <c r="EV10" s="99">
        <f t="shared" si="71"/>
        <v>2.3159431203931202</v>
      </c>
      <c r="EW10" s="100">
        <f t="shared" si="72"/>
        <v>3.3431499385749381</v>
      </c>
      <c r="EY10" s="93">
        <v>0.05</v>
      </c>
      <c r="EZ10" s="93">
        <f t="shared" si="73"/>
        <v>3.2067999999999999</v>
      </c>
      <c r="FA10" s="93">
        <v>1.4</v>
      </c>
      <c r="FB10" s="100">
        <f t="shared" si="1"/>
        <v>3.2370284995977467</v>
      </c>
      <c r="FD10" s="93">
        <v>0.05</v>
      </c>
      <c r="FE10" s="93">
        <f t="shared" si="74"/>
        <v>3.11585</v>
      </c>
      <c r="FF10" s="93">
        <v>0.7</v>
      </c>
      <c r="FG10" s="100">
        <f t="shared" si="2"/>
        <v>5.9888346855443837</v>
      </c>
      <c r="FI10" s="93">
        <v>0.05</v>
      </c>
      <c r="FJ10" s="93">
        <f t="shared" si="75"/>
        <v>3.1336499999999998</v>
      </c>
      <c r="FK10" s="93">
        <v>2.5</v>
      </c>
      <c r="FL10" s="100">
        <f t="shared" si="3"/>
        <v>5.7692614152306261</v>
      </c>
    </row>
    <row r="11" spans="1:168" x14ac:dyDescent="0.25">
      <c r="B11" s="93">
        <v>0.06</v>
      </c>
      <c r="C11" s="93">
        <f t="shared" si="4"/>
        <v>5.6538474399999998</v>
      </c>
      <c r="D11" s="93">
        <f t="shared" si="0"/>
        <v>-4.8399999999999999E-2</v>
      </c>
      <c r="E11" s="93">
        <v>5.5E-2</v>
      </c>
      <c r="F11" s="93">
        <v>0</v>
      </c>
      <c r="G11" s="99">
        <f t="shared" si="5"/>
        <v>1.5200451429604129</v>
      </c>
      <c r="H11" s="99">
        <f t="shared" si="6"/>
        <v>1.9116694974182447</v>
      </c>
      <c r="I11" s="100">
        <f t="shared" si="7"/>
        <v>1.7456642857142854</v>
      </c>
      <c r="K11" s="93">
        <v>0.06</v>
      </c>
      <c r="L11" s="93">
        <f t="shared" si="8"/>
        <v>5.6732571999999992</v>
      </c>
      <c r="M11" s="93">
        <v>0.47699999999999998</v>
      </c>
      <c r="N11" s="93">
        <v>1.4</v>
      </c>
      <c r="O11" s="93">
        <v>0.33</v>
      </c>
      <c r="P11" s="99">
        <f t="shared" si="9"/>
        <v>1.3314580478735005</v>
      </c>
      <c r="Q11" s="99">
        <f t="shared" si="10"/>
        <v>1.7881533478735008</v>
      </c>
      <c r="R11" s="100">
        <f t="shared" si="11"/>
        <v>1.6501220621592145</v>
      </c>
      <c r="T11" s="93">
        <v>0.06</v>
      </c>
      <c r="U11" s="93">
        <f t="shared" si="12"/>
        <v>5.6852045999999996</v>
      </c>
      <c r="V11" s="93">
        <v>0.7</v>
      </c>
      <c r="W11" s="93">
        <v>0</v>
      </c>
      <c r="Y11" s="99">
        <f t="shared" si="13"/>
        <v>2.8046016094914008</v>
      </c>
      <c r="Z11" s="99">
        <f t="shared" si="14"/>
        <v>2.1164382359974252</v>
      </c>
      <c r="AA11" s="100">
        <f t="shared" si="15"/>
        <v>2.2750340621592149</v>
      </c>
      <c r="AC11" s="93">
        <v>0.06</v>
      </c>
      <c r="AD11" s="93">
        <f t="shared" si="16"/>
        <v>5.475892</v>
      </c>
      <c r="AE11" s="93">
        <v>0.65</v>
      </c>
      <c r="AF11" s="93">
        <v>0.2</v>
      </c>
      <c r="AG11" s="93">
        <v>1.03</v>
      </c>
      <c r="AH11" s="99">
        <f t="shared" si="17"/>
        <v>2.654930250980446</v>
      </c>
      <c r="AI11" s="99">
        <f t="shared" si="18"/>
        <v>2.2614472321428569</v>
      </c>
      <c r="AJ11" s="100">
        <f t="shared" si="19"/>
        <v>2.5426523750000007</v>
      </c>
      <c r="AL11" s="93">
        <v>0.06</v>
      </c>
      <c r="AM11" s="93">
        <f t="shared" si="20"/>
        <v>5.4878299999999998</v>
      </c>
      <c r="AN11" s="93">
        <v>-0.48</v>
      </c>
      <c r="AO11" s="93">
        <v>0.38</v>
      </c>
      <c r="AQ11" s="99">
        <f t="shared" si="21"/>
        <v>3.4477923749999997</v>
      </c>
      <c r="AR11" s="99">
        <f t="shared" si="22"/>
        <v>2.4534520540540541</v>
      </c>
      <c r="AS11" s="100">
        <f t="shared" si="23"/>
        <v>3.4421011969111968</v>
      </c>
      <c r="AU11" s="93">
        <v>0.06</v>
      </c>
      <c r="AV11" s="93">
        <f t="shared" si="24"/>
        <v>5.4627379999999999</v>
      </c>
      <c r="AW11" s="93">
        <v>0</v>
      </c>
      <c r="AX11" s="93">
        <v>0.13</v>
      </c>
      <c r="AZ11" s="99">
        <f t="shared" si="25"/>
        <v>3.506169600746472</v>
      </c>
      <c r="BA11" s="99">
        <f t="shared" si="26"/>
        <v>2.4675346433397682</v>
      </c>
      <c r="BB11" s="100">
        <f t="shared" si="27"/>
        <v>3.484066643339768</v>
      </c>
      <c r="BD11" s="93">
        <v>0.06</v>
      </c>
      <c r="BE11" s="93">
        <f t="shared" si="28"/>
        <v>6.1193500000000007</v>
      </c>
      <c r="BF11" s="93">
        <v>0.41499999999999998</v>
      </c>
      <c r="BG11" s="93">
        <v>0.33</v>
      </c>
      <c r="BH11" s="93">
        <v>0.4</v>
      </c>
      <c r="BI11" s="99">
        <f t="shared" si="29"/>
        <v>0.67011967698259189</v>
      </c>
      <c r="BJ11" s="99">
        <f t="shared" si="30"/>
        <v>1.049719018468517</v>
      </c>
      <c r="BK11" s="100">
        <f t="shared" si="31"/>
        <v>0.74093658607350088</v>
      </c>
      <c r="BM11" s="93">
        <v>0.06</v>
      </c>
      <c r="BN11" s="93">
        <f t="shared" si="32"/>
        <v>6.1561322000000001</v>
      </c>
      <c r="BO11" s="93">
        <v>0.43</v>
      </c>
      <c r="BR11" s="99">
        <f t="shared" si="33"/>
        <v>2.1482568588007735</v>
      </c>
      <c r="BS11" s="99">
        <f t="shared" si="34"/>
        <v>1.6170370406189554</v>
      </c>
      <c r="BT11" s="100">
        <f t="shared" si="35"/>
        <v>2.1335252224371377</v>
      </c>
      <c r="BV11" s="93">
        <v>0.06</v>
      </c>
      <c r="BW11" s="93">
        <f t="shared" si="36"/>
        <v>6.1331850199999991</v>
      </c>
      <c r="BX11" s="93">
        <f t="shared" si="37"/>
        <v>2.9200000000000004E-2</v>
      </c>
      <c r="BY11" s="93">
        <v>0</v>
      </c>
      <c r="BZ11" s="93">
        <v>0</v>
      </c>
      <c r="CA11" s="99">
        <f t="shared" si="38"/>
        <v>2.2040408472727271</v>
      </c>
      <c r="CB11" s="99">
        <f t="shared" si="39"/>
        <v>1.5812034840793723</v>
      </c>
      <c r="CC11" s="100">
        <f t="shared" si="40"/>
        <v>2.1229150000000003</v>
      </c>
      <c r="CE11" s="93">
        <v>0.06</v>
      </c>
      <c r="CF11" s="93">
        <f t="shared" si="41"/>
        <v>5.6798577999999988</v>
      </c>
      <c r="CG11" s="93">
        <v>1.43</v>
      </c>
      <c r="CH11" s="93">
        <v>1.2</v>
      </c>
      <c r="CI11" s="93">
        <v>1.2</v>
      </c>
      <c r="CJ11" s="99">
        <f t="shared" si="42"/>
        <v>1.3000834870129869</v>
      </c>
      <c r="CK11" s="99">
        <f t="shared" si="43"/>
        <v>1.7791955620014506</v>
      </c>
      <c r="CL11" s="100">
        <f t="shared" si="44"/>
        <v>1.5820396103896102</v>
      </c>
      <c r="CN11" s="93">
        <v>0.06</v>
      </c>
      <c r="CO11" s="93">
        <f t="shared" si="45"/>
        <v>6.0835420000000004</v>
      </c>
      <c r="CP11" s="93">
        <v>0.67</v>
      </c>
      <c r="CQ11" s="93">
        <v>0.6</v>
      </c>
      <c r="CR11" s="93">
        <v>0.6</v>
      </c>
      <c r="CS11" s="99">
        <f t="shared" si="46"/>
        <v>0.30520166379730379</v>
      </c>
      <c r="CT11" s="99">
        <f t="shared" si="47"/>
        <v>1.3515496637973039</v>
      </c>
      <c r="CU11" s="100">
        <f t="shared" si="48"/>
        <v>1.0275496637973038</v>
      </c>
      <c r="CW11" s="93">
        <v>0.06</v>
      </c>
      <c r="CX11" s="93">
        <f t="shared" si="49"/>
        <v>5.6898365999999996</v>
      </c>
      <c r="CY11" s="93">
        <v>0.8</v>
      </c>
      <c r="CZ11" s="93">
        <v>0.28000000000000003</v>
      </c>
      <c r="DA11" s="93">
        <v>0.28000000000000003</v>
      </c>
      <c r="DB11" s="99">
        <f t="shared" si="50"/>
        <v>2.9157394304490696</v>
      </c>
      <c r="DC11" s="99">
        <f t="shared" si="51"/>
        <v>2.1154322387732751</v>
      </c>
      <c r="DD11" s="100">
        <f t="shared" si="52"/>
        <v>2.327676246753247</v>
      </c>
      <c r="DF11" s="93">
        <v>0.06</v>
      </c>
      <c r="DG11" s="93">
        <f t="shared" si="53"/>
        <v>5.6411499999999997</v>
      </c>
      <c r="DH11" s="93">
        <v>0.19</v>
      </c>
      <c r="DI11" s="93">
        <v>0.24</v>
      </c>
      <c r="DJ11" s="93">
        <v>0.16</v>
      </c>
      <c r="DK11" s="99">
        <f t="shared" si="54"/>
        <v>1.4930395828893293</v>
      </c>
      <c r="DL11" s="99">
        <f t="shared" si="55"/>
        <v>1.9077523035714288</v>
      </c>
      <c r="DM11" s="100">
        <f t="shared" si="56"/>
        <v>1.7540850178571428</v>
      </c>
      <c r="DO11" s="93">
        <v>0.06</v>
      </c>
      <c r="DP11" s="93">
        <f t="shared" si="57"/>
        <v>6.0469419999999996</v>
      </c>
      <c r="DQ11" s="93">
        <v>0.1</v>
      </c>
      <c r="DR11" s="93">
        <v>0.27</v>
      </c>
      <c r="DS11" s="93">
        <v>0.27</v>
      </c>
      <c r="DT11" s="99">
        <f t="shared" si="58"/>
        <v>0.40809940239912751</v>
      </c>
      <c r="DU11" s="99">
        <f t="shared" si="59"/>
        <v>1.4087582595419847</v>
      </c>
      <c r="DV11" s="100">
        <f t="shared" si="60"/>
        <v>1.1069754023991276</v>
      </c>
      <c r="DX11" s="93">
        <v>0.06</v>
      </c>
      <c r="DY11" s="93">
        <f t="shared" si="61"/>
        <v>5.6495166000000001</v>
      </c>
      <c r="DZ11" s="93">
        <v>0.22</v>
      </c>
      <c r="EA11" s="93">
        <v>0.22</v>
      </c>
      <c r="EB11" s="93">
        <v>0.22</v>
      </c>
      <c r="EC11" s="99">
        <f t="shared" si="62"/>
        <v>3.0236085651893285</v>
      </c>
      <c r="ED11" s="99">
        <f t="shared" si="63"/>
        <v>2.1711088186258549</v>
      </c>
      <c r="EE11" s="100">
        <f t="shared" si="64"/>
        <v>2.4107046447876446</v>
      </c>
      <c r="EG11" s="93">
        <v>0.06</v>
      </c>
      <c r="EH11" s="93">
        <f t="shared" si="65"/>
        <v>5.4895077999999993</v>
      </c>
      <c r="EI11" s="93">
        <v>2.7</v>
      </c>
      <c r="EJ11" s="93">
        <v>2.7</v>
      </c>
      <c r="EK11" s="93">
        <v>2.7</v>
      </c>
      <c r="EL11" s="99">
        <f t="shared" si="66"/>
        <v>2.5017393808505757</v>
      </c>
      <c r="EM11" s="99">
        <f t="shared" si="67"/>
        <v>2.046017079858593</v>
      </c>
      <c r="EN11" s="100">
        <f t="shared" si="68"/>
        <v>2.3770404139610393</v>
      </c>
      <c r="EP11" s="93">
        <v>0.06</v>
      </c>
      <c r="EQ11" s="93">
        <f t="shared" si="69"/>
        <v>5.5038199999999993</v>
      </c>
      <c r="ER11" s="93">
        <v>2.7</v>
      </c>
      <c r="ES11" s="93">
        <v>2.7</v>
      </c>
      <c r="ET11" s="93">
        <v>2.7</v>
      </c>
      <c r="EU11" s="99">
        <f t="shared" si="70"/>
        <v>3.3252726866883116</v>
      </c>
      <c r="EV11" s="99">
        <f t="shared" si="71"/>
        <v>2.2831976904176901</v>
      </c>
      <c r="EW11" s="100">
        <f t="shared" si="72"/>
        <v>3.3058458722358717</v>
      </c>
      <c r="EY11" s="93">
        <v>0.06</v>
      </c>
      <c r="EZ11" s="93">
        <f t="shared" si="73"/>
        <v>3.2103599999999997</v>
      </c>
      <c r="FA11" s="93">
        <v>1.4</v>
      </c>
      <c r="FB11" s="100">
        <f t="shared" si="1"/>
        <v>3.1977538455349954</v>
      </c>
      <c r="FD11" s="93">
        <v>0.06</v>
      </c>
      <c r="FE11" s="93">
        <f t="shared" si="74"/>
        <v>3.1166199999999997</v>
      </c>
      <c r="FF11" s="93">
        <v>0.7</v>
      </c>
      <c r="FG11" s="100">
        <f t="shared" si="2"/>
        <v>5.9553996022219318</v>
      </c>
      <c r="FI11" s="93">
        <v>0.06</v>
      </c>
      <c r="FJ11" s="93">
        <f t="shared" si="75"/>
        <v>3.1379799999999998</v>
      </c>
      <c r="FK11" s="93">
        <v>2.5</v>
      </c>
      <c r="FL11" s="100">
        <f t="shared" si="3"/>
        <v>5.6929916778454235</v>
      </c>
    </row>
    <row r="12" spans="1:168" x14ac:dyDescent="0.25">
      <c r="B12" s="93">
        <v>7.0000000000000007E-2</v>
      </c>
      <c r="C12" s="93">
        <f t="shared" si="4"/>
        <v>5.6539379099999989</v>
      </c>
      <c r="D12" s="93">
        <f t="shared" si="0"/>
        <v>-3.5299999999999984E-2</v>
      </c>
      <c r="E12" s="93">
        <v>5.5E-2</v>
      </c>
      <c r="F12" s="93">
        <v>0</v>
      </c>
      <c r="G12" s="99">
        <f t="shared" si="5"/>
        <v>1.5354189529776248</v>
      </c>
      <c r="H12" s="99">
        <f t="shared" si="6"/>
        <v>1.9138433898450948</v>
      </c>
      <c r="I12" s="100">
        <f t="shared" si="7"/>
        <v>1.7521142857142855</v>
      </c>
      <c r="K12" s="93">
        <v>7.0000000000000007E-2</v>
      </c>
      <c r="L12" s="93">
        <f t="shared" si="8"/>
        <v>5.6766372999999994</v>
      </c>
      <c r="M12" s="93">
        <v>0.47699999999999998</v>
      </c>
      <c r="N12" s="93">
        <v>1.4</v>
      </c>
      <c r="O12" s="93">
        <v>0.33</v>
      </c>
      <c r="P12" s="99">
        <f t="shared" si="9"/>
        <v>1.3166212653762268</v>
      </c>
      <c r="Q12" s="99">
        <f t="shared" si="10"/>
        <v>1.7706827153762268</v>
      </c>
      <c r="R12" s="100">
        <f t="shared" si="11"/>
        <v>1.6408793582333696</v>
      </c>
      <c r="T12" s="93">
        <v>7.0000000000000007E-2</v>
      </c>
      <c r="U12" s="93">
        <f t="shared" si="12"/>
        <v>5.6891736999999996</v>
      </c>
      <c r="V12" s="93">
        <v>0.7</v>
      </c>
      <c r="W12" s="93">
        <v>0</v>
      </c>
      <c r="Y12" s="99">
        <f t="shared" si="13"/>
        <v>2.7720191869769155</v>
      </c>
      <c r="Z12" s="99">
        <f t="shared" si="14"/>
        <v>2.1084952110733011</v>
      </c>
      <c r="AA12" s="100">
        <f t="shared" si="15"/>
        <v>2.2622123582333695</v>
      </c>
      <c r="AC12" s="93">
        <v>7.0000000000000007E-2</v>
      </c>
      <c r="AD12" s="93">
        <f t="shared" si="16"/>
        <v>5.4800740000000001</v>
      </c>
      <c r="AE12" s="93">
        <v>0.65</v>
      </c>
      <c r="AF12" s="93">
        <v>0.2</v>
      </c>
      <c r="AG12" s="93">
        <v>1.03</v>
      </c>
      <c r="AH12" s="99">
        <f t="shared" si="17"/>
        <v>2.6350337133560342</v>
      </c>
      <c r="AI12" s="99">
        <f t="shared" si="18"/>
        <v>2.2597101339285715</v>
      </c>
      <c r="AJ12" s="100">
        <f t="shared" si="19"/>
        <v>2.5266971339285713</v>
      </c>
      <c r="AL12" s="93">
        <v>7.0000000000000007E-2</v>
      </c>
      <c r="AM12" s="93">
        <f t="shared" si="20"/>
        <v>5.491884999999999</v>
      </c>
      <c r="AN12" s="93">
        <v>-0.48</v>
      </c>
      <c r="AO12" s="93">
        <v>0.38</v>
      </c>
      <c r="AQ12" s="99">
        <f t="shared" si="21"/>
        <v>3.4299701339285713</v>
      </c>
      <c r="AR12" s="99">
        <f t="shared" si="22"/>
        <v>2.4479983513513512</v>
      </c>
      <c r="AS12" s="100">
        <f t="shared" si="23"/>
        <v>3.4261563513513509</v>
      </c>
      <c r="AU12" s="93">
        <v>7.0000000000000007E-2</v>
      </c>
      <c r="AV12" s="93">
        <f t="shared" si="24"/>
        <v>5.462610999999999</v>
      </c>
      <c r="AW12" s="93">
        <v>0</v>
      </c>
      <c r="AX12" s="93">
        <v>0.13</v>
      </c>
      <c r="AZ12" s="99">
        <f t="shared" si="25"/>
        <v>3.4984128972994557</v>
      </c>
      <c r="BA12" s="99">
        <f t="shared" si="26"/>
        <v>2.4642530388513513</v>
      </c>
      <c r="BB12" s="100">
        <f t="shared" si="27"/>
        <v>3.4751160388513509</v>
      </c>
      <c r="BD12" s="93">
        <v>7.0000000000000007E-2</v>
      </c>
      <c r="BE12" s="93">
        <f t="shared" si="28"/>
        <v>6.1231800000000005</v>
      </c>
      <c r="BF12" s="93">
        <v>0.41499999999999998</v>
      </c>
      <c r="BG12" s="93">
        <v>0.33</v>
      </c>
      <c r="BH12" s="93">
        <v>0.4</v>
      </c>
      <c r="BI12" s="99">
        <f t="shared" si="29"/>
        <v>0.66097936557059955</v>
      </c>
      <c r="BJ12" s="99">
        <f t="shared" si="30"/>
        <v>1.052820277891781</v>
      </c>
      <c r="BK12" s="100">
        <f t="shared" si="31"/>
        <v>0.73922495647969055</v>
      </c>
      <c r="BM12" s="93">
        <v>7.0000000000000007E-2</v>
      </c>
      <c r="BN12" s="93">
        <f t="shared" si="32"/>
        <v>6.1595709000000003</v>
      </c>
      <c r="BO12" s="93">
        <v>0.43</v>
      </c>
      <c r="BR12" s="99">
        <f t="shared" si="33"/>
        <v>2.1232521837524181</v>
      </c>
      <c r="BS12" s="99">
        <f t="shared" si="34"/>
        <v>1.6171720019342357</v>
      </c>
      <c r="BT12" s="100">
        <f t="shared" si="35"/>
        <v>2.1207188201160543</v>
      </c>
      <c r="BV12" s="93">
        <v>7.0000000000000007E-2</v>
      </c>
      <c r="BW12" s="93">
        <f t="shared" si="36"/>
        <v>6.1327984549999996</v>
      </c>
      <c r="BX12" s="93">
        <f t="shared" si="37"/>
        <v>4.1400000000000006E-2</v>
      </c>
      <c r="BY12" s="93">
        <v>0</v>
      </c>
      <c r="BZ12" s="93">
        <v>0</v>
      </c>
      <c r="CA12" s="99">
        <f t="shared" si="38"/>
        <v>2.1872587236363636</v>
      </c>
      <c r="CB12" s="99">
        <f t="shared" si="39"/>
        <v>1.5753661859713888</v>
      </c>
      <c r="CC12" s="100">
        <f t="shared" si="40"/>
        <v>2.1083402272727274</v>
      </c>
      <c r="CE12" s="93">
        <v>7.0000000000000007E-2</v>
      </c>
      <c r="CF12" s="93">
        <f t="shared" si="41"/>
        <v>5.6842840999999993</v>
      </c>
      <c r="CG12" s="93">
        <v>1.43</v>
      </c>
      <c r="CH12" s="93">
        <v>1.2</v>
      </c>
      <c r="CI12" s="93">
        <v>1.2</v>
      </c>
      <c r="CJ12" s="99">
        <f t="shared" si="42"/>
        <v>1.280684711038961</v>
      </c>
      <c r="CK12" s="99">
        <f t="shared" si="43"/>
        <v>1.7600919651921683</v>
      </c>
      <c r="CL12" s="100">
        <f t="shared" si="44"/>
        <v>1.562058831168831</v>
      </c>
      <c r="CN12" s="93">
        <v>7.0000000000000007E-2</v>
      </c>
      <c r="CO12" s="93">
        <f t="shared" si="45"/>
        <v>6.0877489999999996</v>
      </c>
      <c r="CP12" s="93">
        <v>0.67</v>
      </c>
      <c r="CQ12" s="93">
        <v>0.6</v>
      </c>
      <c r="CR12" s="93">
        <v>0.6</v>
      </c>
      <c r="CS12" s="99">
        <f t="shared" si="46"/>
        <v>0.29757195890855925</v>
      </c>
      <c r="CT12" s="99">
        <f t="shared" si="47"/>
        <v>1.3489289589085591</v>
      </c>
      <c r="CU12" s="100">
        <f t="shared" si="48"/>
        <v>1.0209289589085593</v>
      </c>
      <c r="CW12" s="93">
        <v>7.0000000000000007E-2</v>
      </c>
      <c r="CX12" s="93">
        <f t="shared" si="49"/>
        <v>5.6945776999999991</v>
      </c>
      <c r="CY12" s="93">
        <v>0.8</v>
      </c>
      <c r="CZ12" s="93">
        <v>0.28000000000000003</v>
      </c>
      <c r="DA12" s="93">
        <v>0.28000000000000003</v>
      </c>
      <c r="DB12" s="99">
        <f t="shared" si="50"/>
        <v>2.9017499780941951</v>
      </c>
      <c r="DC12" s="99">
        <f t="shared" si="51"/>
        <v>2.1075175476451258</v>
      </c>
      <c r="DD12" s="100">
        <f t="shared" si="52"/>
        <v>2.3238242402597402</v>
      </c>
      <c r="DF12" s="93">
        <v>7.0000000000000007E-2</v>
      </c>
      <c r="DG12" s="93">
        <f t="shared" si="53"/>
        <v>5.6391249999999991</v>
      </c>
      <c r="DH12" s="93">
        <v>0.19</v>
      </c>
      <c r="DI12" s="93">
        <v>0.24</v>
      </c>
      <c r="DJ12" s="93">
        <v>0.16</v>
      </c>
      <c r="DK12" s="99">
        <f t="shared" si="54"/>
        <v>1.5049321562280271</v>
      </c>
      <c r="DL12" s="99">
        <f t="shared" si="55"/>
        <v>1.9094028303571429</v>
      </c>
      <c r="DM12" s="100">
        <f t="shared" si="56"/>
        <v>1.7620504732142857</v>
      </c>
      <c r="DO12" s="93">
        <v>7.0000000000000007E-2</v>
      </c>
      <c r="DP12" s="93">
        <f t="shared" si="57"/>
        <v>6.0450489999999997</v>
      </c>
      <c r="DQ12" s="93">
        <v>0.1</v>
      </c>
      <c r="DR12" s="93">
        <v>0.27</v>
      </c>
      <c r="DS12" s="93">
        <v>0.27</v>
      </c>
      <c r="DT12" s="99">
        <f t="shared" si="58"/>
        <v>0.41722032061068692</v>
      </c>
      <c r="DU12" s="99">
        <f t="shared" si="59"/>
        <v>1.4154413206106871</v>
      </c>
      <c r="DV12" s="100">
        <f t="shared" si="60"/>
        <v>1.1133613206106869</v>
      </c>
      <c r="DX12" s="93">
        <v>7.0000000000000007E-2</v>
      </c>
      <c r="DY12" s="93">
        <f t="shared" si="61"/>
        <v>5.6475376999999991</v>
      </c>
      <c r="DZ12" s="93">
        <v>0.22</v>
      </c>
      <c r="EA12" s="93">
        <v>0.22</v>
      </c>
      <c r="EB12" s="93">
        <v>0.22</v>
      </c>
      <c r="EC12" s="99">
        <f t="shared" si="62"/>
        <v>3.0271913019578318</v>
      </c>
      <c r="ED12" s="99">
        <f t="shared" si="63"/>
        <v>2.1724315574731361</v>
      </c>
      <c r="EE12" s="100">
        <f t="shared" si="64"/>
        <v>2.4206487046332046</v>
      </c>
      <c r="EG12" s="93">
        <v>7.0000000000000007E-2</v>
      </c>
      <c r="EH12" s="93">
        <f t="shared" si="65"/>
        <v>5.4959590999999994</v>
      </c>
      <c r="EI12" s="93">
        <v>2.7</v>
      </c>
      <c r="EJ12" s="93">
        <v>2.7</v>
      </c>
      <c r="EK12" s="93">
        <v>2.7</v>
      </c>
      <c r="EL12" s="99">
        <f t="shared" si="66"/>
        <v>2.4577460315378525</v>
      </c>
      <c r="EM12" s="99">
        <f t="shared" si="67"/>
        <v>2.010124956263597</v>
      </c>
      <c r="EN12" s="100">
        <f t="shared" si="68"/>
        <v>2.334652179383117</v>
      </c>
      <c r="EP12" s="93">
        <v>7.0000000000000007E-2</v>
      </c>
      <c r="EQ12" s="93">
        <f t="shared" si="69"/>
        <v>5.5105399999999989</v>
      </c>
      <c r="ER12" s="93">
        <v>2.7</v>
      </c>
      <c r="ES12" s="93">
        <v>2.7</v>
      </c>
      <c r="ET12" s="93">
        <v>2.7</v>
      </c>
      <c r="EU12" s="99">
        <f t="shared" si="70"/>
        <v>3.289256497564935</v>
      </c>
      <c r="EV12" s="99">
        <f t="shared" si="71"/>
        <v>2.2509922604422603</v>
      </c>
      <c r="EW12" s="100">
        <f t="shared" si="72"/>
        <v>3.2690818058968056</v>
      </c>
      <c r="EY12" s="93">
        <v>7.0000000000000007E-2</v>
      </c>
      <c r="EZ12" s="93">
        <f t="shared" si="73"/>
        <v>3.2139199999999999</v>
      </c>
      <c r="FA12" s="93">
        <v>1.4</v>
      </c>
      <c r="FB12" s="100">
        <f t="shared" si="1"/>
        <v>3.1587591914722442</v>
      </c>
      <c r="FD12" s="93">
        <v>7.0000000000000007E-2</v>
      </c>
      <c r="FE12" s="93">
        <f t="shared" si="74"/>
        <v>3.1173899999999999</v>
      </c>
      <c r="FF12" s="93">
        <v>0.7</v>
      </c>
      <c r="FG12" s="100">
        <f t="shared" si="2"/>
        <v>5.9221045188994808</v>
      </c>
      <c r="FI12" s="93">
        <v>7.0000000000000007E-2</v>
      </c>
      <c r="FJ12" s="93">
        <f t="shared" si="75"/>
        <v>3.1423099999999997</v>
      </c>
      <c r="FK12" s="93">
        <v>2.5</v>
      </c>
      <c r="FL12" s="100">
        <f t="shared" si="3"/>
        <v>5.6172219404602206</v>
      </c>
    </row>
    <row r="13" spans="1:168" x14ac:dyDescent="0.25">
      <c r="B13" s="93">
        <v>0.08</v>
      </c>
      <c r="C13" s="93">
        <f t="shared" si="4"/>
        <v>5.6540281600000002</v>
      </c>
      <c r="D13" s="93">
        <f t="shared" si="0"/>
        <v>-2.2199999999999998E-2</v>
      </c>
      <c r="E13" s="93">
        <v>5.5E-2</v>
      </c>
      <c r="F13" s="93">
        <v>0</v>
      </c>
      <c r="G13" s="99">
        <f t="shared" si="5"/>
        <v>1.5505603829948365</v>
      </c>
      <c r="H13" s="99">
        <f t="shared" si="6"/>
        <v>1.9160282822719452</v>
      </c>
      <c r="I13" s="100">
        <f t="shared" si="7"/>
        <v>1.7585642857142858</v>
      </c>
      <c r="K13" s="93">
        <v>0.08</v>
      </c>
      <c r="L13" s="93">
        <f t="shared" si="8"/>
        <v>5.6800328000000002</v>
      </c>
      <c r="M13" s="93">
        <v>0.47699999999999998</v>
      </c>
      <c r="N13" s="93">
        <v>1.4</v>
      </c>
      <c r="O13" s="93">
        <v>0.33</v>
      </c>
      <c r="P13" s="99">
        <f t="shared" si="9"/>
        <v>1.3018798828789531</v>
      </c>
      <c r="Q13" s="99">
        <f t="shared" si="10"/>
        <v>1.7534920828789533</v>
      </c>
      <c r="R13" s="100">
        <f t="shared" si="11"/>
        <v>1.6317026543075246</v>
      </c>
      <c r="T13" s="93">
        <v>0.08</v>
      </c>
      <c r="U13" s="93">
        <f t="shared" si="12"/>
        <v>5.6931428000000004</v>
      </c>
      <c r="V13" s="93">
        <v>0.7</v>
      </c>
      <c r="W13" s="93">
        <v>0</v>
      </c>
      <c r="Y13" s="99">
        <f t="shared" si="13"/>
        <v>2.7395767644624303</v>
      </c>
      <c r="Z13" s="99">
        <f t="shared" si="14"/>
        <v>2.1005521861491774</v>
      </c>
      <c r="AA13" s="100">
        <f t="shared" si="15"/>
        <v>2.2493906543075246</v>
      </c>
      <c r="AC13" s="93">
        <v>0.08</v>
      </c>
      <c r="AD13" s="93">
        <f t="shared" si="16"/>
        <v>5.4842559999999994</v>
      </c>
      <c r="AE13" s="93">
        <v>0.65</v>
      </c>
      <c r="AF13" s="93">
        <v>0.2</v>
      </c>
      <c r="AG13" s="93">
        <v>1.03</v>
      </c>
      <c r="AH13" s="99">
        <f t="shared" si="17"/>
        <v>2.6152671757316224</v>
      </c>
      <c r="AI13" s="99">
        <f t="shared" si="18"/>
        <v>2.2580130357142858</v>
      </c>
      <c r="AJ13" s="100">
        <f t="shared" si="19"/>
        <v>2.5109478928571436</v>
      </c>
      <c r="AL13" s="93">
        <v>0.08</v>
      </c>
      <c r="AM13" s="93">
        <f t="shared" si="20"/>
        <v>5.49594</v>
      </c>
      <c r="AN13" s="93">
        <v>-0.48</v>
      </c>
      <c r="AO13" s="93">
        <v>0.38</v>
      </c>
      <c r="AQ13" s="99">
        <f t="shared" si="21"/>
        <v>3.4120518928571428</v>
      </c>
      <c r="AR13" s="99">
        <f t="shared" si="22"/>
        <v>2.4426206486486488</v>
      </c>
      <c r="AS13" s="100">
        <f t="shared" si="23"/>
        <v>3.4102115057915059</v>
      </c>
      <c r="AU13" s="93">
        <v>0.08</v>
      </c>
      <c r="AV13" s="93">
        <f t="shared" si="24"/>
        <v>5.4624839999999999</v>
      </c>
      <c r="AW13" s="93">
        <v>0</v>
      </c>
      <c r="AX13" s="93">
        <v>0.13</v>
      </c>
      <c r="AZ13" s="99">
        <f t="shared" si="25"/>
        <v>3.4906561938524394</v>
      </c>
      <c r="BA13" s="99">
        <f t="shared" si="26"/>
        <v>2.4609974343629348</v>
      </c>
      <c r="BB13" s="100">
        <f t="shared" si="27"/>
        <v>3.4661654343629347</v>
      </c>
      <c r="BD13" s="93">
        <v>0.08</v>
      </c>
      <c r="BE13" s="93">
        <f t="shared" si="28"/>
        <v>6.1270100000000003</v>
      </c>
      <c r="BF13" s="93">
        <v>0.41499999999999998</v>
      </c>
      <c r="BG13" s="93">
        <v>0.33</v>
      </c>
      <c r="BH13" s="93">
        <v>0.4</v>
      </c>
      <c r="BI13" s="99">
        <f t="shared" si="29"/>
        <v>0.65192205415860738</v>
      </c>
      <c r="BJ13" s="99">
        <f t="shared" si="30"/>
        <v>1.0559875373150449</v>
      </c>
      <c r="BK13" s="100">
        <f t="shared" si="31"/>
        <v>0.73759332688587997</v>
      </c>
      <c r="BM13" s="93">
        <v>0.08</v>
      </c>
      <c r="BN13" s="93">
        <f t="shared" si="32"/>
        <v>6.1630096000000005</v>
      </c>
      <c r="BO13" s="93">
        <v>0.43</v>
      </c>
      <c r="BR13" s="99">
        <f t="shared" si="33"/>
        <v>2.0983335087040622</v>
      </c>
      <c r="BS13" s="99">
        <f t="shared" si="34"/>
        <v>1.6173069632495165</v>
      </c>
      <c r="BT13" s="100">
        <f t="shared" si="35"/>
        <v>2.1079124177949708</v>
      </c>
      <c r="BV13" s="93">
        <v>0.08</v>
      </c>
      <c r="BW13" s="93">
        <f t="shared" si="36"/>
        <v>6.1324116800000015</v>
      </c>
      <c r="BX13" s="93">
        <f t="shared" si="37"/>
        <v>5.3600000000000009E-2</v>
      </c>
      <c r="BY13" s="93">
        <v>0</v>
      </c>
      <c r="BZ13" s="93">
        <v>0</v>
      </c>
      <c r="CA13" s="99">
        <f t="shared" si="38"/>
        <v>2.1702750399999999</v>
      </c>
      <c r="CB13" s="99">
        <f t="shared" si="39"/>
        <v>1.5695288878634055</v>
      </c>
      <c r="CC13" s="100">
        <f t="shared" si="40"/>
        <v>2.0937654545454545</v>
      </c>
      <c r="CE13" s="93">
        <v>0.08</v>
      </c>
      <c r="CF13" s="93">
        <f t="shared" si="41"/>
        <v>5.6887104000000006</v>
      </c>
      <c r="CG13" s="93">
        <v>1.43</v>
      </c>
      <c r="CH13" s="93">
        <v>1.2</v>
      </c>
      <c r="CI13" s="93">
        <v>1.2</v>
      </c>
      <c r="CJ13" s="99">
        <f t="shared" si="42"/>
        <v>1.261571935064935</v>
      </c>
      <c r="CK13" s="99">
        <f t="shared" si="43"/>
        <v>1.7412283683828864</v>
      </c>
      <c r="CL13" s="100">
        <f t="shared" si="44"/>
        <v>1.5423180519480519</v>
      </c>
      <c r="CN13" s="93">
        <v>0.08</v>
      </c>
      <c r="CO13" s="93">
        <f t="shared" si="45"/>
        <v>6.0919559999999997</v>
      </c>
      <c r="CP13" s="93">
        <v>0.67</v>
      </c>
      <c r="CQ13" s="93">
        <v>0.6</v>
      </c>
      <c r="CR13" s="93">
        <v>0.6</v>
      </c>
      <c r="CS13" s="99">
        <f t="shared" si="46"/>
        <v>0.29007625401981479</v>
      </c>
      <c r="CT13" s="99">
        <f t="shared" si="47"/>
        <v>1.3464282540198151</v>
      </c>
      <c r="CU13" s="100">
        <f t="shared" si="48"/>
        <v>1.0144282540198148</v>
      </c>
      <c r="CW13" s="93">
        <v>0.08</v>
      </c>
      <c r="CX13" s="93">
        <f t="shared" si="49"/>
        <v>5.6993188000000004</v>
      </c>
      <c r="CY13" s="93">
        <v>0.8</v>
      </c>
      <c r="CZ13" s="93">
        <v>0.28000000000000003</v>
      </c>
      <c r="DA13" s="93">
        <v>0.28000000000000003</v>
      </c>
      <c r="DB13" s="99">
        <f t="shared" si="50"/>
        <v>2.8879205257393212</v>
      </c>
      <c r="DC13" s="99">
        <f t="shared" si="51"/>
        <v>2.0996588565169771</v>
      </c>
      <c r="DD13" s="100">
        <f t="shared" si="52"/>
        <v>2.3200282337662337</v>
      </c>
      <c r="DF13" s="93">
        <v>0.08</v>
      </c>
      <c r="DG13" s="93">
        <f t="shared" si="53"/>
        <v>5.6371000000000002</v>
      </c>
      <c r="DH13" s="93">
        <v>0.19</v>
      </c>
      <c r="DI13" s="93">
        <v>0.24</v>
      </c>
      <c r="DJ13" s="93">
        <v>0.16</v>
      </c>
      <c r="DK13" s="99">
        <f t="shared" si="54"/>
        <v>1.516862729566725</v>
      </c>
      <c r="DL13" s="99">
        <f t="shared" si="55"/>
        <v>1.9111013571428577</v>
      </c>
      <c r="DM13" s="100">
        <f t="shared" si="56"/>
        <v>1.7700479285714286</v>
      </c>
      <c r="DO13" s="93">
        <v>0.08</v>
      </c>
      <c r="DP13" s="93">
        <f t="shared" si="57"/>
        <v>6.0431560000000006</v>
      </c>
      <c r="DQ13" s="93">
        <v>0.1</v>
      </c>
      <c r="DR13" s="93">
        <v>0.27</v>
      </c>
      <c r="DS13" s="93">
        <v>0.27</v>
      </c>
      <c r="DT13" s="99">
        <f t="shared" si="58"/>
        <v>0.42636123882224641</v>
      </c>
      <c r="DU13" s="99">
        <f t="shared" si="59"/>
        <v>1.4221783816793896</v>
      </c>
      <c r="DV13" s="100">
        <f t="shared" si="60"/>
        <v>1.1198012388222467</v>
      </c>
      <c r="DX13" s="93">
        <v>0.08</v>
      </c>
      <c r="DY13" s="93">
        <f t="shared" si="61"/>
        <v>5.6455587999999999</v>
      </c>
      <c r="DZ13" s="93">
        <v>0.22</v>
      </c>
      <c r="EA13" s="93">
        <v>0.22</v>
      </c>
      <c r="EB13" s="93">
        <v>0.22</v>
      </c>
      <c r="EC13" s="99">
        <f t="shared" si="62"/>
        <v>3.0308180387263342</v>
      </c>
      <c r="ED13" s="99">
        <f t="shared" si="63"/>
        <v>2.1737982963204168</v>
      </c>
      <c r="EE13" s="100">
        <f t="shared" si="64"/>
        <v>2.4306367644787641</v>
      </c>
      <c r="EG13" s="93">
        <v>0.08</v>
      </c>
      <c r="EH13" s="93">
        <f t="shared" si="65"/>
        <v>5.5024104000000005</v>
      </c>
      <c r="EI13" s="93">
        <v>2.7</v>
      </c>
      <c r="EJ13" s="93">
        <v>2.7</v>
      </c>
      <c r="EK13" s="93">
        <v>2.7</v>
      </c>
      <c r="EL13" s="99">
        <f t="shared" si="66"/>
        <v>2.4142926822251285</v>
      </c>
      <c r="EM13" s="99">
        <f t="shared" si="67"/>
        <v>1.9747728326686007</v>
      </c>
      <c r="EN13" s="100">
        <f t="shared" si="68"/>
        <v>2.2928039448051951</v>
      </c>
      <c r="EP13" s="93">
        <v>0.08</v>
      </c>
      <c r="EQ13" s="93">
        <f t="shared" si="69"/>
        <v>5.5172600000000003</v>
      </c>
      <c r="ER13" s="93">
        <v>2.7</v>
      </c>
      <c r="ES13" s="93">
        <v>2.7</v>
      </c>
      <c r="ET13" s="93">
        <v>2.7</v>
      </c>
      <c r="EU13" s="99">
        <f t="shared" si="70"/>
        <v>3.2537803084415584</v>
      </c>
      <c r="EV13" s="99">
        <f t="shared" si="71"/>
        <v>2.219326830466831</v>
      </c>
      <c r="EW13" s="100">
        <f t="shared" si="72"/>
        <v>3.2328577395577396</v>
      </c>
      <c r="EY13" s="93">
        <v>0.08</v>
      </c>
      <c r="EZ13" s="93">
        <f t="shared" si="73"/>
        <v>3.2174800000000001</v>
      </c>
      <c r="FA13" s="93">
        <v>1.4</v>
      </c>
      <c r="FB13" s="100">
        <f t="shared" si="1"/>
        <v>3.1200445374094929</v>
      </c>
      <c r="FD13" s="93">
        <v>0.08</v>
      </c>
      <c r="FE13" s="93">
        <f t="shared" si="74"/>
        <v>3.1181600000000005</v>
      </c>
      <c r="FF13" s="93">
        <v>0.7</v>
      </c>
      <c r="FG13" s="100">
        <f t="shared" si="2"/>
        <v>5.8889494355770298</v>
      </c>
      <c r="FI13" s="93">
        <v>0.08</v>
      </c>
      <c r="FJ13" s="93">
        <f t="shared" si="75"/>
        <v>3.1466400000000001</v>
      </c>
      <c r="FK13" s="93">
        <v>2.5</v>
      </c>
      <c r="FL13" s="100">
        <f t="shared" si="3"/>
        <v>5.5419522030750183</v>
      </c>
    </row>
    <row r="14" spans="1:168" x14ac:dyDescent="0.25">
      <c r="B14" s="93">
        <v>0.09</v>
      </c>
      <c r="C14" s="93">
        <f t="shared" si="4"/>
        <v>5.6541181900000002</v>
      </c>
      <c r="D14" s="93">
        <f t="shared" si="0"/>
        <v>-9.099999999999997E-3</v>
      </c>
      <c r="E14" s="93">
        <v>5.5E-2</v>
      </c>
      <c r="F14" s="93">
        <v>0</v>
      </c>
      <c r="G14" s="99">
        <f t="shared" si="5"/>
        <v>1.5654772930120482</v>
      </c>
      <c r="H14" s="99">
        <f t="shared" si="6"/>
        <v>1.9182241746987954</v>
      </c>
      <c r="I14" s="100">
        <f t="shared" si="7"/>
        <v>1.7650142857142859</v>
      </c>
      <c r="K14" s="93">
        <v>0.09</v>
      </c>
      <c r="L14" s="93">
        <f t="shared" si="8"/>
        <v>5.6834436999999998</v>
      </c>
      <c r="M14" s="93">
        <v>0.47699999999999998</v>
      </c>
      <c r="N14" s="93">
        <v>1.4</v>
      </c>
      <c r="O14" s="93">
        <v>0.33</v>
      </c>
      <c r="P14" s="99">
        <f t="shared" si="9"/>
        <v>1.2872339003816793</v>
      </c>
      <c r="Q14" s="99">
        <f t="shared" si="10"/>
        <v>1.7365814503816797</v>
      </c>
      <c r="R14" s="100">
        <f t="shared" si="11"/>
        <v>1.6225919503816795</v>
      </c>
      <c r="T14" s="93">
        <v>0.09</v>
      </c>
      <c r="U14" s="93">
        <f t="shared" si="12"/>
        <v>5.6971119000000003</v>
      </c>
      <c r="V14" s="93">
        <v>0.7</v>
      </c>
      <c r="W14" s="93">
        <v>0</v>
      </c>
      <c r="Y14" s="99">
        <f t="shared" si="13"/>
        <v>2.707274341947945</v>
      </c>
      <c r="Z14" s="99">
        <f t="shared" si="14"/>
        <v>2.0926091612250532</v>
      </c>
      <c r="AA14" s="100">
        <f t="shared" si="15"/>
        <v>2.2365689503816792</v>
      </c>
      <c r="AC14" s="93">
        <v>0.09</v>
      </c>
      <c r="AD14" s="93">
        <f t="shared" si="16"/>
        <v>5.4884379999999995</v>
      </c>
      <c r="AE14" s="93">
        <v>0.65</v>
      </c>
      <c r="AF14" s="93">
        <v>0.2</v>
      </c>
      <c r="AG14" s="93">
        <v>1.03</v>
      </c>
      <c r="AH14" s="99">
        <f t="shared" si="17"/>
        <v>2.5956306381072101</v>
      </c>
      <c r="AI14" s="99">
        <f t="shared" si="18"/>
        <v>2.2563559375000004</v>
      </c>
      <c r="AJ14" s="100">
        <f t="shared" si="19"/>
        <v>2.4954046517857149</v>
      </c>
      <c r="AL14" s="93">
        <v>0.09</v>
      </c>
      <c r="AM14" s="93">
        <f t="shared" si="20"/>
        <v>5.4999949999999993</v>
      </c>
      <c r="AN14" s="93">
        <v>-0.48</v>
      </c>
      <c r="AO14" s="93">
        <v>0.38</v>
      </c>
      <c r="AQ14" s="99">
        <f t="shared" si="21"/>
        <v>3.3940376517857143</v>
      </c>
      <c r="AR14" s="99">
        <f t="shared" si="22"/>
        <v>2.4373189459459463</v>
      </c>
      <c r="AS14" s="100">
        <f t="shared" si="23"/>
        <v>3.3942666602316605</v>
      </c>
      <c r="AU14" s="93">
        <v>0.09</v>
      </c>
      <c r="AV14" s="93">
        <f t="shared" si="24"/>
        <v>5.4623569999999999</v>
      </c>
      <c r="AW14" s="93">
        <v>0</v>
      </c>
      <c r="AX14" s="93">
        <v>0.13</v>
      </c>
      <c r="AZ14" s="99">
        <f t="shared" si="25"/>
        <v>3.4828994904054231</v>
      </c>
      <c r="BA14" s="99">
        <f t="shared" si="26"/>
        <v>2.4577678298745176</v>
      </c>
      <c r="BB14" s="100">
        <f t="shared" si="27"/>
        <v>3.4572148298745176</v>
      </c>
      <c r="BD14" s="93">
        <v>0.09</v>
      </c>
      <c r="BE14" s="93">
        <f t="shared" si="28"/>
        <v>6.1308400000000001</v>
      </c>
      <c r="BF14" s="93">
        <v>0.41499999999999998</v>
      </c>
      <c r="BG14" s="93">
        <v>0.33</v>
      </c>
      <c r="BH14" s="93">
        <v>0.4</v>
      </c>
      <c r="BI14" s="99">
        <f t="shared" si="29"/>
        <v>0.64294774274661526</v>
      </c>
      <c r="BJ14" s="99">
        <f t="shared" si="30"/>
        <v>1.0592207967383087</v>
      </c>
      <c r="BK14" s="100">
        <f t="shared" si="31"/>
        <v>0.73604169729206959</v>
      </c>
      <c r="BM14" s="93">
        <v>0.09</v>
      </c>
      <c r="BN14" s="93">
        <f t="shared" si="32"/>
        <v>6.1664482999999999</v>
      </c>
      <c r="BO14" s="93">
        <v>0.43</v>
      </c>
      <c r="BR14" s="99">
        <f t="shared" si="33"/>
        <v>2.0735008336557064</v>
      </c>
      <c r="BS14" s="99">
        <f t="shared" si="34"/>
        <v>1.6174419245647969</v>
      </c>
      <c r="BT14" s="100">
        <f t="shared" si="35"/>
        <v>2.0951060154738883</v>
      </c>
      <c r="BV14" s="93">
        <v>0.09</v>
      </c>
      <c r="BW14" s="93">
        <f t="shared" si="36"/>
        <v>6.1320246950000001</v>
      </c>
      <c r="BX14" s="93">
        <f t="shared" si="37"/>
        <v>6.5799999999999997E-2</v>
      </c>
      <c r="BY14" s="93">
        <v>0</v>
      </c>
      <c r="BZ14" s="93">
        <v>0</v>
      </c>
      <c r="CA14" s="99">
        <f t="shared" si="38"/>
        <v>2.1530971163636363</v>
      </c>
      <c r="CB14" s="99">
        <f t="shared" si="39"/>
        <v>1.5636915897554222</v>
      </c>
      <c r="CC14" s="100">
        <f t="shared" si="40"/>
        <v>2.079190681818182</v>
      </c>
      <c r="CE14" s="93">
        <v>0.09</v>
      </c>
      <c r="CF14" s="93">
        <f t="shared" si="41"/>
        <v>5.6931367000000002</v>
      </c>
      <c r="CG14" s="93">
        <v>1.43</v>
      </c>
      <c r="CH14" s="93">
        <v>1.2</v>
      </c>
      <c r="CI14" s="93">
        <v>1.2</v>
      </c>
      <c r="CJ14" s="99">
        <f t="shared" si="42"/>
        <v>1.2427451590909091</v>
      </c>
      <c r="CK14" s="99">
        <f t="shared" si="43"/>
        <v>1.7226047715736044</v>
      </c>
      <c r="CL14" s="100">
        <f t="shared" si="44"/>
        <v>1.5228172727272729</v>
      </c>
      <c r="CN14" s="93">
        <v>0.09</v>
      </c>
      <c r="CO14" s="93">
        <f t="shared" si="45"/>
        <v>6.0961629999999998</v>
      </c>
      <c r="CP14" s="93">
        <v>0.67</v>
      </c>
      <c r="CQ14" s="93">
        <v>0.6</v>
      </c>
      <c r="CR14" s="93">
        <v>0.6</v>
      </c>
      <c r="CS14" s="99">
        <f t="shared" si="46"/>
        <v>0.2827145491310703</v>
      </c>
      <c r="CT14" s="99">
        <f t="shared" si="47"/>
        <v>1.3440475491310706</v>
      </c>
      <c r="CU14" s="100">
        <f t="shared" si="48"/>
        <v>1.0080475491310705</v>
      </c>
      <c r="CW14" s="93">
        <v>0.09</v>
      </c>
      <c r="CX14" s="93">
        <f t="shared" si="49"/>
        <v>5.7040599000000007</v>
      </c>
      <c r="CY14" s="93">
        <v>0.8</v>
      </c>
      <c r="CZ14" s="93">
        <v>0.28000000000000003</v>
      </c>
      <c r="DA14" s="93">
        <v>0.28000000000000003</v>
      </c>
      <c r="DB14" s="99">
        <f t="shared" si="50"/>
        <v>2.8742510733844475</v>
      </c>
      <c r="DC14" s="99">
        <f t="shared" si="51"/>
        <v>2.0918561653888288</v>
      </c>
      <c r="DD14" s="100">
        <f t="shared" si="52"/>
        <v>2.3162882272727274</v>
      </c>
      <c r="DF14" s="93">
        <v>0.09</v>
      </c>
      <c r="DG14" s="93">
        <f t="shared" si="53"/>
        <v>5.6350750000000005</v>
      </c>
      <c r="DH14" s="93">
        <v>0.19</v>
      </c>
      <c r="DI14" s="93">
        <v>0.24</v>
      </c>
      <c r="DJ14" s="93">
        <v>0.16</v>
      </c>
      <c r="DK14" s="99">
        <f t="shared" si="54"/>
        <v>1.5288313029054228</v>
      </c>
      <c r="DL14" s="99">
        <f t="shared" si="55"/>
        <v>1.9128478839285716</v>
      </c>
      <c r="DM14" s="100">
        <f t="shared" si="56"/>
        <v>1.7780773839285715</v>
      </c>
      <c r="DO14" s="93">
        <v>0.09</v>
      </c>
      <c r="DP14" s="93">
        <f t="shared" si="57"/>
        <v>6.0412629999999998</v>
      </c>
      <c r="DQ14" s="93">
        <v>0.1</v>
      </c>
      <c r="DR14" s="93">
        <v>0.27</v>
      </c>
      <c r="DS14" s="93">
        <v>0.27</v>
      </c>
      <c r="DT14" s="99">
        <f t="shared" si="58"/>
        <v>0.43552215703380587</v>
      </c>
      <c r="DU14" s="99">
        <f t="shared" si="59"/>
        <v>1.4289694427480917</v>
      </c>
      <c r="DV14" s="100">
        <f t="shared" si="60"/>
        <v>1.1262951570338058</v>
      </c>
      <c r="DX14" s="93">
        <v>0.09</v>
      </c>
      <c r="DY14" s="93">
        <f t="shared" si="61"/>
        <v>5.6435799000000006</v>
      </c>
      <c r="DZ14" s="93">
        <v>0.22</v>
      </c>
      <c r="EA14" s="93">
        <v>0.22</v>
      </c>
      <c r="EB14" s="93">
        <v>0.22</v>
      </c>
      <c r="EC14" s="99">
        <f t="shared" si="62"/>
        <v>3.0344887754948369</v>
      </c>
      <c r="ED14" s="99">
        <f t="shared" si="63"/>
        <v>2.1752090351676983</v>
      </c>
      <c r="EE14" s="100">
        <f t="shared" si="64"/>
        <v>2.440668824324324</v>
      </c>
      <c r="EG14" s="93">
        <v>0.09</v>
      </c>
      <c r="EH14" s="93">
        <f t="shared" si="65"/>
        <v>5.5088616999999998</v>
      </c>
      <c r="EI14" s="93">
        <v>2.7</v>
      </c>
      <c r="EJ14" s="93">
        <v>2.7</v>
      </c>
      <c r="EK14" s="93">
        <v>2.7</v>
      </c>
      <c r="EL14" s="99">
        <f t="shared" si="66"/>
        <v>2.3713793329124049</v>
      </c>
      <c r="EM14" s="99">
        <f t="shared" si="67"/>
        <v>1.9399607090736044</v>
      </c>
      <c r="EN14" s="100">
        <f t="shared" si="68"/>
        <v>2.2514957102272728</v>
      </c>
      <c r="EP14" s="93">
        <v>0.09</v>
      </c>
      <c r="EQ14" s="93">
        <f t="shared" si="69"/>
        <v>5.5239799999999999</v>
      </c>
      <c r="ER14" s="93">
        <v>2.7</v>
      </c>
      <c r="ES14" s="93">
        <v>2.7</v>
      </c>
      <c r="ET14" s="93">
        <v>2.7</v>
      </c>
      <c r="EU14" s="99">
        <f t="shared" si="70"/>
        <v>3.2188441193181823</v>
      </c>
      <c r="EV14" s="99">
        <f t="shared" si="71"/>
        <v>2.1882014004914008</v>
      </c>
      <c r="EW14" s="100">
        <f t="shared" si="72"/>
        <v>3.1971736732186735</v>
      </c>
      <c r="EY14" s="93">
        <v>0.09</v>
      </c>
      <c r="EZ14" s="93">
        <f t="shared" si="73"/>
        <v>3.2210399999999999</v>
      </c>
      <c r="FA14" s="93">
        <v>1.4</v>
      </c>
      <c r="FB14" s="100">
        <f t="shared" si="1"/>
        <v>3.0816098833467414</v>
      </c>
      <c r="FD14" s="93">
        <v>0.09</v>
      </c>
      <c r="FE14" s="93">
        <f t="shared" si="74"/>
        <v>3.1189300000000002</v>
      </c>
      <c r="FF14" s="93">
        <v>0.7</v>
      </c>
      <c r="FG14" s="100">
        <f t="shared" si="2"/>
        <v>5.8559343522545779</v>
      </c>
      <c r="FI14" s="93">
        <v>0.09</v>
      </c>
      <c r="FJ14" s="93">
        <f t="shared" si="75"/>
        <v>3.15097</v>
      </c>
      <c r="FK14" s="93">
        <v>2.5</v>
      </c>
      <c r="FL14" s="100">
        <f t="shared" si="3"/>
        <v>5.4671824656898158</v>
      </c>
    </row>
    <row r="15" spans="1:168" x14ac:dyDescent="0.25">
      <c r="B15" s="93">
        <v>0.1</v>
      </c>
      <c r="C15" s="93">
        <f t="shared" si="4"/>
        <v>5.6542079999999997</v>
      </c>
      <c r="D15" s="93">
        <f t="shared" si="0"/>
        <v>4.0000000000000036E-3</v>
      </c>
      <c r="E15" s="93">
        <v>5.5E-2</v>
      </c>
      <c r="F15" s="93">
        <v>0</v>
      </c>
      <c r="G15" s="99">
        <f t="shared" si="5"/>
        <v>1.5801775430292599</v>
      </c>
      <c r="H15" s="99">
        <f t="shared" si="6"/>
        <v>1.9204310671256457</v>
      </c>
      <c r="I15" s="100">
        <f t="shared" si="7"/>
        <v>1.7714642857142857</v>
      </c>
      <c r="K15" s="93">
        <v>0.1</v>
      </c>
      <c r="L15" s="93">
        <f t="shared" si="8"/>
        <v>5.6868700000000008</v>
      </c>
      <c r="M15" s="93">
        <v>0.47699999999999998</v>
      </c>
      <c r="N15" s="93">
        <v>1.4</v>
      </c>
      <c r="O15" s="93">
        <v>0.33</v>
      </c>
      <c r="P15" s="99">
        <f t="shared" si="9"/>
        <v>1.2726833178844057</v>
      </c>
      <c r="Q15" s="99">
        <f t="shared" si="10"/>
        <v>1.7199508178844058</v>
      </c>
      <c r="R15" s="100">
        <f t="shared" si="11"/>
        <v>1.6135472464558342</v>
      </c>
      <c r="T15" s="93">
        <v>0.1</v>
      </c>
      <c r="U15" s="93">
        <f t="shared" si="12"/>
        <v>5.7010810000000003</v>
      </c>
      <c r="V15" s="93">
        <v>0.7</v>
      </c>
      <c r="W15" s="93">
        <v>0</v>
      </c>
      <c r="Y15" s="99">
        <f t="shared" si="13"/>
        <v>2.6751119194334594</v>
      </c>
      <c r="Z15" s="99">
        <f t="shared" si="14"/>
        <v>2.0846661363009291</v>
      </c>
      <c r="AA15" s="100">
        <f t="shared" si="15"/>
        <v>2.2237472464558343</v>
      </c>
      <c r="AC15" s="93">
        <v>0.1</v>
      </c>
      <c r="AD15" s="93">
        <f t="shared" si="16"/>
        <v>5.4926199999999996</v>
      </c>
      <c r="AE15" s="93">
        <v>0.65</v>
      </c>
      <c r="AF15" s="93">
        <v>0.2</v>
      </c>
      <c r="AG15" s="93">
        <v>1.03</v>
      </c>
      <c r="AH15" s="99">
        <f t="shared" si="17"/>
        <v>2.5761241004827986</v>
      </c>
      <c r="AI15" s="99">
        <f t="shared" si="18"/>
        <v>2.2547388392857148</v>
      </c>
      <c r="AJ15" s="100">
        <f t="shared" si="19"/>
        <v>2.4800674107142862</v>
      </c>
      <c r="AL15" s="93">
        <v>0.1</v>
      </c>
      <c r="AM15" s="93">
        <f t="shared" si="20"/>
        <v>5.5040500000000003</v>
      </c>
      <c r="AN15" s="93">
        <v>-0.48</v>
      </c>
      <c r="AO15" s="93">
        <v>0.38</v>
      </c>
      <c r="AQ15" s="99">
        <f t="shared" si="21"/>
        <v>3.375927410714286</v>
      </c>
      <c r="AR15" s="99">
        <f t="shared" si="22"/>
        <v>2.4320932432432438</v>
      </c>
      <c r="AS15" s="100">
        <f t="shared" si="23"/>
        <v>3.378321814671815</v>
      </c>
      <c r="AU15" s="93">
        <v>0.1</v>
      </c>
      <c r="AV15" s="93">
        <f t="shared" si="24"/>
        <v>5.4622299999999999</v>
      </c>
      <c r="AW15" s="93">
        <v>0</v>
      </c>
      <c r="AX15" s="93">
        <v>0.13</v>
      </c>
      <c r="AZ15" s="99">
        <f t="shared" si="25"/>
        <v>3.4751427869584059</v>
      </c>
      <c r="BA15" s="99">
        <f t="shared" si="26"/>
        <v>2.4545642253861009</v>
      </c>
      <c r="BB15" s="100">
        <f t="shared" si="27"/>
        <v>3.4482642253861004</v>
      </c>
      <c r="BD15" s="93">
        <v>0.1</v>
      </c>
      <c r="BE15" s="93">
        <f t="shared" si="28"/>
        <v>6.1346699999999998</v>
      </c>
      <c r="BF15" s="93">
        <v>0.41499999999999998</v>
      </c>
      <c r="BG15" s="93">
        <v>0.33</v>
      </c>
      <c r="BH15" s="93">
        <v>0.4</v>
      </c>
      <c r="BI15" s="99">
        <f t="shared" si="29"/>
        <v>0.63405643133462297</v>
      </c>
      <c r="BJ15" s="99">
        <f t="shared" si="30"/>
        <v>1.0625200561615724</v>
      </c>
      <c r="BK15" s="100">
        <f t="shared" si="31"/>
        <v>0.73457006769825917</v>
      </c>
      <c r="BM15" s="93">
        <v>0.1</v>
      </c>
      <c r="BN15" s="93">
        <f t="shared" si="32"/>
        <v>6.1698870000000001</v>
      </c>
      <c r="BO15" s="93">
        <v>0.43</v>
      </c>
      <c r="BR15" s="99">
        <f t="shared" si="33"/>
        <v>2.0487541586073501</v>
      </c>
      <c r="BS15" s="99">
        <f t="shared" si="34"/>
        <v>1.6175768858800772</v>
      </c>
      <c r="BT15" s="100">
        <f t="shared" si="35"/>
        <v>2.0822996131528049</v>
      </c>
      <c r="BV15" s="93">
        <v>0.1</v>
      </c>
      <c r="BW15" s="93">
        <f t="shared" si="36"/>
        <v>6.131637500000001</v>
      </c>
      <c r="BX15" s="93">
        <f t="shared" si="37"/>
        <v>7.8E-2</v>
      </c>
      <c r="BY15" s="93">
        <v>0</v>
      </c>
      <c r="BZ15" s="93">
        <v>0</v>
      </c>
      <c r="CA15" s="99">
        <f t="shared" si="38"/>
        <v>2.1357322727272732</v>
      </c>
      <c r="CB15" s="99">
        <f t="shared" si="39"/>
        <v>1.5578542916474387</v>
      </c>
      <c r="CC15" s="100">
        <f t="shared" si="40"/>
        <v>2.0646159090909091</v>
      </c>
      <c r="CE15" s="93">
        <v>0.1</v>
      </c>
      <c r="CF15" s="93">
        <f t="shared" si="41"/>
        <v>5.6975630000000006</v>
      </c>
      <c r="CG15" s="93">
        <v>1.43</v>
      </c>
      <c r="CH15" s="93">
        <v>1.2</v>
      </c>
      <c r="CI15" s="93">
        <v>1.2</v>
      </c>
      <c r="CJ15" s="99">
        <f t="shared" si="42"/>
        <v>1.2242043831168832</v>
      </c>
      <c r="CK15" s="99">
        <f t="shared" si="43"/>
        <v>1.7042211747643221</v>
      </c>
      <c r="CL15" s="100">
        <f t="shared" si="44"/>
        <v>1.5035564935064936</v>
      </c>
      <c r="CN15" s="93">
        <v>0.1</v>
      </c>
      <c r="CO15" s="93">
        <f t="shared" si="45"/>
        <v>6.1003699999999998</v>
      </c>
      <c r="CP15" s="93">
        <v>0.67</v>
      </c>
      <c r="CQ15" s="93">
        <v>0.6</v>
      </c>
      <c r="CR15" s="93">
        <v>0.6</v>
      </c>
      <c r="CS15" s="99">
        <f t="shared" si="46"/>
        <v>0.27548684424232578</v>
      </c>
      <c r="CT15" s="99">
        <f t="shared" si="47"/>
        <v>1.3417868442423257</v>
      </c>
      <c r="CU15" s="100">
        <f t="shared" si="48"/>
        <v>1.0017868442423257</v>
      </c>
      <c r="CW15" s="93">
        <v>0.1</v>
      </c>
      <c r="CX15" s="93">
        <f t="shared" si="49"/>
        <v>5.7088010000000002</v>
      </c>
      <c r="CY15" s="93">
        <v>0.8</v>
      </c>
      <c r="CZ15" s="93">
        <v>0.28000000000000003</v>
      </c>
      <c r="DA15" s="93">
        <v>0.28000000000000003</v>
      </c>
      <c r="DB15" s="99">
        <f t="shared" si="50"/>
        <v>2.8607416210295731</v>
      </c>
      <c r="DC15" s="99">
        <f t="shared" si="51"/>
        <v>2.0841094742606794</v>
      </c>
      <c r="DD15" s="100">
        <f t="shared" si="52"/>
        <v>2.312604220779221</v>
      </c>
      <c r="DF15" s="93">
        <v>0.1</v>
      </c>
      <c r="DG15" s="93">
        <f t="shared" si="53"/>
        <v>5.6330500000000008</v>
      </c>
      <c r="DH15" s="93">
        <v>0.19</v>
      </c>
      <c r="DI15" s="93">
        <v>0.24</v>
      </c>
      <c r="DJ15" s="93">
        <v>0.16</v>
      </c>
      <c r="DK15" s="99">
        <f t="shared" si="54"/>
        <v>1.5408378762441206</v>
      </c>
      <c r="DL15" s="99">
        <f t="shared" si="55"/>
        <v>1.9146424107142859</v>
      </c>
      <c r="DM15" s="100">
        <f t="shared" si="56"/>
        <v>1.7861388392857145</v>
      </c>
      <c r="DO15" s="93">
        <v>0.1</v>
      </c>
      <c r="DP15" s="93">
        <f t="shared" si="57"/>
        <v>6.0393699999999999</v>
      </c>
      <c r="DQ15" s="93">
        <v>0.1</v>
      </c>
      <c r="DR15" s="93">
        <v>0.27</v>
      </c>
      <c r="DS15" s="93">
        <v>0.27</v>
      </c>
      <c r="DT15" s="99">
        <f t="shared" si="58"/>
        <v>0.44470307524536529</v>
      </c>
      <c r="DU15" s="99">
        <f t="shared" si="59"/>
        <v>1.435814503816794</v>
      </c>
      <c r="DV15" s="100">
        <f t="shared" si="60"/>
        <v>1.1328430752453653</v>
      </c>
      <c r="DX15" s="93">
        <v>0.1</v>
      </c>
      <c r="DY15" s="93">
        <f t="shared" si="61"/>
        <v>5.6416010000000005</v>
      </c>
      <c r="DZ15" s="93">
        <v>0.22</v>
      </c>
      <c r="EA15" s="93">
        <v>0.22</v>
      </c>
      <c r="EB15" s="93">
        <v>0.22</v>
      </c>
      <c r="EC15" s="99">
        <f t="shared" si="62"/>
        <v>3.0382035122633395</v>
      </c>
      <c r="ED15" s="99">
        <f t="shared" si="63"/>
        <v>2.1766637740149792</v>
      </c>
      <c r="EE15" s="100">
        <f t="shared" si="64"/>
        <v>2.4507448841698842</v>
      </c>
      <c r="EG15" s="93">
        <v>0.1</v>
      </c>
      <c r="EH15" s="93">
        <f t="shared" si="65"/>
        <v>5.5153130000000008</v>
      </c>
      <c r="EI15" s="93">
        <v>2.7</v>
      </c>
      <c r="EJ15" s="93">
        <v>2.7</v>
      </c>
      <c r="EK15" s="93">
        <v>2.7</v>
      </c>
      <c r="EL15" s="99">
        <f t="shared" si="66"/>
        <v>2.3290059835996817</v>
      </c>
      <c r="EM15" s="99">
        <f t="shared" si="67"/>
        <v>1.9056885854786076</v>
      </c>
      <c r="EN15" s="100">
        <f t="shared" si="68"/>
        <v>2.2107274756493513</v>
      </c>
      <c r="EP15" s="93">
        <v>0.1</v>
      </c>
      <c r="EQ15" s="93">
        <f t="shared" si="69"/>
        <v>5.5307000000000004</v>
      </c>
      <c r="ER15" s="93">
        <v>2.7</v>
      </c>
      <c r="ES15" s="93">
        <v>2.7</v>
      </c>
      <c r="ET15" s="93">
        <v>2.7</v>
      </c>
      <c r="EU15" s="99">
        <f t="shared" si="70"/>
        <v>3.1844479301948052</v>
      </c>
      <c r="EV15" s="99">
        <f t="shared" si="71"/>
        <v>2.157615970515971</v>
      </c>
      <c r="EW15" s="100">
        <f t="shared" si="72"/>
        <v>3.162029606879607</v>
      </c>
      <c r="EY15" s="93">
        <v>0.1</v>
      </c>
      <c r="EZ15" s="93">
        <f t="shared" si="73"/>
        <v>3.2246000000000006</v>
      </c>
      <c r="FA15" s="93">
        <v>1.4</v>
      </c>
      <c r="FB15" s="100">
        <f t="shared" si="1"/>
        <v>3.0434552292839903</v>
      </c>
      <c r="FD15" s="93">
        <v>0.1</v>
      </c>
      <c r="FE15" s="93">
        <f t="shared" si="74"/>
        <v>3.1197000000000004</v>
      </c>
      <c r="FF15" s="93">
        <v>0.7</v>
      </c>
      <c r="FG15" s="100">
        <f t="shared" si="2"/>
        <v>5.823059268932127</v>
      </c>
      <c r="FI15" s="93">
        <v>0.1</v>
      </c>
      <c r="FJ15" s="93">
        <f t="shared" si="75"/>
        <v>3.1553000000000004</v>
      </c>
      <c r="FK15" s="93">
        <v>2.5</v>
      </c>
      <c r="FL15" s="100">
        <f t="shared" si="3"/>
        <v>5.392912728304613</v>
      </c>
    </row>
    <row r="16" spans="1:168" x14ac:dyDescent="0.25">
      <c r="B16" s="93">
        <v>0.11</v>
      </c>
      <c r="C16" s="93">
        <f t="shared" si="4"/>
        <v>5.6542975899999997</v>
      </c>
      <c r="D16" s="93">
        <f t="shared" si="0"/>
        <v>1.7100000000000004E-2</v>
      </c>
      <c r="E16" s="93">
        <v>5.5E-2</v>
      </c>
      <c r="F16" s="93">
        <v>0</v>
      </c>
      <c r="G16" s="99">
        <f t="shared" si="5"/>
        <v>1.5946689930464717</v>
      </c>
      <c r="H16" s="99">
        <f t="shared" si="6"/>
        <v>1.9226489595524958</v>
      </c>
      <c r="I16" s="100">
        <f t="shared" si="7"/>
        <v>1.7779142857142858</v>
      </c>
      <c r="K16" s="93">
        <v>0.11</v>
      </c>
      <c r="L16" s="93">
        <f t="shared" si="8"/>
        <v>5.6903116999999996</v>
      </c>
      <c r="M16" s="93">
        <v>0.47699999999999998</v>
      </c>
      <c r="N16" s="93">
        <v>1.4</v>
      </c>
      <c r="O16" s="93">
        <v>0.33</v>
      </c>
      <c r="P16" s="99">
        <f t="shared" si="9"/>
        <v>1.2582281353871319</v>
      </c>
      <c r="Q16" s="99">
        <f t="shared" si="10"/>
        <v>1.7036001853871321</v>
      </c>
      <c r="R16" s="100">
        <f t="shared" si="11"/>
        <v>1.6045685425299892</v>
      </c>
      <c r="T16" s="93">
        <v>0.11</v>
      </c>
      <c r="U16" s="93">
        <f t="shared" si="12"/>
        <v>5.7050501000000002</v>
      </c>
      <c r="V16" s="93">
        <v>0.7</v>
      </c>
      <c r="W16" s="93">
        <v>0</v>
      </c>
      <c r="Y16" s="99">
        <f t="shared" si="13"/>
        <v>2.6430894969189742</v>
      </c>
      <c r="Z16" s="99">
        <f t="shared" si="14"/>
        <v>2.0767231113768054</v>
      </c>
      <c r="AA16" s="100">
        <f t="shared" si="15"/>
        <v>2.2109255425299894</v>
      </c>
      <c r="AC16" s="93">
        <v>0.11</v>
      </c>
      <c r="AD16" s="93">
        <f t="shared" si="16"/>
        <v>5.4968019999999997</v>
      </c>
      <c r="AE16" s="93">
        <v>0.65</v>
      </c>
      <c r="AF16" s="93">
        <v>0.2</v>
      </c>
      <c r="AG16" s="93">
        <v>1.03</v>
      </c>
      <c r="AH16" s="99">
        <f t="shared" si="17"/>
        <v>2.5567475628583862</v>
      </c>
      <c r="AI16" s="99">
        <f t="shared" si="18"/>
        <v>2.2531617410714291</v>
      </c>
      <c r="AJ16" s="100">
        <f t="shared" si="19"/>
        <v>2.4649361696428573</v>
      </c>
      <c r="AL16" s="93">
        <v>0.11</v>
      </c>
      <c r="AM16" s="93">
        <f t="shared" si="20"/>
        <v>5.5081050000000005</v>
      </c>
      <c r="AN16" s="93">
        <v>-0.48</v>
      </c>
      <c r="AO16" s="93">
        <v>0.38</v>
      </c>
      <c r="AQ16" s="99">
        <f t="shared" si="21"/>
        <v>3.3577211696428573</v>
      </c>
      <c r="AR16" s="99">
        <f t="shared" si="22"/>
        <v>2.4269435405405404</v>
      </c>
      <c r="AS16" s="100">
        <f t="shared" si="23"/>
        <v>3.3623769691119691</v>
      </c>
      <c r="AU16" s="93">
        <v>0.11</v>
      </c>
      <c r="AV16" s="93">
        <f t="shared" si="24"/>
        <v>5.4621029999999999</v>
      </c>
      <c r="AW16" s="93">
        <v>0</v>
      </c>
      <c r="AX16" s="93">
        <v>0.13</v>
      </c>
      <c r="AZ16" s="99">
        <f t="shared" si="25"/>
        <v>3.4673860835113897</v>
      </c>
      <c r="BA16" s="99">
        <f t="shared" si="26"/>
        <v>2.4513866208976838</v>
      </c>
      <c r="BB16" s="100">
        <f t="shared" si="27"/>
        <v>3.4393136208976838</v>
      </c>
      <c r="BD16" s="93">
        <v>0.11</v>
      </c>
      <c r="BE16" s="93">
        <f t="shared" si="28"/>
        <v>6.1385000000000005</v>
      </c>
      <c r="BF16" s="93">
        <v>0.41499999999999998</v>
      </c>
      <c r="BG16" s="93">
        <v>0.33</v>
      </c>
      <c r="BH16" s="93">
        <v>0.4</v>
      </c>
      <c r="BI16" s="99">
        <f t="shared" si="29"/>
        <v>0.62524811992263074</v>
      </c>
      <c r="BJ16" s="99">
        <f t="shared" si="30"/>
        <v>1.0658853155848365</v>
      </c>
      <c r="BK16" s="100">
        <f t="shared" si="31"/>
        <v>0.73317843810444883</v>
      </c>
      <c r="BM16" s="93">
        <v>0.11</v>
      </c>
      <c r="BN16" s="93">
        <f t="shared" si="32"/>
        <v>6.1733257000000004</v>
      </c>
      <c r="BO16" s="93">
        <v>0.43</v>
      </c>
      <c r="BR16" s="99">
        <f t="shared" si="33"/>
        <v>2.0240934835589939</v>
      </c>
      <c r="BS16" s="99">
        <f t="shared" si="34"/>
        <v>1.6177118471953578</v>
      </c>
      <c r="BT16" s="100">
        <f t="shared" si="35"/>
        <v>2.0694932108317219</v>
      </c>
      <c r="BV16" s="93">
        <v>0.11</v>
      </c>
      <c r="BW16" s="93">
        <f t="shared" si="36"/>
        <v>6.1312500950000004</v>
      </c>
      <c r="BX16" s="93">
        <f t="shared" si="37"/>
        <v>9.0199999999999989E-2</v>
      </c>
      <c r="BY16" s="93">
        <v>0</v>
      </c>
      <c r="BZ16" s="93">
        <v>0</v>
      </c>
      <c r="CA16" s="99">
        <f t="shared" si="38"/>
        <v>2.1181878290909091</v>
      </c>
      <c r="CB16" s="99">
        <f t="shared" si="39"/>
        <v>1.5520169935394554</v>
      </c>
      <c r="CC16" s="100">
        <f t="shared" si="40"/>
        <v>2.0500411363636366</v>
      </c>
      <c r="CE16" s="93">
        <v>0.11</v>
      </c>
      <c r="CF16" s="93">
        <f t="shared" si="41"/>
        <v>5.7019892999999993</v>
      </c>
      <c r="CG16" s="93">
        <v>1.43</v>
      </c>
      <c r="CH16" s="93">
        <v>1.2</v>
      </c>
      <c r="CI16" s="93">
        <v>1.2</v>
      </c>
      <c r="CJ16" s="99">
        <f t="shared" si="42"/>
        <v>1.2059496071428573</v>
      </c>
      <c r="CK16" s="99">
        <f t="shared" si="43"/>
        <v>1.6860775779550399</v>
      </c>
      <c r="CL16" s="100">
        <f t="shared" si="44"/>
        <v>1.4845357142857143</v>
      </c>
      <c r="CN16" s="93">
        <v>0.11</v>
      </c>
      <c r="CO16" s="93">
        <f t="shared" si="45"/>
        <v>6.1045769999999999</v>
      </c>
      <c r="CP16" s="93">
        <v>0.67</v>
      </c>
      <c r="CQ16" s="93">
        <v>0.6</v>
      </c>
      <c r="CR16" s="93">
        <v>0.6</v>
      </c>
      <c r="CS16" s="99">
        <f t="shared" si="46"/>
        <v>0.26839313935358122</v>
      </c>
      <c r="CT16" s="99">
        <f t="shared" si="47"/>
        <v>1.3396461393535815</v>
      </c>
      <c r="CU16" s="100">
        <f t="shared" si="48"/>
        <v>0.99564613935358137</v>
      </c>
      <c r="CW16" s="93">
        <v>0.11</v>
      </c>
      <c r="CX16" s="93">
        <f t="shared" si="49"/>
        <v>5.7135420999999997</v>
      </c>
      <c r="CY16" s="93">
        <v>0.8</v>
      </c>
      <c r="CZ16" s="93">
        <v>0.28000000000000003</v>
      </c>
      <c r="DA16" s="93">
        <v>0.28000000000000003</v>
      </c>
      <c r="DB16" s="99">
        <f t="shared" si="50"/>
        <v>2.8473921686746992</v>
      </c>
      <c r="DC16" s="99">
        <f t="shared" si="51"/>
        <v>2.0764187831325307</v>
      </c>
      <c r="DD16" s="100">
        <f t="shared" si="52"/>
        <v>2.3089762142857144</v>
      </c>
      <c r="DF16" s="93">
        <v>0.11</v>
      </c>
      <c r="DG16" s="93">
        <f t="shared" si="53"/>
        <v>5.6310249999999993</v>
      </c>
      <c r="DH16" s="93">
        <v>0.19</v>
      </c>
      <c r="DI16" s="93">
        <v>0.24</v>
      </c>
      <c r="DJ16" s="93">
        <v>0.16</v>
      </c>
      <c r="DK16" s="99">
        <f t="shared" si="54"/>
        <v>1.5528824495828182</v>
      </c>
      <c r="DL16" s="99">
        <f t="shared" si="55"/>
        <v>1.9164849375000002</v>
      </c>
      <c r="DM16" s="100">
        <f t="shared" si="56"/>
        <v>1.7942322946428573</v>
      </c>
      <c r="DO16" s="93">
        <v>0.11</v>
      </c>
      <c r="DP16" s="93">
        <f t="shared" si="57"/>
        <v>6.0374770000000009</v>
      </c>
      <c r="DQ16" s="93">
        <v>0.1</v>
      </c>
      <c r="DR16" s="93">
        <v>0.27</v>
      </c>
      <c r="DS16" s="93">
        <v>0.27</v>
      </c>
      <c r="DT16" s="99">
        <f t="shared" si="58"/>
        <v>0.45390399345692473</v>
      </c>
      <c r="DU16" s="99">
        <f t="shared" si="59"/>
        <v>1.4427135648854963</v>
      </c>
      <c r="DV16" s="100">
        <f t="shared" si="60"/>
        <v>1.1394449934569248</v>
      </c>
      <c r="DX16" s="93">
        <v>0.11</v>
      </c>
      <c r="DY16" s="93">
        <f t="shared" si="61"/>
        <v>5.6396220999999995</v>
      </c>
      <c r="DZ16" s="93">
        <v>0.22</v>
      </c>
      <c r="EA16" s="93">
        <v>0.22</v>
      </c>
      <c r="EB16" s="93">
        <v>0.22</v>
      </c>
      <c r="EC16" s="99">
        <f t="shared" si="62"/>
        <v>3.0419622490318421</v>
      </c>
      <c r="ED16" s="99">
        <f t="shared" si="63"/>
        <v>2.1781625128622601</v>
      </c>
      <c r="EE16" s="100">
        <f t="shared" si="64"/>
        <v>2.460864944015444</v>
      </c>
      <c r="EG16" s="93">
        <v>0.11</v>
      </c>
      <c r="EH16" s="93">
        <f t="shared" si="65"/>
        <v>5.5217643000000001</v>
      </c>
      <c r="EI16" s="93">
        <v>2.7</v>
      </c>
      <c r="EJ16" s="93">
        <v>2.7</v>
      </c>
      <c r="EK16" s="93">
        <v>2.7</v>
      </c>
      <c r="EL16" s="99">
        <f t="shared" si="66"/>
        <v>2.2871726342869576</v>
      </c>
      <c r="EM16" s="99">
        <f t="shared" si="67"/>
        <v>1.8719564618836115</v>
      </c>
      <c r="EN16" s="100">
        <f t="shared" si="68"/>
        <v>2.1704992410714286</v>
      </c>
      <c r="EP16" s="93">
        <v>0.11</v>
      </c>
      <c r="EQ16" s="93">
        <f t="shared" si="69"/>
        <v>5.53742</v>
      </c>
      <c r="ER16" s="93">
        <v>2.7</v>
      </c>
      <c r="ES16" s="93">
        <v>2.7</v>
      </c>
      <c r="ET16" s="93">
        <v>2.7</v>
      </c>
      <c r="EU16" s="99">
        <f t="shared" si="70"/>
        <v>3.1505917410714286</v>
      </c>
      <c r="EV16" s="99">
        <f t="shared" si="71"/>
        <v>2.1275705405405407</v>
      </c>
      <c r="EW16" s="100">
        <f t="shared" si="72"/>
        <v>3.1274255405405404</v>
      </c>
      <c r="EY16" s="93">
        <v>0.11</v>
      </c>
      <c r="EZ16" s="93">
        <f t="shared" si="73"/>
        <v>3.2281599999999999</v>
      </c>
      <c r="FA16" s="93">
        <v>1.4</v>
      </c>
      <c r="FB16" s="100">
        <f t="shared" si="1"/>
        <v>3.0055805752212388</v>
      </c>
      <c r="FD16" s="93">
        <v>0.11</v>
      </c>
      <c r="FE16" s="93">
        <f t="shared" si="74"/>
        <v>3.1204700000000001</v>
      </c>
      <c r="FF16" s="93">
        <v>0.7</v>
      </c>
      <c r="FG16" s="100">
        <f t="shared" si="2"/>
        <v>5.7903241856096752</v>
      </c>
      <c r="FI16" s="93">
        <v>0.11</v>
      </c>
      <c r="FJ16" s="93">
        <f t="shared" si="75"/>
        <v>3.1596299999999999</v>
      </c>
      <c r="FK16" s="93">
        <v>2.5</v>
      </c>
      <c r="FL16" s="100">
        <f t="shared" si="3"/>
        <v>5.3191429909194099</v>
      </c>
    </row>
    <row r="17" spans="2:168" x14ac:dyDescent="0.25">
      <c r="B17" s="93">
        <v>0.12</v>
      </c>
      <c r="C17" s="93">
        <f t="shared" si="4"/>
        <v>5.6543869599999992</v>
      </c>
      <c r="D17" s="93">
        <f t="shared" si="0"/>
        <v>3.0200000000000005E-2</v>
      </c>
      <c r="E17" s="93">
        <v>5.5E-2</v>
      </c>
      <c r="F17" s="93">
        <v>0</v>
      </c>
      <c r="G17" s="99">
        <f t="shared" si="5"/>
        <v>1.6089595030636832</v>
      </c>
      <c r="H17" s="99">
        <f t="shared" si="6"/>
        <v>1.9248778519793461</v>
      </c>
      <c r="I17" s="100">
        <f t="shared" si="7"/>
        <v>1.7843642857142856</v>
      </c>
      <c r="K17" s="93">
        <v>0.12</v>
      </c>
      <c r="L17" s="93">
        <f t="shared" si="8"/>
        <v>5.6937687999999991</v>
      </c>
      <c r="M17" s="93">
        <v>0.47699999999999998</v>
      </c>
      <c r="N17" s="93">
        <v>1.4</v>
      </c>
      <c r="O17" s="93">
        <v>0.33</v>
      </c>
      <c r="P17" s="99">
        <f t="shared" si="9"/>
        <v>1.243868352889858</v>
      </c>
      <c r="Q17" s="99">
        <f t="shared" si="10"/>
        <v>1.6875295528898584</v>
      </c>
      <c r="R17" s="100">
        <f t="shared" si="11"/>
        <v>1.595655838604144</v>
      </c>
      <c r="T17" s="93">
        <v>0.12</v>
      </c>
      <c r="U17" s="93">
        <f t="shared" si="12"/>
        <v>5.7090191999999993</v>
      </c>
      <c r="V17" s="93">
        <v>0.7</v>
      </c>
      <c r="W17" s="93">
        <v>0</v>
      </c>
      <c r="Y17" s="99">
        <f t="shared" si="13"/>
        <v>2.6112070744044886</v>
      </c>
      <c r="Z17" s="99">
        <f t="shared" si="14"/>
        <v>2.0687800864526813</v>
      </c>
      <c r="AA17" s="100">
        <f t="shared" si="15"/>
        <v>2.198103838604144</v>
      </c>
      <c r="AC17" s="93">
        <v>0.12</v>
      </c>
      <c r="AD17" s="93">
        <f t="shared" si="16"/>
        <v>5.5009839999999999</v>
      </c>
      <c r="AE17" s="93">
        <v>0.65</v>
      </c>
      <c r="AF17" s="93">
        <v>0.2</v>
      </c>
      <c r="AG17" s="93">
        <v>1.03</v>
      </c>
      <c r="AH17" s="99">
        <f t="shared" si="17"/>
        <v>2.5375010252339747</v>
      </c>
      <c r="AI17" s="99">
        <f t="shared" si="18"/>
        <v>2.2516246428571431</v>
      </c>
      <c r="AJ17" s="100">
        <f t="shared" si="19"/>
        <v>2.4500109285714289</v>
      </c>
      <c r="AL17" s="93">
        <v>0.12</v>
      </c>
      <c r="AM17" s="93">
        <f t="shared" si="20"/>
        <v>5.5121599999999997</v>
      </c>
      <c r="AN17" s="93">
        <v>-0.48</v>
      </c>
      <c r="AO17" s="93">
        <v>0.38</v>
      </c>
      <c r="AQ17" s="99">
        <f t="shared" si="21"/>
        <v>3.3394189285714289</v>
      </c>
      <c r="AR17" s="99">
        <f t="shared" si="22"/>
        <v>2.4218698378378378</v>
      </c>
      <c r="AS17" s="100">
        <f t="shared" si="23"/>
        <v>3.3464321235521237</v>
      </c>
      <c r="AU17" s="93">
        <v>0.12</v>
      </c>
      <c r="AV17" s="93">
        <f t="shared" si="24"/>
        <v>5.4619759999999999</v>
      </c>
      <c r="AW17" s="93">
        <v>0</v>
      </c>
      <c r="AX17" s="93">
        <v>0.13</v>
      </c>
      <c r="AZ17" s="99">
        <f t="shared" si="25"/>
        <v>3.4596293800643734</v>
      </c>
      <c r="BA17" s="99">
        <f t="shared" si="26"/>
        <v>2.4482350164092668</v>
      </c>
      <c r="BB17" s="100">
        <f t="shared" si="27"/>
        <v>3.4303630164092667</v>
      </c>
      <c r="BD17" s="93">
        <v>0.12</v>
      </c>
      <c r="BE17" s="93">
        <f t="shared" si="28"/>
        <v>6.1423300000000003</v>
      </c>
      <c r="BF17" s="93">
        <v>0.41499999999999998</v>
      </c>
      <c r="BG17" s="93">
        <v>0.33</v>
      </c>
      <c r="BH17" s="93">
        <v>0.4</v>
      </c>
      <c r="BI17" s="99">
        <f t="shared" si="29"/>
        <v>0.61652280851063834</v>
      </c>
      <c r="BJ17" s="99">
        <f t="shared" si="30"/>
        <v>1.0693165750081002</v>
      </c>
      <c r="BK17" s="100">
        <f t="shared" si="31"/>
        <v>0.73186680851063834</v>
      </c>
      <c r="BM17" s="93">
        <v>0.12</v>
      </c>
      <c r="BN17" s="93">
        <f t="shared" si="32"/>
        <v>6.1767644000000006</v>
      </c>
      <c r="BO17" s="93">
        <v>0.43</v>
      </c>
      <c r="BR17" s="99">
        <f t="shared" si="33"/>
        <v>1.9995188085106383</v>
      </c>
      <c r="BS17" s="99">
        <f t="shared" si="34"/>
        <v>1.6178468085106383</v>
      </c>
      <c r="BT17" s="100">
        <f t="shared" si="35"/>
        <v>2.0566868085106385</v>
      </c>
      <c r="BV17" s="93">
        <v>0.12</v>
      </c>
      <c r="BW17" s="93">
        <f t="shared" si="36"/>
        <v>6.1308624800000011</v>
      </c>
      <c r="BX17" s="93">
        <f t="shared" si="37"/>
        <v>0.1024</v>
      </c>
      <c r="BY17" s="93">
        <v>0</v>
      </c>
      <c r="BZ17" s="93">
        <v>0</v>
      </c>
      <c r="CA17" s="99">
        <f t="shared" si="38"/>
        <v>2.1004711054545453</v>
      </c>
      <c r="CB17" s="99">
        <f t="shared" si="39"/>
        <v>1.5461796954314722</v>
      </c>
      <c r="CC17" s="100">
        <f t="shared" si="40"/>
        <v>2.0354663636363637</v>
      </c>
      <c r="CE17" s="93">
        <v>0.12</v>
      </c>
      <c r="CF17" s="93">
        <f t="shared" si="41"/>
        <v>5.7064155999999997</v>
      </c>
      <c r="CG17" s="93">
        <v>1.43</v>
      </c>
      <c r="CH17" s="93">
        <v>1.2</v>
      </c>
      <c r="CI17" s="93">
        <v>1.2</v>
      </c>
      <c r="CJ17" s="99">
        <f t="shared" si="42"/>
        <v>1.1879808311688309</v>
      </c>
      <c r="CK17" s="99">
        <f t="shared" si="43"/>
        <v>1.6681739811457581</v>
      </c>
      <c r="CL17" s="100">
        <f t="shared" si="44"/>
        <v>1.4657549350649353</v>
      </c>
      <c r="CN17" s="93">
        <v>0.12</v>
      </c>
      <c r="CO17" s="93">
        <f t="shared" si="45"/>
        <v>6.108784</v>
      </c>
      <c r="CP17" s="93">
        <v>0.67</v>
      </c>
      <c r="CQ17" s="93">
        <v>0.6</v>
      </c>
      <c r="CR17" s="93">
        <v>0.6</v>
      </c>
      <c r="CS17" s="99">
        <f t="shared" si="46"/>
        <v>0.26143343446483669</v>
      </c>
      <c r="CT17" s="99">
        <f t="shared" si="47"/>
        <v>1.3376254344648368</v>
      </c>
      <c r="CU17" s="100">
        <f t="shared" si="48"/>
        <v>0.98962543446483686</v>
      </c>
      <c r="CW17" s="93">
        <v>0.12</v>
      </c>
      <c r="CX17" s="93">
        <f t="shared" si="49"/>
        <v>5.7182831999999992</v>
      </c>
      <c r="CY17" s="93">
        <v>0.8</v>
      </c>
      <c r="CZ17" s="93">
        <v>0.28000000000000003</v>
      </c>
      <c r="DA17" s="93">
        <v>0.28000000000000003</v>
      </c>
      <c r="DB17" s="99">
        <f t="shared" si="50"/>
        <v>2.8342027163198251</v>
      </c>
      <c r="DC17" s="99">
        <f t="shared" si="51"/>
        <v>2.0687840920043818</v>
      </c>
      <c r="DD17" s="100">
        <f t="shared" si="52"/>
        <v>2.3054042077922081</v>
      </c>
      <c r="DF17" s="93">
        <v>0.12</v>
      </c>
      <c r="DG17" s="93">
        <f t="shared" si="53"/>
        <v>5.6289999999999996</v>
      </c>
      <c r="DH17" s="93">
        <v>0.19</v>
      </c>
      <c r="DI17" s="93">
        <v>0.24</v>
      </c>
      <c r="DJ17" s="93">
        <v>0.16</v>
      </c>
      <c r="DK17" s="99">
        <f t="shared" si="54"/>
        <v>1.5649650229215157</v>
      </c>
      <c r="DL17" s="99">
        <f t="shared" si="55"/>
        <v>1.9183754642857145</v>
      </c>
      <c r="DM17" s="100">
        <f t="shared" si="56"/>
        <v>1.8023577500000001</v>
      </c>
      <c r="DO17" s="93">
        <v>0.12</v>
      </c>
      <c r="DP17" s="93">
        <f t="shared" si="57"/>
        <v>6.0355840000000001</v>
      </c>
      <c r="DQ17" s="93">
        <v>0.1</v>
      </c>
      <c r="DR17" s="93">
        <v>0.27</v>
      </c>
      <c r="DS17" s="93">
        <v>0.27</v>
      </c>
      <c r="DT17" s="99">
        <f t="shared" si="58"/>
        <v>0.46312491166848413</v>
      </c>
      <c r="DU17" s="99">
        <f t="shared" si="59"/>
        <v>1.4496666259541984</v>
      </c>
      <c r="DV17" s="100">
        <f t="shared" si="60"/>
        <v>1.1461009116684839</v>
      </c>
      <c r="DX17" s="93">
        <v>0.12</v>
      </c>
      <c r="DY17" s="93">
        <f t="shared" si="61"/>
        <v>5.6376431999999994</v>
      </c>
      <c r="DZ17" s="93">
        <v>0.22</v>
      </c>
      <c r="EA17" s="93">
        <v>0.22</v>
      </c>
      <c r="EB17" s="93">
        <v>0.22</v>
      </c>
      <c r="EC17" s="99">
        <f t="shared" si="62"/>
        <v>3.0457649858003446</v>
      </c>
      <c r="ED17" s="99">
        <f t="shared" si="63"/>
        <v>2.179705251709541</v>
      </c>
      <c r="EE17" s="100">
        <f t="shared" si="64"/>
        <v>2.4710290038610037</v>
      </c>
      <c r="EG17" s="93">
        <v>0.12</v>
      </c>
      <c r="EH17" s="93">
        <f t="shared" si="65"/>
        <v>5.5282156000000002</v>
      </c>
      <c r="EI17" s="93">
        <v>2.7</v>
      </c>
      <c r="EJ17" s="93">
        <v>2.7</v>
      </c>
      <c r="EK17" s="93">
        <v>2.7</v>
      </c>
      <c r="EL17" s="99">
        <f t="shared" si="66"/>
        <v>2.2458792849742339</v>
      </c>
      <c r="EM17" s="99">
        <f t="shared" si="67"/>
        <v>1.8387643382886152</v>
      </c>
      <c r="EN17" s="100">
        <f t="shared" si="68"/>
        <v>2.1308110064935066</v>
      </c>
      <c r="EP17" s="93">
        <v>0.12</v>
      </c>
      <c r="EQ17" s="93">
        <f t="shared" si="69"/>
        <v>5.5441399999999996</v>
      </c>
      <c r="ER17" s="93">
        <v>2.7</v>
      </c>
      <c r="ES17" s="93">
        <v>2.7</v>
      </c>
      <c r="ET17" s="93">
        <v>2.7</v>
      </c>
      <c r="EU17" s="99">
        <f t="shared" si="70"/>
        <v>3.1172755519480519</v>
      </c>
      <c r="EV17" s="99">
        <f t="shared" si="71"/>
        <v>2.0980651105651109</v>
      </c>
      <c r="EW17" s="100">
        <f t="shared" si="72"/>
        <v>3.0933614742014743</v>
      </c>
      <c r="EY17" s="93">
        <v>0.12</v>
      </c>
      <c r="EZ17" s="93">
        <f t="shared" si="73"/>
        <v>3.2317200000000001</v>
      </c>
      <c r="FA17" s="93">
        <v>1.4</v>
      </c>
      <c r="FB17" s="100">
        <f t="shared" si="1"/>
        <v>2.9679859211584878</v>
      </c>
      <c r="FD17" s="93">
        <v>0.12</v>
      </c>
      <c r="FE17" s="93">
        <f t="shared" si="74"/>
        <v>3.1212400000000002</v>
      </c>
      <c r="FF17" s="93">
        <v>0.7</v>
      </c>
      <c r="FG17" s="100">
        <f t="shared" si="2"/>
        <v>5.7577291022872235</v>
      </c>
      <c r="FI17" s="93">
        <v>0.12</v>
      </c>
      <c r="FJ17" s="93">
        <f t="shared" si="75"/>
        <v>3.1639600000000003</v>
      </c>
      <c r="FK17" s="93">
        <v>2.5</v>
      </c>
      <c r="FL17" s="100">
        <f t="shared" si="3"/>
        <v>5.2458732535342065</v>
      </c>
    </row>
    <row r="18" spans="2:168" x14ac:dyDescent="0.25">
      <c r="B18" s="93">
        <v>0.13</v>
      </c>
      <c r="C18" s="93">
        <f t="shared" si="4"/>
        <v>5.6544761099999992</v>
      </c>
      <c r="D18" s="93">
        <f t="shared" si="0"/>
        <v>4.3300000000000005E-2</v>
      </c>
      <c r="E18" s="93">
        <v>5.5E-2</v>
      </c>
      <c r="F18" s="93">
        <v>0</v>
      </c>
      <c r="G18" s="99">
        <f t="shared" si="5"/>
        <v>1.6230569330808948</v>
      </c>
      <c r="H18" s="99">
        <f t="shared" si="6"/>
        <v>1.9271177444061967</v>
      </c>
      <c r="I18" s="100">
        <f t="shared" si="7"/>
        <v>1.7908142857142857</v>
      </c>
      <c r="K18" s="93">
        <v>0.13</v>
      </c>
      <c r="L18" s="93">
        <f t="shared" si="8"/>
        <v>5.6972413</v>
      </c>
      <c r="M18" s="93">
        <v>0.47699999999999998</v>
      </c>
      <c r="N18" s="93">
        <v>1.4</v>
      </c>
      <c r="O18" s="93">
        <v>0.33</v>
      </c>
      <c r="P18" s="99">
        <f t="shared" si="9"/>
        <v>1.2296039703925843</v>
      </c>
      <c r="Q18" s="99">
        <f t="shared" si="10"/>
        <v>1.6717389203925848</v>
      </c>
      <c r="R18" s="100">
        <f t="shared" si="11"/>
        <v>1.5868091346782989</v>
      </c>
      <c r="T18" s="93">
        <v>0.13</v>
      </c>
      <c r="U18" s="93">
        <f t="shared" si="12"/>
        <v>5.7129883000000001</v>
      </c>
      <c r="V18" s="93">
        <v>0.7</v>
      </c>
      <c r="W18" s="93">
        <v>0</v>
      </c>
      <c r="Y18" s="99">
        <f t="shared" si="13"/>
        <v>2.5794646518900031</v>
      </c>
      <c r="Z18" s="99">
        <f t="shared" si="14"/>
        <v>2.0608370615285572</v>
      </c>
      <c r="AA18" s="100">
        <f t="shared" si="15"/>
        <v>2.1852821346782987</v>
      </c>
      <c r="AC18" s="93">
        <v>0.13</v>
      </c>
      <c r="AD18" s="93">
        <f t="shared" si="16"/>
        <v>5.505166</v>
      </c>
      <c r="AE18" s="93">
        <v>0.65</v>
      </c>
      <c r="AF18" s="93">
        <v>0.2</v>
      </c>
      <c r="AG18" s="93">
        <v>1.03</v>
      </c>
      <c r="AH18" s="99">
        <f t="shared" si="17"/>
        <v>2.5183844876095622</v>
      </c>
      <c r="AI18" s="99">
        <f t="shared" si="18"/>
        <v>2.2501275446428575</v>
      </c>
      <c r="AJ18" s="100">
        <f t="shared" si="19"/>
        <v>2.4352916875000004</v>
      </c>
      <c r="AL18" s="93">
        <v>0.13</v>
      </c>
      <c r="AM18" s="93">
        <f t="shared" si="20"/>
        <v>5.5162149999999999</v>
      </c>
      <c r="AN18" s="93">
        <v>-0.48</v>
      </c>
      <c r="AO18" s="93">
        <v>0.38</v>
      </c>
      <c r="AQ18" s="99">
        <f t="shared" si="21"/>
        <v>3.3210206875000003</v>
      </c>
      <c r="AR18" s="99">
        <f t="shared" si="22"/>
        <v>2.4168721351351352</v>
      </c>
      <c r="AS18" s="100">
        <f t="shared" si="23"/>
        <v>3.3304872779922778</v>
      </c>
      <c r="AU18" s="93">
        <v>0.13</v>
      </c>
      <c r="AV18" s="93">
        <f t="shared" si="24"/>
        <v>5.461849</v>
      </c>
      <c r="AW18" s="93">
        <v>0</v>
      </c>
      <c r="AX18" s="93">
        <v>0.13</v>
      </c>
      <c r="AZ18" s="99">
        <f t="shared" si="25"/>
        <v>3.4518726766173566</v>
      </c>
      <c r="BA18" s="99">
        <f t="shared" si="26"/>
        <v>2.4451094119208499</v>
      </c>
      <c r="BB18" s="100">
        <f t="shared" si="27"/>
        <v>3.4214124119208491</v>
      </c>
      <c r="BD18" s="93">
        <v>0.13</v>
      </c>
      <c r="BE18" s="93">
        <f t="shared" si="28"/>
        <v>6.1461600000000001</v>
      </c>
      <c r="BF18" s="93">
        <v>0.41499999999999998</v>
      </c>
      <c r="BG18" s="93">
        <v>0.33</v>
      </c>
      <c r="BH18" s="93">
        <v>0.4</v>
      </c>
      <c r="BI18" s="99">
        <f t="shared" si="29"/>
        <v>0.607880497098646</v>
      </c>
      <c r="BJ18" s="99">
        <f t="shared" si="30"/>
        <v>1.072813834431364</v>
      </c>
      <c r="BK18" s="100">
        <f t="shared" si="31"/>
        <v>0.73063517891682794</v>
      </c>
      <c r="BM18" s="93">
        <v>0.13</v>
      </c>
      <c r="BN18" s="93">
        <f t="shared" si="32"/>
        <v>6.1802030999999999</v>
      </c>
      <c r="BO18" s="93">
        <v>0.43</v>
      </c>
      <c r="BR18" s="99">
        <f t="shared" si="33"/>
        <v>1.9750301334622826</v>
      </c>
      <c r="BS18" s="99">
        <f t="shared" si="34"/>
        <v>1.6179817698259187</v>
      </c>
      <c r="BT18" s="100">
        <f t="shared" si="35"/>
        <v>2.0438804061895555</v>
      </c>
      <c r="BV18" s="93">
        <v>0.13</v>
      </c>
      <c r="BW18" s="93">
        <f t="shared" si="36"/>
        <v>6.1304746549999996</v>
      </c>
      <c r="BX18" s="93">
        <f t="shared" si="37"/>
        <v>0.11459999999999999</v>
      </c>
      <c r="BY18" s="93">
        <v>0</v>
      </c>
      <c r="BZ18" s="93">
        <v>0</v>
      </c>
      <c r="CA18" s="99">
        <f t="shared" si="38"/>
        <v>2.0825894218181822</v>
      </c>
      <c r="CB18" s="99">
        <f t="shared" si="39"/>
        <v>1.5403423973234887</v>
      </c>
      <c r="CC18" s="100">
        <f t="shared" si="40"/>
        <v>2.0208915909090912</v>
      </c>
      <c r="CE18" s="93">
        <v>0.13</v>
      </c>
      <c r="CF18" s="93">
        <f t="shared" si="41"/>
        <v>5.7108419000000001</v>
      </c>
      <c r="CG18" s="93">
        <v>1.43</v>
      </c>
      <c r="CH18" s="93">
        <v>1.2</v>
      </c>
      <c r="CI18" s="93">
        <v>1.2</v>
      </c>
      <c r="CJ18" s="99">
        <f t="shared" si="42"/>
        <v>1.1702980551948052</v>
      </c>
      <c r="CK18" s="99">
        <f t="shared" si="43"/>
        <v>1.6505103843364759</v>
      </c>
      <c r="CL18" s="100">
        <f t="shared" si="44"/>
        <v>1.4472141558441558</v>
      </c>
      <c r="CN18" s="93">
        <v>0.13</v>
      </c>
      <c r="CO18" s="93">
        <f t="shared" si="45"/>
        <v>6.1129910000000001</v>
      </c>
      <c r="CP18" s="93">
        <v>0.67</v>
      </c>
      <c r="CQ18" s="93">
        <v>0.6</v>
      </c>
      <c r="CR18" s="93">
        <v>0.6</v>
      </c>
      <c r="CS18" s="99">
        <f t="shared" si="46"/>
        <v>0.25460772957609212</v>
      </c>
      <c r="CT18" s="99">
        <f t="shared" si="47"/>
        <v>1.3357247295760923</v>
      </c>
      <c r="CU18" s="100">
        <f t="shared" si="48"/>
        <v>0.98372472957609225</v>
      </c>
      <c r="CW18" s="93">
        <v>0.13</v>
      </c>
      <c r="CX18" s="93">
        <f t="shared" si="49"/>
        <v>5.7230243000000005</v>
      </c>
      <c r="CY18" s="93">
        <v>0.8</v>
      </c>
      <c r="CZ18" s="93">
        <v>0.28000000000000003</v>
      </c>
      <c r="DA18" s="93">
        <v>0.28000000000000003</v>
      </c>
      <c r="DB18" s="99">
        <f t="shared" si="50"/>
        <v>2.8211732639649507</v>
      </c>
      <c r="DC18" s="99">
        <f t="shared" si="51"/>
        <v>2.0612054008762328</v>
      </c>
      <c r="DD18" s="100">
        <f t="shared" si="52"/>
        <v>2.3018882012987016</v>
      </c>
      <c r="DF18" s="93">
        <v>0.13</v>
      </c>
      <c r="DG18" s="93">
        <f t="shared" si="53"/>
        <v>5.6269749999999998</v>
      </c>
      <c r="DH18" s="93">
        <v>0.19</v>
      </c>
      <c r="DI18" s="93">
        <v>0.24</v>
      </c>
      <c r="DJ18" s="93">
        <v>0.16</v>
      </c>
      <c r="DK18" s="99">
        <f t="shared" si="54"/>
        <v>1.5770855962602135</v>
      </c>
      <c r="DL18" s="99">
        <f t="shared" si="55"/>
        <v>1.9203139910714289</v>
      </c>
      <c r="DM18" s="100">
        <f t="shared" si="56"/>
        <v>1.8105152053571429</v>
      </c>
      <c r="DO18" s="93">
        <v>0.13</v>
      </c>
      <c r="DP18" s="93">
        <f t="shared" si="57"/>
        <v>6.0336910000000001</v>
      </c>
      <c r="DQ18" s="93">
        <v>0.1</v>
      </c>
      <c r="DR18" s="93">
        <v>0.27</v>
      </c>
      <c r="DS18" s="93">
        <v>0.27</v>
      </c>
      <c r="DT18" s="99">
        <f t="shared" si="58"/>
        <v>0.47236582988004355</v>
      </c>
      <c r="DU18" s="99">
        <f t="shared" si="59"/>
        <v>1.4566736870229009</v>
      </c>
      <c r="DV18" s="100">
        <f t="shared" si="60"/>
        <v>1.1528108298800437</v>
      </c>
      <c r="DX18" s="93">
        <v>0.13</v>
      </c>
      <c r="DY18" s="93">
        <f t="shared" si="61"/>
        <v>5.6356643000000002</v>
      </c>
      <c r="DZ18" s="93">
        <v>0.22</v>
      </c>
      <c r="EA18" s="93">
        <v>0.22</v>
      </c>
      <c r="EB18" s="93">
        <v>0.22</v>
      </c>
      <c r="EC18" s="99">
        <f t="shared" si="62"/>
        <v>3.049611722568847</v>
      </c>
      <c r="ED18" s="99">
        <f t="shared" si="63"/>
        <v>2.1812919905568222</v>
      </c>
      <c r="EE18" s="100">
        <f t="shared" si="64"/>
        <v>2.4812370637065637</v>
      </c>
      <c r="EG18" s="93">
        <v>0.13</v>
      </c>
      <c r="EH18" s="93">
        <f t="shared" si="65"/>
        <v>5.5346668999999995</v>
      </c>
      <c r="EI18" s="93">
        <v>2.7</v>
      </c>
      <c r="EJ18" s="93">
        <v>2.7</v>
      </c>
      <c r="EK18" s="93">
        <v>2.7</v>
      </c>
      <c r="EL18" s="99">
        <f t="shared" si="66"/>
        <v>2.2051259356615103</v>
      </c>
      <c r="EM18" s="99">
        <f t="shared" si="67"/>
        <v>1.8061122146936186</v>
      </c>
      <c r="EN18" s="100">
        <f t="shared" si="68"/>
        <v>2.0916627719155851</v>
      </c>
      <c r="EP18" s="93">
        <v>0.13</v>
      </c>
      <c r="EQ18" s="93">
        <f t="shared" si="69"/>
        <v>5.5508600000000001</v>
      </c>
      <c r="ER18" s="93">
        <v>2.7</v>
      </c>
      <c r="ES18" s="93">
        <v>2.7</v>
      </c>
      <c r="ET18" s="93">
        <v>2.7</v>
      </c>
      <c r="EU18" s="99">
        <f t="shared" si="70"/>
        <v>3.0844993628246753</v>
      </c>
      <c r="EV18" s="99">
        <f t="shared" si="71"/>
        <v>2.0690996805896811</v>
      </c>
      <c r="EW18" s="100">
        <f t="shared" si="72"/>
        <v>3.0598374078624078</v>
      </c>
      <c r="EY18" s="93">
        <v>0.13</v>
      </c>
      <c r="EZ18" s="93">
        <f t="shared" si="73"/>
        <v>3.2352800000000004</v>
      </c>
      <c r="FA18" s="93">
        <v>1.4</v>
      </c>
      <c r="FB18" s="100">
        <f t="shared" si="1"/>
        <v>2.930671267095736</v>
      </c>
      <c r="FD18" s="93">
        <v>0.13</v>
      </c>
      <c r="FE18" s="93">
        <f t="shared" si="74"/>
        <v>3.12201</v>
      </c>
      <c r="FF18" s="93">
        <v>0.7</v>
      </c>
      <c r="FG18" s="100">
        <f t="shared" si="2"/>
        <v>5.7252740189647717</v>
      </c>
      <c r="FI18" s="93">
        <v>0.13</v>
      </c>
      <c r="FJ18" s="93">
        <f t="shared" si="75"/>
        <v>3.1682899999999998</v>
      </c>
      <c r="FK18" s="93">
        <v>2.5</v>
      </c>
      <c r="FL18" s="100">
        <f t="shared" si="3"/>
        <v>5.1731035161490038</v>
      </c>
    </row>
    <row r="19" spans="2:168" x14ac:dyDescent="0.25">
      <c r="B19" s="93">
        <v>0.14000000000000001</v>
      </c>
      <c r="C19" s="93">
        <f t="shared" si="4"/>
        <v>5.6545650399999996</v>
      </c>
      <c r="D19" s="93">
        <f t="shared" si="0"/>
        <v>5.6400000000000033E-2</v>
      </c>
      <c r="E19" s="93">
        <v>5.5E-2</v>
      </c>
      <c r="F19" s="93">
        <v>0</v>
      </c>
      <c r="G19" s="99">
        <f t="shared" si="5"/>
        <v>1.6369691430981066</v>
      </c>
      <c r="H19" s="99">
        <f t="shared" si="6"/>
        <v>1.9293686368330467</v>
      </c>
      <c r="I19" s="100">
        <f t="shared" si="7"/>
        <v>1.7972642857142858</v>
      </c>
      <c r="K19" s="93">
        <v>0.14000000000000001</v>
      </c>
      <c r="L19" s="93">
        <f t="shared" si="8"/>
        <v>5.7007291999999996</v>
      </c>
      <c r="M19" s="93">
        <v>0.47699999999999998</v>
      </c>
      <c r="N19" s="93">
        <v>1.4</v>
      </c>
      <c r="O19" s="93">
        <v>0.33</v>
      </c>
      <c r="P19" s="99">
        <f t="shared" si="9"/>
        <v>1.2154349878953106</v>
      </c>
      <c r="Q19" s="99">
        <f t="shared" si="10"/>
        <v>1.656228287895311</v>
      </c>
      <c r="R19" s="100">
        <f t="shared" si="11"/>
        <v>1.5780284307524537</v>
      </c>
      <c r="T19" s="93">
        <v>0.14000000000000001</v>
      </c>
      <c r="U19" s="93">
        <f t="shared" si="12"/>
        <v>5.7169574000000001</v>
      </c>
      <c r="V19" s="93">
        <v>0.7</v>
      </c>
      <c r="W19" s="93">
        <v>0</v>
      </c>
      <c r="Y19" s="99">
        <f t="shared" si="13"/>
        <v>2.5478622293755175</v>
      </c>
      <c r="Z19" s="99">
        <f t="shared" si="14"/>
        <v>2.0528940366044335</v>
      </c>
      <c r="AA19" s="100">
        <f t="shared" si="15"/>
        <v>2.1724604307524538</v>
      </c>
      <c r="AC19" s="93">
        <v>0.14000000000000001</v>
      </c>
      <c r="AD19" s="93">
        <f t="shared" si="16"/>
        <v>5.5093480000000001</v>
      </c>
      <c r="AE19" s="93">
        <v>0.65</v>
      </c>
      <c r="AF19" s="93">
        <v>0.2</v>
      </c>
      <c r="AG19" s="93">
        <v>1.03</v>
      </c>
      <c r="AH19" s="99">
        <f t="shared" si="17"/>
        <v>2.4993979499851497</v>
      </c>
      <c r="AI19" s="99">
        <f t="shared" si="18"/>
        <v>2.2486704464285716</v>
      </c>
      <c r="AJ19" s="100">
        <f t="shared" si="19"/>
        <v>2.4207784464285713</v>
      </c>
      <c r="AL19" s="93">
        <v>0.14000000000000001</v>
      </c>
      <c r="AM19" s="93">
        <f t="shared" si="20"/>
        <v>5.52027</v>
      </c>
      <c r="AN19" s="93">
        <v>-0.48</v>
      </c>
      <c r="AO19" s="93">
        <v>0.38</v>
      </c>
      <c r="AQ19" s="99">
        <f t="shared" si="21"/>
        <v>3.3025264464285717</v>
      </c>
      <c r="AR19" s="99">
        <f t="shared" si="22"/>
        <v>2.411950432432433</v>
      </c>
      <c r="AS19" s="100">
        <f t="shared" si="23"/>
        <v>3.3145424324324324</v>
      </c>
      <c r="AU19" s="93">
        <v>0.14000000000000001</v>
      </c>
      <c r="AV19" s="93">
        <f t="shared" si="24"/>
        <v>5.461722</v>
      </c>
      <c r="AW19" s="93">
        <v>0</v>
      </c>
      <c r="AX19" s="93">
        <v>0.13</v>
      </c>
      <c r="AZ19" s="99">
        <f t="shared" si="25"/>
        <v>3.4441159731703404</v>
      </c>
      <c r="BA19" s="99">
        <f t="shared" si="26"/>
        <v>2.4420098074324326</v>
      </c>
      <c r="BB19" s="100">
        <f t="shared" si="27"/>
        <v>3.4124618074324324</v>
      </c>
      <c r="BD19" s="93">
        <v>0.14000000000000001</v>
      </c>
      <c r="BE19" s="93">
        <f t="shared" si="28"/>
        <v>6.1499900000000007</v>
      </c>
      <c r="BF19" s="93">
        <v>0.41499999999999998</v>
      </c>
      <c r="BG19" s="93">
        <v>0.33</v>
      </c>
      <c r="BH19" s="93">
        <v>0.4</v>
      </c>
      <c r="BI19" s="99">
        <f t="shared" si="29"/>
        <v>0.59932118568665393</v>
      </c>
      <c r="BJ19" s="99">
        <f t="shared" si="30"/>
        <v>1.0763770938546278</v>
      </c>
      <c r="BK19" s="100">
        <f t="shared" si="31"/>
        <v>0.72948354932301751</v>
      </c>
      <c r="BM19" s="93">
        <v>0.14000000000000001</v>
      </c>
      <c r="BN19" s="93">
        <f t="shared" si="32"/>
        <v>6.1836418000000002</v>
      </c>
      <c r="BO19" s="93">
        <v>0.43</v>
      </c>
      <c r="BR19" s="99">
        <f t="shared" si="33"/>
        <v>1.9506274584139265</v>
      </c>
      <c r="BS19" s="99">
        <f t="shared" si="34"/>
        <v>1.6181167311411992</v>
      </c>
      <c r="BT19" s="100">
        <f t="shared" si="35"/>
        <v>2.031074003868472</v>
      </c>
      <c r="BV19" s="93">
        <v>0.14000000000000001</v>
      </c>
      <c r="BW19" s="93">
        <f t="shared" si="36"/>
        <v>6.1300866200000002</v>
      </c>
      <c r="BX19" s="93">
        <f t="shared" si="37"/>
        <v>0.12680000000000002</v>
      </c>
      <c r="BY19" s="93">
        <v>0</v>
      </c>
      <c r="BZ19" s="93">
        <v>0</v>
      </c>
      <c r="CA19" s="99">
        <f t="shared" si="38"/>
        <v>2.0645500981818183</v>
      </c>
      <c r="CB19" s="99">
        <f t="shared" si="39"/>
        <v>1.5345050992155052</v>
      </c>
      <c r="CC19" s="100">
        <f t="shared" si="40"/>
        <v>2.0063168181818183</v>
      </c>
      <c r="CE19" s="93">
        <v>0.14000000000000001</v>
      </c>
      <c r="CF19" s="93">
        <f t="shared" si="41"/>
        <v>5.7152681999999997</v>
      </c>
      <c r="CG19" s="93">
        <v>1.43</v>
      </c>
      <c r="CH19" s="93">
        <v>1.2</v>
      </c>
      <c r="CI19" s="93">
        <v>1.2</v>
      </c>
      <c r="CJ19" s="99">
        <f t="shared" si="42"/>
        <v>1.1529012792207791</v>
      </c>
      <c r="CK19" s="99">
        <f t="shared" si="43"/>
        <v>1.6330867875271937</v>
      </c>
      <c r="CL19" s="100">
        <f t="shared" si="44"/>
        <v>1.4289133766233768</v>
      </c>
      <c r="CN19" s="93">
        <v>0.14000000000000001</v>
      </c>
      <c r="CO19" s="93">
        <f t="shared" si="45"/>
        <v>6.1171980000000001</v>
      </c>
      <c r="CP19" s="93">
        <v>0.67</v>
      </c>
      <c r="CQ19" s="93">
        <v>0.6</v>
      </c>
      <c r="CR19" s="93">
        <v>0.6</v>
      </c>
      <c r="CS19" s="99">
        <f t="shared" si="46"/>
        <v>0.24791602468734769</v>
      </c>
      <c r="CT19" s="99">
        <f t="shared" si="47"/>
        <v>1.3339440246873477</v>
      </c>
      <c r="CU19" s="100">
        <f t="shared" si="48"/>
        <v>0.97794402468734776</v>
      </c>
      <c r="CW19" s="93">
        <v>0.14000000000000001</v>
      </c>
      <c r="CX19" s="93">
        <f t="shared" si="49"/>
        <v>5.7277654</v>
      </c>
      <c r="CY19" s="93">
        <v>0.8</v>
      </c>
      <c r="CZ19" s="93">
        <v>0.28000000000000003</v>
      </c>
      <c r="DA19" s="93">
        <v>0.28000000000000003</v>
      </c>
      <c r="DB19" s="99">
        <f t="shared" si="50"/>
        <v>2.8083038116100769</v>
      </c>
      <c r="DC19" s="99">
        <f t="shared" si="51"/>
        <v>2.0536827097480836</v>
      </c>
      <c r="DD19" s="100">
        <f t="shared" si="52"/>
        <v>2.298428194805195</v>
      </c>
      <c r="DF19" s="93">
        <v>0.14000000000000001</v>
      </c>
      <c r="DG19" s="93">
        <f t="shared" si="53"/>
        <v>5.6249500000000001</v>
      </c>
      <c r="DH19" s="93">
        <v>0.19</v>
      </c>
      <c r="DI19" s="93">
        <v>0.24</v>
      </c>
      <c r="DJ19" s="93">
        <v>0.16</v>
      </c>
      <c r="DK19" s="99">
        <f t="shared" si="54"/>
        <v>1.5892441695989115</v>
      </c>
      <c r="DL19" s="99">
        <f t="shared" si="55"/>
        <v>1.9223005178571428</v>
      </c>
      <c r="DM19" s="100">
        <f t="shared" si="56"/>
        <v>1.818704660714286</v>
      </c>
      <c r="DO19" s="93">
        <v>0.14000000000000001</v>
      </c>
      <c r="DP19" s="93">
        <f t="shared" si="57"/>
        <v>6.0317980000000002</v>
      </c>
      <c r="DQ19" s="93">
        <v>0.1</v>
      </c>
      <c r="DR19" s="93">
        <v>0.27</v>
      </c>
      <c r="DS19" s="93">
        <v>0.27</v>
      </c>
      <c r="DT19" s="99">
        <f t="shared" si="58"/>
        <v>0.48162674809160305</v>
      </c>
      <c r="DU19" s="99">
        <f t="shared" si="59"/>
        <v>1.463734748091603</v>
      </c>
      <c r="DV19" s="100">
        <f t="shared" si="60"/>
        <v>1.159574748091603</v>
      </c>
      <c r="DX19" s="93">
        <v>0.14000000000000001</v>
      </c>
      <c r="DY19" s="93">
        <f t="shared" si="61"/>
        <v>5.6336854000000001</v>
      </c>
      <c r="DZ19" s="93">
        <v>0.22</v>
      </c>
      <c r="EA19" s="93">
        <v>0.22</v>
      </c>
      <c r="EB19" s="93">
        <v>0.22</v>
      </c>
      <c r="EC19" s="99">
        <f t="shared" si="62"/>
        <v>3.0535024593373494</v>
      </c>
      <c r="ED19" s="99">
        <f t="shared" si="63"/>
        <v>2.1829227294041034</v>
      </c>
      <c r="EE19" s="100">
        <f t="shared" si="64"/>
        <v>2.4914891235521237</v>
      </c>
      <c r="EG19" s="93">
        <v>0.14000000000000001</v>
      </c>
      <c r="EH19" s="93">
        <f t="shared" si="65"/>
        <v>5.5411181999999997</v>
      </c>
      <c r="EI19" s="93">
        <v>2.7</v>
      </c>
      <c r="EJ19" s="93">
        <v>2.7</v>
      </c>
      <c r="EK19" s="93">
        <v>2.7</v>
      </c>
      <c r="EL19" s="99">
        <f t="shared" si="66"/>
        <v>2.1649125863487866</v>
      </c>
      <c r="EM19" s="99">
        <f t="shared" si="67"/>
        <v>1.7740000910986222</v>
      </c>
      <c r="EN19" s="100">
        <f t="shared" si="68"/>
        <v>2.0530545373376627</v>
      </c>
      <c r="EP19" s="93">
        <v>0.14000000000000001</v>
      </c>
      <c r="EQ19" s="93">
        <f t="shared" si="69"/>
        <v>5.5575799999999997</v>
      </c>
      <c r="ER19" s="93">
        <v>2.7</v>
      </c>
      <c r="ES19" s="93">
        <v>2.7</v>
      </c>
      <c r="ET19" s="93">
        <v>2.7</v>
      </c>
      <c r="EU19" s="99">
        <f t="shared" si="70"/>
        <v>3.0522631737012986</v>
      </c>
      <c r="EV19" s="99">
        <f t="shared" si="71"/>
        <v>2.0406742506142512</v>
      </c>
      <c r="EW19" s="100">
        <f t="shared" si="72"/>
        <v>3.0268533415233412</v>
      </c>
      <c r="EY19" s="93">
        <v>0.14000000000000001</v>
      </c>
      <c r="EZ19" s="93">
        <f t="shared" si="73"/>
        <v>3.2388400000000002</v>
      </c>
      <c r="FA19" s="93">
        <v>1.4</v>
      </c>
      <c r="FB19" s="100">
        <f t="shared" si="1"/>
        <v>2.8936366130329847</v>
      </c>
      <c r="FD19" s="93">
        <v>0.14000000000000001</v>
      </c>
      <c r="FE19" s="93">
        <f t="shared" si="74"/>
        <v>3.1227800000000001</v>
      </c>
      <c r="FF19" s="93">
        <v>0.7</v>
      </c>
      <c r="FG19" s="100">
        <f t="shared" si="2"/>
        <v>5.6929589356423209</v>
      </c>
      <c r="FI19" s="93">
        <v>0.14000000000000001</v>
      </c>
      <c r="FJ19" s="93">
        <f t="shared" si="75"/>
        <v>3.1726200000000002</v>
      </c>
      <c r="FK19" s="93">
        <v>2.5</v>
      </c>
      <c r="FL19" s="100">
        <f t="shared" si="3"/>
        <v>5.1008337787638007</v>
      </c>
    </row>
    <row r="20" spans="2:168" x14ac:dyDescent="0.25">
      <c r="B20" s="93">
        <v>0.15</v>
      </c>
      <c r="C20" s="93">
        <f t="shared" si="4"/>
        <v>5.6546537499999996</v>
      </c>
      <c r="D20" s="93">
        <f t="shared" si="0"/>
        <v>6.9500000000000006E-2</v>
      </c>
      <c r="E20" s="93">
        <v>5.5E-2</v>
      </c>
      <c r="F20" s="93">
        <v>0</v>
      </c>
      <c r="G20" s="99">
        <f t="shared" si="5"/>
        <v>1.6507039931153182</v>
      </c>
      <c r="H20" s="99">
        <f t="shared" si="6"/>
        <v>1.931630529259897</v>
      </c>
      <c r="I20" s="100">
        <f t="shared" si="7"/>
        <v>1.8037142857142858</v>
      </c>
      <c r="K20" s="93">
        <v>0.15</v>
      </c>
      <c r="L20" s="93">
        <f t="shared" si="8"/>
        <v>5.7042324999999998</v>
      </c>
      <c r="M20" s="93">
        <v>0.47699999999999998</v>
      </c>
      <c r="N20" s="93">
        <v>1.4</v>
      </c>
      <c r="O20" s="93">
        <v>0.33</v>
      </c>
      <c r="P20" s="99">
        <f t="shared" si="9"/>
        <v>1.201361405398037</v>
      </c>
      <c r="Q20" s="99">
        <f t="shared" si="10"/>
        <v>1.6409976553980372</v>
      </c>
      <c r="R20" s="100">
        <f t="shared" si="11"/>
        <v>1.5693137268266084</v>
      </c>
      <c r="T20" s="93">
        <v>0.15</v>
      </c>
      <c r="U20" s="93">
        <f t="shared" si="12"/>
        <v>5.7209264999999991</v>
      </c>
      <c r="V20" s="93">
        <v>0.7</v>
      </c>
      <c r="W20" s="93">
        <v>0</v>
      </c>
      <c r="Y20" s="99">
        <f t="shared" si="13"/>
        <v>2.5163998068610325</v>
      </c>
      <c r="Z20" s="99">
        <f t="shared" si="14"/>
        <v>2.0449510116803093</v>
      </c>
      <c r="AA20" s="100">
        <f t="shared" si="15"/>
        <v>2.1596387268266084</v>
      </c>
      <c r="AC20" s="93">
        <v>0.15</v>
      </c>
      <c r="AD20" s="93">
        <f t="shared" si="16"/>
        <v>5.5135299999999994</v>
      </c>
      <c r="AE20" s="93">
        <v>0.65</v>
      </c>
      <c r="AF20" s="93">
        <v>0.2</v>
      </c>
      <c r="AG20" s="93">
        <v>1.03</v>
      </c>
      <c r="AH20" s="99">
        <f t="shared" si="17"/>
        <v>2.4805414123607381</v>
      </c>
      <c r="AI20" s="99">
        <f t="shared" si="18"/>
        <v>2.2472533482142856</v>
      </c>
      <c r="AJ20" s="100">
        <f t="shared" si="19"/>
        <v>2.4064712053571431</v>
      </c>
      <c r="AL20" s="93">
        <v>0.15</v>
      </c>
      <c r="AM20" s="93">
        <f t="shared" si="20"/>
        <v>5.5243249999999993</v>
      </c>
      <c r="AN20" s="93">
        <v>-0.48</v>
      </c>
      <c r="AO20" s="93">
        <v>0.38</v>
      </c>
      <c r="AQ20" s="99">
        <f t="shared" si="21"/>
        <v>3.283936205357143</v>
      </c>
      <c r="AR20" s="99">
        <f t="shared" si="22"/>
        <v>2.4071047297297299</v>
      </c>
      <c r="AS20" s="100">
        <f t="shared" si="23"/>
        <v>3.2985975868725865</v>
      </c>
      <c r="AU20" s="93">
        <v>0.15</v>
      </c>
      <c r="AV20" s="93">
        <f t="shared" si="24"/>
        <v>5.4615949999999991</v>
      </c>
      <c r="AW20" s="93">
        <v>0</v>
      </c>
      <c r="AX20" s="93">
        <v>0.13</v>
      </c>
      <c r="AZ20" s="99">
        <f t="shared" si="25"/>
        <v>3.4363592697233236</v>
      </c>
      <c r="BA20" s="99">
        <f t="shared" si="26"/>
        <v>2.4389362029440158</v>
      </c>
      <c r="BB20" s="100">
        <f t="shared" si="27"/>
        <v>3.4035112029440153</v>
      </c>
      <c r="BD20" s="93">
        <v>0.15</v>
      </c>
      <c r="BE20" s="93">
        <f t="shared" si="28"/>
        <v>6.1538200000000005</v>
      </c>
      <c r="BF20" s="93">
        <v>0.41499999999999998</v>
      </c>
      <c r="BG20" s="93">
        <v>0.33</v>
      </c>
      <c r="BH20" s="93">
        <v>0.4</v>
      </c>
      <c r="BI20" s="99">
        <f t="shared" si="29"/>
        <v>0.59084487427466159</v>
      </c>
      <c r="BJ20" s="99">
        <f t="shared" si="30"/>
        <v>1.0800063532778916</v>
      </c>
      <c r="BK20" s="100">
        <f t="shared" si="31"/>
        <v>0.72841191972920682</v>
      </c>
      <c r="BM20" s="93">
        <v>0.15</v>
      </c>
      <c r="BN20" s="93">
        <f t="shared" si="32"/>
        <v>6.1870805000000004</v>
      </c>
      <c r="BO20" s="93">
        <v>0.43</v>
      </c>
      <c r="BR20" s="99">
        <f t="shared" si="33"/>
        <v>1.9263107833655706</v>
      </c>
      <c r="BS20" s="99">
        <f t="shared" si="34"/>
        <v>1.6182516924564796</v>
      </c>
      <c r="BT20" s="100">
        <f t="shared" si="35"/>
        <v>2.018267601547389</v>
      </c>
      <c r="BV20" s="93">
        <v>0.15</v>
      </c>
      <c r="BW20" s="93">
        <f t="shared" si="36"/>
        <v>6.1296983750000011</v>
      </c>
      <c r="BX20" s="93">
        <f t="shared" si="37"/>
        <v>0.13900000000000001</v>
      </c>
      <c r="BY20" s="93">
        <v>0</v>
      </c>
      <c r="BZ20" s="93">
        <v>0</v>
      </c>
      <c r="CA20" s="99">
        <f t="shared" si="38"/>
        <v>2.0463604545454546</v>
      </c>
      <c r="CB20" s="99">
        <f t="shared" si="39"/>
        <v>1.5286678011075217</v>
      </c>
      <c r="CC20" s="100">
        <f t="shared" si="40"/>
        <v>1.9917420454545456</v>
      </c>
      <c r="CE20" s="93">
        <v>0.15</v>
      </c>
      <c r="CF20" s="93">
        <f t="shared" si="41"/>
        <v>5.7196944999999992</v>
      </c>
      <c r="CG20" s="93">
        <v>1.43</v>
      </c>
      <c r="CH20" s="93">
        <v>1.2</v>
      </c>
      <c r="CI20" s="93">
        <v>1.2</v>
      </c>
      <c r="CJ20" s="99">
        <f t="shared" si="42"/>
        <v>1.1357905032467532</v>
      </c>
      <c r="CK20" s="99">
        <f t="shared" si="43"/>
        <v>1.6159031907179116</v>
      </c>
      <c r="CL20" s="100">
        <f t="shared" si="44"/>
        <v>1.4108525974025974</v>
      </c>
      <c r="CN20" s="93">
        <v>0.15</v>
      </c>
      <c r="CO20" s="93">
        <f t="shared" si="45"/>
        <v>6.1214050000000002</v>
      </c>
      <c r="CP20" s="93">
        <v>0.67</v>
      </c>
      <c r="CQ20" s="93">
        <v>0.6</v>
      </c>
      <c r="CR20" s="93">
        <v>0.6</v>
      </c>
      <c r="CS20" s="99">
        <f t="shared" si="46"/>
        <v>0.2413583197986032</v>
      </c>
      <c r="CT20" s="99">
        <f t="shared" si="47"/>
        <v>1.3322833197986033</v>
      </c>
      <c r="CU20" s="100">
        <f t="shared" si="48"/>
        <v>0.97228331979860316</v>
      </c>
      <c r="CW20" s="93">
        <v>0.15</v>
      </c>
      <c r="CX20" s="93">
        <f t="shared" si="49"/>
        <v>5.7325064999999995</v>
      </c>
      <c r="CY20" s="93">
        <v>0.8</v>
      </c>
      <c r="CZ20" s="93">
        <v>0.28000000000000003</v>
      </c>
      <c r="DA20" s="93">
        <v>0.28000000000000003</v>
      </c>
      <c r="DB20" s="99">
        <f t="shared" si="50"/>
        <v>2.7955943592552028</v>
      </c>
      <c r="DC20" s="99">
        <f t="shared" si="51"/>
        <v>2.0462160186199347</v>
      </c>
      <c r="DD20" s="100">
        <f t="shared" si="52"/>
        <v>2.2950241883116886</v>
      </c>
      <c r="DF20" s="93">
        <v>0.15</v>
      </c>
      <c r="DG20" s="93">
        <f t="shared" si="53"/>
        <v>5.6229249999999995</v>
      </c>
      <c r="DH20" s="93">
        <v>0.19</v>
      </c>
      <c r="DI20" s="93">
        <v>0.24</v>
      </c>
      <c r="DJ20" s="93">
        <v>0.16</v>
      </c>
      <c r="DK20" s="99">
        <f t="shared" si="54"/>
        <v>1.6014407429376092</v>
      </c>
      <c r="DL20" s="99">
        <f t="shared" si="55"/>
        <v>1.9243350446428573</v>
      </c>
      <c r="DM20" s="100">
        <f t="shared" si="56"/>
        <v>1.8269261160714287</v>
      </c>
      <c r="DO20" s="93">
        <v>0.15</v>
      </c>
      <c r="DP20" s="93">
        <f t="shared" si="57"/>
        <v>6.0299049999999994</v>
      </c>
      <c r="DQ20" s="93">
        <v>0.1</v>
      </c>
      <c r="DR20" s="93">
        <v>0.27</v>
      </c>
      <c r="DS20" s="93">
        <v>0.27</v>
      </c>
      <c r="DT20" s="99">
        <f t="shared" si="58"/>
        <v>0.49090766630316246</v>
      </c>
      <c r="DU20" s="99">
        <f t="shared" si="59"/>
        <v>1.4708498091603053</v>
      </c>
      <c r="DV20" s="100">
        <f t="shared" si="60"/>
        <v>1.1663926663031625</v>
      </c>
      <c r="DX20" s="93">
        <v>0.15</v>
      </c>
      <c r="DY20" s="93">
        <f t="shared" si="61"/>
        <v>5.6317064999999991</v>
      </c>
      <c r="DZ20" s="93">
        <v>0.22</v>
      </c>
      <c r="EA20" s="93">
        <v>0.22</v>
      </c>
      <c r="EB20" s="93">
        <v>0.22</v>
      </c>
      <c r="EC20" s="99">
        <f t="shared" si="62"/>
        <v>3.0574371961058522</v>
      </c>
      <c r="ED20" s="99">
        <f t="shared" si="63"/>
        <v>2.1845974682513845</v>
      </c>
      <c r="EE20" s="100">
        <f t="shared" si="64"/>
        <v>2.5017851833976832</v>
      </c>
      <c r="EG20" s="93">
        <v>0.15</v>
      </c>
      <c r="EH20" s="93">
        <f t="shared" si="65"/>
        <v>5.5475694999999998</v>
      </c>
      <c r="EI20" s="93">
        <v>2.7</v>
      </c>
      <c r="EJ20" s="93">
        <v>2.7</v>
      </c>
      <c r="EK20" s="93">
        <v>2.7</v>
      </c>
      <c r="EL20" s="99">
        <f t="shared" si="66"/>
        <v>2.1252392370360624</v>
      </c>
      <c r="EM20" s="99">
        <f t="shared" si="67"/>
        <v>1.7424279675036258</v>
      </c>
      <c r="EN20" s="100">
        <f t="shared" si="68"/>
        <v>2.0149863027597403</v>
      </c>
      <c r="EP20" s="93">
        <v>0.15</v>
      </c>
      <c r="EQ20" s="93">
        <f t="shared" si="69"/>
        <v>5.5642999999999994</v>
      </c>
      <c r="ER20" s="93">
        <v>2.7</v>
      </c>
      <c r="ES20" s="93">
        <v>2.7</v>
      </c>
      <c r="ET20" s="93">
        <v>2.7</v>
      </c>
      <c r="EU20" s="99">
        <f t="shared" si="70"/>
        <v>3.0205669845779219</v>
      </c>
      <c r="EV20" s="99">
        <f t="shared" si="71"/>
        <v>2.0127888206388205</v>
      </c>
      <c r="EW20" s="100">
        <f t="shared" si="72"/>
        <v>2.994409275184275</v>
      </c>
      <c r="EY20" s="93">
        <v>0.15</v>
      </c>
      <c r="EZ20" s="93">
        <f t="shared" si="73"/>
        <v>3.2423999999999999</v>
      </c>
      <c r="FA20" s="93">
        <v>1.4</v>
      </c>
      <c r="FB20" s="100">
        <f t="shared" si="1"/>
        <v>2.856881958970233</v>
      </c>
      <c r="FD20" s="93">
        <v>0.15</v>
      </c>
      <c r="FE20" s="93">
        <f t="shared" si="74"/>
        <v>3.1235499999999998</v>
      </c>
      <c r="FF20" s="93">
        <v>0.7</v>
      </c>
      <c r="FG20" s="100">
        <f t="shared" si="2"/>
        <v>5.6607838523198692</v>
      </c>
      <c r="FI20" s="93">
        <v>0.15</v>
      </c>
      <c r="FJ20" s="93">
        <f t="shared" si="75"/>
        <v>3.1769499999999997</v>
      </c>
      <c r="FK20" s="93">
        <v>2.5</v>
      </c>
      <c r="FL20" s="100">
        <f t="shared" si="3"/>
        <v>5.0290640413785983</v>
      </c>
    </row>
    <row r="21" spans="2:168" x14ac:dyDescent="0.25">
      <c r="B21" s="93">
        <v>0.16</v>
      </c>
      <c r="C21" s="93">
        <f t="shared" si="4"/>
        <v>5.65474224</v>
      </c>
      <c r="D21" s="93">
        <f t="shared" si="0"/>
        <v>8.2600000000000007E-2</v>
      </c>
      <c r="E21" s="93">
        <v>5.5E-2</v>
      </c>
      <c r="F21" s="93">
        <v>0</v>
      </c>
      <c r="G21" s="99">
        <f t="shared" si="5"/>
        <v>1.6642693431325302</v>
      </c>
      <c r="H21" s="99">
        <f t="shared" si="6"/>
        <v>1.933903421686747</v>
      </c>
      <c r="I21" s="100">
        <f t="shared" si="7"/>
        <v>1.8101642857142854</v>
      </c>
      <c r="K21" s="93">
        <v>0.16</v>
      </c>
      <c r="L21" s="93">
        <f t="shared" si="8"/>
        <v>5.7077511999999997</v>
      </c>
      <c r="M21" s="93">
        <v>0.47699999999999998</v>
      </c>
      <c r="N21" s="93">
        <v>1.4</v>
      </c>
      <c r="O21" s="93">
        <v>0.33</v>
      </c>
      <c r="P21" s="99">
        <f t="shared" si="9"/>
        <v>1.1873832229007633</v>
      </c>
      <c r="Q21" s="99">
        <f t="shared" si="10"/>
        <v>1.6260470229007635</v>
      </c>
      <c r="R21" s="100">
        <f t="shared" si="11"/>
        <v>1.5606650229007633</v>
      </c>
      <c r="T21" s="93">
        <v>0.16</v>
      </c>
      <c r="U21" s="93">
        <f t="shared" si="12"/>
        <v>5.7248956</v>
      </c>
      <c r="V21" s="93">
        <v>0.7</v>
      </c>
      <c r="W21" s="93">
        <v>0</v>
      </c>
      <c r="Y21" s="99">
        <f t="shared" si="13"/>
        <v>2.4850773843465466</v>
      </c>
      <c r="Z21" s="99">
        <f t="shared" si="14"/>
        <v>2.0370079867561852</v>
      </c>
      <c r="AA21" s="100">
        <f t="shared" si="15"/>
        <v>2.1468170229007635</v>
      </c>
      <c r="AC21" s="93">
        <v>0.16</v>
      </c>
      <c r="AD21" s="93">
        <f t="shared" si="16"/>
        <v>5.5177119999999995</v>
      </c>
      <c r="AE21" s="93">
        <v>0.65</v>
      </c>
      <c r="AF21" s="93">
        <v>0.2</v>
      </c>
      <c r="AG21" s="93">
        <v>1.03</v>
      </c>
      <c r="AH21" s="99">
        <f t="shared" si="17"/>
        <v>2.461814874736326</v>
      </c>
      <c r="AI21" s="99">
        <f t="shared" si="18"/>
        <v>2.2458762500000002</v>
      </c>
      <c r="AJ21" s="100">
        <f t="shared" si="19"/>
        <v>2.3923699642857148</v>
      </c>
      <c r="AL21" s="93">
        <v>0.16</v>
      </c>
      <c r="AM21" s="93">
        <f t="shared" si="20"/>
        <v>5.5283800000000003</v>
      </c>
      <c r="AN21" s="93">
        <v>-0.48</v>
      </c>
      <c r="AO21" s="93">
        <v>0.38</v>
      </c>
      <c r="AQ21" s="99">
        <f t="shared" si="21"/>
        <v>3.2652499642857142</v>
      </c>
      <c r="AR21" s="99">
        <f t="shared" si="22"/>
        <v>2.4023350270270272</v>
      </c>
      <c r="AS21" s="100">
        <f t="shared" si="23"/>
        <v>3.2826527413127411</v>
      </c>
      <c r="AU21" s="93">
        <v>0.16</v>
      </c>
      <c r="AV21" s="93">
        <f t="shared" si="24"/>
        <v>5.461468</v>
      </c>
      <c r="AW21" s="93">
        <v>0</v>
      </c>
      <c r="AX21" s="93">
        <v>0.13</v>
      </c>
      <c r="AZ21" s="99">
        <f t="shared" si="25"/>
        <v>3.4286025662763069</v>
      </c>
      <c r="BA21" s="99">
        <f t="shared" si="26"/>
        <v>2.4358885984555987</v>
      </c>
      <c r="BB21" s="100">
        <f t="shared" si="27"/>
        <v>3.3945605984555982</v>
      </c>
      <c r="BD21" s="93">
        <v>0.16</v>
      </c>
      <c r="BE21" s="93">
        <f t="shared" si="28"/>
        <v>6.1576500000000003</v>
      </c>
      <c r="BF21" s="93">
        <v>0.41499999999999998</v>
      </c>
      <c r="BG21" s="93">
        <v>0.33</v>
      </c>
      <c r="BH21" s="93">
        <v>0.4</v>
      </c>
      <c r="BI21" s="99">
        <f t="shared" si="29"/>
        <v>0.58245156286266941</v>
      </c>
      <c r="BJ21" s="99">
        <f t="shared" si="30"/>
        <v>1.0837016127011556</v>
      </c>
      <c r="BK21" s="100">
        <f t="shared" si="31"/>
        <v>0.72742029013539644</v>
      </c>
      <c r="BM21" s="93">
        <v>0.16</v>
      </c>
      <c r="BN21" s="93">
        <f t="shared" si="32"/>
        <v>6.1905192000000007</v>
      </c>
      <c r="BO21" s="93">
        <v>0.43</v>
      </c>
      <c r="BR21" s="99">
        <f t="shared" si="33"/>
        <v>1.9020801083172145</v>
      </c>
      <c r="BS21" s="99">
        <f t="shared" si="34"/>
        <v>1.6183866537717599</v>
      </c>
      <c r="BT21" s="100">
        <f t="shared" si="35"/>
        <v>2.0054611992263056</v>
      </c>
      <c r="BV21" s="93">
        <v>0.16</v>
      </c>
      <c r="BW21" s="93">
        <f t="shared" si="36"/>
        <v>6.1293099200000007</v>
      </c>
      <c r="BX21" s="93">
        <f t="shared" si="37"/>
        <v>0.1512</v>
      </c>
      <c r="BY21" s="93">
        <v>0</v>
      </c>
      <c r="BZ21" s="93">
        <v>0</v>
      </c>
      <c r="CA21" s="99">
        <f t="shared" si="38"/>
        <v>2.0280278109090908</v>
      </c>
      <c r="CB21" s="99">
        <f t="shared" si="39"/>
        <v>1.5228305029995384</v>
      </c>
      <c r="CC21" s="100">
        <f t="shared" si="40"/>
        <v>1.9771672727272729</v>
      </c>
      <c r="CE21" s="93">
        <v>0.16</v>
      </c>
      <c r="CF21" s="93">
        <f t="shared" si="41"/>
        <v>5.7241207999999997</v>
      </c>
      <c r="CG21" s="93">
        <v>1.43</v>
      </c>
      <c r="CH21" s="93">
        <v>1.2</v>
      </c>
      <c r="CI21" s="93">
        <v>1.2</v>
      </c>
      <c r="CJ21" s="99">
        <f t="shared" si="42"/>
        <v>1.1189657272727274</v>
      </c>
      <c r="CK21" s="99">
        <f t="shared" si="43"/>
        <v>1.5989595939086296</v>
      </c>
      <c r="CL21" s="100">
        <f t="shared" si="44"/>
        <v>1.393031818181818</v>
      </c>
      <c r="CN21" s="93">
        <v>0.16</v>
      </c>
      <c r="CO21" s="93">
        <f t="shared" si="45"/>
        <v>6.1256120000000003</v>
      </c>
      <c r="CP21" s="93">
        <v>0.67</v>
      </c>
      <c r="CQ21" s="93">
        <v>0.6</v>
      </c>
      <c r="CR21" s="93">
        <v>0.6</v>
      </c>
      <c r="CS21" s="99">
        <f t="shared" si="46"/>
        <v>0.23493461490985862</v>
      </c>
      <c r="CT21" s="99">
        <f t="shared" si="47"/>
        <v>1.3307426149098587</v>
      </c>
      <c r="CU21" s="100">
        <f t="shared" si="48"/>
        <v>0.9667426149098588</v>
      </c>
      <c r="CW21" s="93">
        <v>0.16</v>
      </c>
      <c r="CX21" s="93">
        <f t="shared" si="49"/>
        <v>5.7372475999999999</v>
      </c>
      <c r="CY21" s="93">
        <v>0.8</v>
      </c>
      <c r="CZ21" s="93">
        <v>0.28000000000000003</v>
      </c>
      <c r="DA21" s="93">
        <v>0.28000000000000003</v>
      </c>
      <c r="DB21" s="99">
        <f t="shared" si="50"/>
        <v>2.7830449069003289</v>
      </c>
      <c r="DC21" s="99">
        <f t="shared" si="51"/>
        <v>2.0388053274917857</v>
      </c>
      <c r="DD21" s="100">
        <f t="shared" si="52"/>
        <v>2.2916761818181821</v>
      </c>
      <c r="DF21" s="93">
        <v>0.16</v>
      </c>
      <c r="DG21" s="93">
        <f t="shared" si="53"/>
        <v>5.6208999999999998</v>
      </c>
      <c r="DH21" s="93">
        <v>0.19</v>
      </c>
      <c r="DI21" s="93">
        <v>0.24</v>
      </c>
      <c r="DJ21" s="93">
        <v>0.16</v>
      </c>
      <c r="DK21" s="99">
        <f t="shared" si="54"/>
        <v>1.6136753162763069</v>
      </c>
      <c r="DL21" s="99">
        <f t="shared" si="55"/>
        <v>1.9264175714285714</v>
      </c>
      <c r="DM21" s="100">
        <f t="shared" si="56"/>
        <v>1.8351795714285715</v>
      </c>
      <c r="DO21" s="93">
        <v>0.16</v>
      </c>
      <c r="DP21" s="93">
        <f t="shared" si="57"/>
        <v>6.0280120000000004</v>
      </c>
      <c r="DQ21" s="93">
        <v>0.1</v>
      </c>
      <c r="DR21" s="93">
        <v>0.27</v>
      </c>
      <c r="DS21" s="93">
        <v>0.27</v>
      </c>
      <c r="DT21" s="99">
        <f t="shared" si="58"/>
        <v>0.50020858451472183</v>
      </c>
      <c r="DU21" s="99">
        <f t="shared" si="59"/>
        <v>1.4780188702290076</v>
      </c>
      <c r="DV21" s="100">
        <f t="shared" si="60"/>
        <v>1.1732645845147218</v>
      </c>
      <c r="DX21" s="93">
        <v>0.16</v>
      </c>
      <c r="DY21" s="93">
        <f t="shared" si="61"/>
        <v>5.6297275999999998</v>
      </c>
      <c r="DZ21" s="93">
        <v>0.22</v>
      </c>
      <c r="EA21" s="93">
        <v>0.22</v>
      </c>
      <c r="EB21" s="93">
        <v>0.22</v>
      </c>
      <c r="EC21" s="99">
        <f t="shared" si="62"/>
        <v>3.0614159328743549</v>
      </c>
      <c r="ED21" s="99">
        <f t="shared" si="63"/>
        <v>2.1863162070986655</v>
      </c>
      <c r="EE21" s="100">
        <f t="shared" si="64"/>
        <v>2.5121252432432435</v>
      </c>
      <c r="EG21" s="93">
        <v>0.16</v>
      </c>
      <c r="EH21" s="93">
        <f t="shared" si="65"/>
        <v>5.5540208</v>
      </c>
      <c r="EI21" s="93">
        <v>2.7</v>
      </c>
      <c r="EJ21" s="93">
        <v>2.7</v>
      </c>
      <c r="EK21" s="93">
        <v>2.7</v>
      </c>
      <c r="EL21" s="99">
        <f t="shared" si="66"/>
        <v>2.0861058877233387</v>
      </c>
      <c r="EM21" s="99">
        <f t="shared" si="67"/>
        <v>1.7113958439086296</v>
      </c>
      <c r="EN21" s="100">
        <f t="shared" si="68"/>
        <v>1.9774580681818184</v>
      </c>
      <c r="EP21" s="93">
        <v>0.16</v>
      </c>
      <c r="EQ21" s="93">
        <f t="shared" si="69"/>
        <v>5.5710199999999999</v>
      </c>
      <c r="ER21" s="93">
        <v>2.7</v>
      </c>
      <c r="ES21" s="93">
        <v>2.7</v>
      </c>
      <c r="ET21" s="93">
        <v>2.7</v>
      </c>
      <c r="EU21" s="99">
        <f t="shared" si="70"/>
        <v>2.9894107954545452</v>
      </c>
      <c r="EV21" s="99">
        <f t="shared" si="71"/>
        <v>1.9854433906633906</v>
      </c>
      <c r="EW21" s="100">
        <f t="shared" si="72"/>
        <v>2.9625052088452084</v>
      </c>
      <c r="EY21" s="93">
        <v>0.16</v>
      </c>
      <c r="EZ21" s="93">
        <f t="shared" si="73"/>
        <v>3.2459600000000002</v>
      </c>
      <c r="FA21" s="93">
        <v>1.4</v>
      </c>
      <c r="FB21" s="100">
        <f t="shared" si="1"/>
        <v>2.8204073049074818</v>
      </c>
      <c r="FD21" s="93">
        <v>0.16</v>
      </c>
      <c r="FE21" s="93">
        <f t="shared" si="74"/>
        <v>3.12432</v>
      </c>
      <c r="FF21" s="93">
        <v>0.7</v>
      </c>
      <c r="FG21" s="100">
        <f t="shared" si="2"/>
        <v>5.6287487689974185</v>
      </c>
      <c r="FI21" s="93">
        <v>0.16</v>
      </c>
      <c r="FJ21" s="93">
        <f t="shared" si="75"/>
        <v>3.1812800000000001</v>
      </c>
      <c r="FK21" s="93">
        <v>2.5</v>
      </c>
      <c r="FL21" s="100">
        <f t="shared" si="3"/>
        <v>4.9577943039933956</v>
      </c>
    </row>
    <row r="22" spans="2:168" x14ac:dyDescent="0.25">
      <c r="B22" s="93">
        <v>0.17</v>
      </c>
      <c r="C22" s="93">
        <f t="shared" si="4"/>
        <v>5.65483051</v>
      </c>
      <c r="D22" s="93">
        <f t="shared" si="0"/>
        <v>9.5700000000000035E-2</v>
      </c>
      <c r="E22" s="93">
        <v>5.5E-2</v>
      </c>
      <c r="F22" s="93">
        <v>0</v>
      </c>
      <c r="G22" s="99">
        <f t="shared" si="5"/>
        <v>1.6776730531497419</v>
      </c>
      <c r="H22" s="99">
        <f t="shared" si="6"/>
        <v>1.9361873141135975</v>
      </c>
      <c r="I22" s="100">
        <f t="shared" si="7"/>
        <v>1.8166142857142855</v>
      </c>
      <c r="K22" s="93">
        <v>0.17</v>
      </c>
      <c r="L22" s="93">
        <f t="shared" si="8"/>
        <v>5.7112853000000001</v>
      </c>
      <c r="M22" s="93">
        <v>0.47699999999999998</v>
      </c>
      <c r="N22" s="93">
        <v>1.4</v>
      </c>
      <c r="O22" s="93">
        <v>0.33</v>
      </c>
      <c r="P22" s="99">
        <f t="shared" si="9"/>
        <v>1.1735004404034897</v>
      </c>
      <c r="Q22" s="99">
        <f t="shared" si="10"/>
        <v>1.6113763904034897</v>
      </c>
      <c r="R22" s="100">
        <f t="shared" si="11"/>
        <v>1.5520823189749182</v>
      </c>
      <c r="T22" s="93">
        <v>0.17</v>
      </c>
      <c r="U22" s="93">
        <f t="shared" si="12"/>
        <v>5.7288646999999999</v>
      </c>
      <c r="V22" s="93">
        <v>0.7</v>
      </c>
      <c r="W22" s="93">
        <v>0</v>
      </c>
      <c r="Y22" s="99">
        <f t="shared" si="13"/>
        <v>2.4538949618320611</v>
      </c>
      <c r="Z22" s="99">
        <f t="shared" si="14"/>
        <v>2.0290649618320615</v>
      </c>
      <c r="AA22" s="100">
        <f t="shared" si="15"/>
        <v>2.1339953189749181</v>
      </c>
      <c r="AC22" s="93">
        <v>0.17</v>
      </c>
      <c r="AD22" s="93">
        <f t="shared" si="16"/>
        <v>5.5218939999999996</v>
      </c>
      <c r="AE22" s="93">
        <v>0.65</v>
      </c>
      <c r="AF22" s="93">
        <v>0.2</v>
      </c>
      <c r="AG22" s="93">
        <v>1.03</v>
      </c>
      <c r="AH22" s="99">
        <f t="shared" si="17"/>
        <v>2.4432183371119138</v>
      </c>
      <c r="AI22" s="99">
        <f t="shared" si="18"/>
        <v>2.2445391517857143</v>
      </c>
      <c r="AJ22" s="100">
        <f t="shared" si="19"/>
        <v>2.378474723214286</v>
      </c>
      <c r="AL22" s="93">
        <v>0.17</v>
      </c>
      <c r="AM22" s="93">
        <f t="shared" si="20"/>
        <v>5.5324349999999995</v>
      </c>
      <c r="AN22" s="93">
        <v>-0.48</v>
      </c>
      <c r="AO22" s="93">
        <v>0.38</v>
      </c>
      <c r="AQ22" s="99">
        <f t="shared" si="21"/>
        <v>3.2464677232142853</v>
      </c>
      <c r="AR22" s="99">
        <f t="shared" si="22"/>
        <v>2.3976413243243244</v>
      </c>
      <c r="AS22" s="100">
        <f t="shared" si="23"/>
        <v>3.2667078957528957</v>
      </c>
      <c r="AU22" s="93">
        <v>0.17</v>
      </c>
      <c r="AV22" s="93">
        <f t="shared" si="24"/>
        <v>5.461341</v>
      </c>
      <c r="AW22" s="93">
        <v>0</v>
      </c>
      <c r="AX22" s="93">
        <v>0.13</v>
      </c>
      <c r="AZ22" s="99">
        <f t="shared" si="25"/>
        <v>3.4208458628292902</v>
      </c>
      <c r="BA22" s="99">
        <f t="shared" si="26"/>
        <v>2.4328669939671816</v>
      </c>
      <c r="BB22" s="100">
        <f t="shared" si="27"/>
        <v>3.3856099939671815</v>
      </c>
      <c r="BD22" s="93">
        <v>0.17</v>
      </c>
      <c r="BE22" s="93">
        <f t="shared" si="28"/>
        <v>6.1614800000000001</v>
      </c>
      <c r="BF22" s="93">
        <v>0.41499999999999998</v>
      </c>
      <c r="BG22" s="93">
        <v>0.33</v>
      </c>
      <c r="BH22" s="93">
        <v>0.4</v>
      </c>
      <c r="BI22" s="99">
        <f t="shared" si="29"/>
        <v>0.57414125145067696</v>
      </c>
      <c r="BJ22" s="99">
        <f t="shared" si="30"/>
        <v>1.0874628721244195</v>
      </c>
      <c r="BK22" s="100">
        <f t="shared" si="31"/>
        <v>0.72650866054158603</v>
      </c>
      <c r="BM22" s="93">
        <v>0.17</v>
      </c>
      <c r="BN22" s="93">
        <f t="shared" si="32"/>
        <v>6.1939579</v>
      </c>
      <c r="BO22" s="93">
        <v>0.43</v>
      </c>
      <c r="BR22" s="99">
        <f t="shared" si="33"/>
        <v>1.8779354332688587</v>
      </c>
      <c r="BS22" s="99">
        <f t="shared" si="34"/>
        <v>1.6185216150870403</v>
      </c>
      <c r="BT22" s="100">
        <f t="shared" si="35"/>
        <v>1.9926547969052224</v>
      </c>
      <c r="BV22" s="93">
        <v>0.17</v>
      </c>
      <c r="BW22" s="93">
        <f t="shared" si="36"/>
        <v>6.1289212549999998</v>
      </c>
      <c r="BX22" s="93">
        <f t="shared" si="37"/>
        <v>0.16339999999999999</v>
      </c>
      <c r="BY22" s="93">
        <v>0</v>
      </c>
      <c r="BZ22" s="93">
        <v>0</v>
      </c>
      <c r="CA22" s="99">
        <f t="shared" si="38"/>
        <v>2.0095594872727269</v>
      </c>
      <c r="CB22" s="99">
        <f t="shared" si="39"/>
        <v>1.5169932048915549</v>
      </c>
      <c r="CC22" s="100">
        <f t="shared" si="40"/>
        <v>1.9625925</v>
      </c>
      <c r="CE22" s="93">
        <v>0.17</v>
      </c>
      <c r="CF22" s="93">
        <f t="shared" si="41"/>
        <v>5.7285471000000001</v>
      </c>
      <c r="CG22" s="93">
        <v>1.43</v>
      </c>
      <c r="CH22" s="93">
        <v>1.2</v>
      </c>
      <c r="CI22" s="93">
        <v>1.2</v>
      </c>
      <c r="CJ22" s="99">
        <f t="shared" si="42"/>
        <v>1.1024269512987013</v>
      </c>
      <c r="CK22" s="99">
        <f t="shared" si="43"/>
        <v>1.5822559970993475</v>
      </c>
      <c r="CL22" s="100">
        <f t="shared" si="44"/>
        <v>1.3754510389610388</v>
      </c>
      <c r="CN22" s="93">
        <v>0.17</v>
      </c>
      <c r="CO22" s="93">
        <f t="shared" si="45"/>
        <v>6.1298190000000004</v>
      </c>
      <c r="CP22" s="93">
        <v>0.67</v>
      </c>
      <c r="CQ22" s="93">
        <v>0.6</v>
      </c>
      <c r="CR22" s="93">
        <v>0.6</v>
      </c>
      <c r="CS22" s="99">
        <f t="shared" si="46"/>
        <v>0.22864491002111412</v>
      </c>
      <c r="CT22" s="99">
        <f t="shared" si="47"/>
        <v>1.3293219100211142</v>
      </c>
      <c r="CU22" s="100">
        <f t="shared" si="48"/>
        <v>0.96132191002111411</v>
      </c>
      <c r="CW22" s="93">
        <v>0.17</v>
      </c>
      <c r="CX22" s="93">
        <f t="shared" si="49"/>
        <v>5.7419887000000003</v>
      </c>
      <c r="CY22" s="93">
        <v>0.8</v>
      </c>
      <c r="CZ22" s="93">
        <v>0.28000000000000003</v>
      </c>
      <c r="DA22" s="93">
        <v>0.28000000000000003</v>
      </c>
      <c r="DB22" s="99">
        <f t="shared" si="50"/>
        <v>2.7706554545454547</v>
      </c>
      <c r="DC22" s="99">
        <f t="shared" si="51"/>
        <v>2.0314506363636364</v>
      </c>
      <c r="DD22" s="100">
        <f t="shared" si="52"/>
        <v>2.288384175324675</v>
      </c>
      <c r="DF22" s="93">
        <v>0.17</v>
      </c>
      <c r="DG22" s="93">
        <f t="shared" si="53"/>
        <v>5.6188750000000001</v>
      </c>
      <c r="DH22" s="93">
        <v>0.19</v>
      </c>
      <c r="DI22" s="93">
        <v>0.24</v>
      </c>
      <c r="DJ22" s="93">
        <v>0.16</v>
      </c>
      <c r="DK22" s="99">
        <f t="shared" si="54"/>
        <v>1.6259478896150048</v>
      </c>
      <c r="DL22" s="99">
        <f t="shared" si="55"/>
        <v>1.928548098214286</v>
      </c>
      <c r="DM22" s="100">
        <f t="shared" si="56"/>
        <v>1.8434650267857142</v>
      </c>
      <c r="DO22" s="93">
        <v>0.17</v>
      </c>
      <c r="DP22" s="93">
        <f t="shared" si="57"/>
        <v>6.0261189999999996</v>
      </c>
      <c r="DQ22" s="93">
        <v>0.1</v>
      </c>
      <c r="DR22" s="93">
        <v>0.27</v>
      </c>
      <c r="DS22" s="93">
        <v>0.27</v>
      </c>
      <c r="DT22" s="99">
        <f t="shared" si="58"/>
        <v>0.50952950272628128</v>
      </c>
      <c r="DU22" s="99">
        <f t="shared" si="59"/>
        <v>1.4852419312977099</v>
      </c>
      <c r="DV22" s="100">
        <f t="shared" si="60"/>
        <v>1.1801905027262811</v>
      </c>
      <c r="DX22" s="93">
        <v>0.17</v>
      </c>
      <c r="DY22" s="93">
        <f t="shared" si="61"/>
        <v>5.6277486999999997</v>
      </c>
      <c r="DZ22" s="93">
        <v>0.22</v>
      </c>
      <c r="EA22" s="93">
        <v>0.22</v>
      </c>
      <c r="EB22" s="93">
        <v>0.22</v>
      </c>
      <c r="EC22" s="99">
        <f t="shared" si="62"/>
        <v>3.0654386696428575</v>
      </c>
      <c r="ED22" s="99">
        <f t="shared" si="63"/>
        <v>2.1880789459459464</v>
      </c>
      <c r="EE22" s="100">
        <f t="shared" si="64"/>
        <v>2.5225093030888033</v>
      </c>
      <c r="EG22" s="93">
        <v>0.17</v>
      </c>
      <c r="EH22" s="93">
        <f t="shared" si="65"/>
        <v>5.5604721000000001</v>
      </c>
      <c r="EI22" s="93">
        <v>2.7</v>
      </c>
      <c r="EJ22" s="93">
        <v>2.7</v>
      </c>
      <c r="EK22" s="93">
        <v>2.7</v>
      </c>
      <c r="EL22" s="99">
        <f t="shared" si="66"/>
        <v>2.0475125384106154</v>
      </c>
      <c r="EM22" s="99">
        <f t="shared" si="67"/>
        <v>1.6809037203136334</v>
      </c>
      <c r="EN22" s="100">
        <f t="shared" si="68"/>
        <v>1.9404698336038964</v>
      </c>
      <c r="EP22" s="93">
        <v>0.17</v>
      </c>
      <c r="EQ22" s="93">
        <f t="shared" si="69"/>
        <v>5.5777400000000004</v>
      </c>
      <c r="ER22" s="93">
        <v>2.7</v>
      </c>
      <c r="ES22" s="93">
        <v>2.7</v>
      </c>
      <c r="ET22" s="93">
        <v>2.7</v>
      </c>
      <c r="EU22" s="99">
        <f t="shared" si="70"/>
        <v>2.9587946063311685</v>
      </c>
      <c r="EV22" s="99">
        <f t="shared" si="71"/>
        <v>1.9586379606879607</v>
      </c>
      <c r="EW22" s="100">
        <f t="shared" si="72"/>
        <v>2.9311411425061422</v>
      </c>
      <c r="EY22" s="93">
        <v>0.17</v>
      </c>
      <c r="EZ22" s="93">
        <f t="shared" si="73"/>
        <v>3.24952</v>
      </c>
      <c r="FA22" s="93">
        <v>1.4</v>
      </c>
      <c r="FB22" s="100">
        <f t="shared" si="1"/>
        <v>2.7842126508447302</v>
      </c>
      <c r="FD22" s="93">
        <v>0.17</v>
      </c>
      <c r="FE22" s="93">
        <f t="shared" si="74"/>
        <v>3.1250900000000001</v>
      </c>
      <c r="FF22" s="93">
        <v>0.7</v>
      </c>
      <c r="FG22" s="100">
        <f t="shared" si="2"/>
        <v>5.5968536856749669</v>
      </c>
      <c r="FI22" s="93">
        <v>0.17</v>
      </c>
      <c r="FJ22" s="93">
        <f t="shared" si="75"/>
        <v>3.1856100000000001</v>
      </c>
      <c r="FK22" s="93">
        <v>2.5</v>
      </c>
      <c r="FL22" s="100">
        <f t="shared" si="3"/>
        <v>4.8870245666081926</v>
      </c>
    </row>
    <row r="23" spans="2:168" x14ac:dyDescent="0.25">
      <c r="B23" s="93">
        <v>0.18</v>
      </c>
      <c r="C23" s="93">
        <f t="shared" si="4"/>
        <v>5.6549185599999996</v>
      </c>
      <c r="D23" s="93">
        <f t="shared" si="0"/>
        <v>0.10880000000000001</v>
      </c>
      <c r="E23" s="93">
        <v>5.5E-2</v>
      </c>
      <c r="F23" s="93">
        <v>0</v>
      </c>
      <c r="G23" s="99">
        <f t="shared" si="5"/>
        <v>1.6909229831669534</v>
      </c>
      <c r="H23" s="99">
        <f t="shared" si="6"/>
        <v>1.9384822065404477</v>
      </c>
      <c r="I23" s="100">
        <f t="shared" si="7"/>
        <v>1.8230642857142858</v>
      </c>
      <c r="K23" s="93">
        <v>0.18</v>
      </c>
      <c r="L23" s="93">
        <f t="shared" si="8"/>
        <v>5.7148347999999993</v>
      </c>
      <c r="M23" s="93">
        <v>0.47699999999999998</v>
      </c>
      <c r="N23" s="93">
        <v>1.4</v>
      </c>
      <c r="O23" s="93">
        <v>0.33</v>
      </c>
      <c r="P23" s="99">
        <f t="shared" si="9"/>
        <v>1.159713057906216</v>
      </c>
      <c r="Q23" s="99">
        <f t="shared" si="10"/>
        <v>1.5969857579062161</v>
      </c>
      <c r="R23" s="100">
        <f t="shared" si="11"/>
        <v>1.5435656150490731</v>
      </c>
      <c r="T23" s="93">
        <v>0.18</v>
      </c>
      <c r="U23" s="93">
        <f t="shared" si="12"/>
        <v>5.7328337999999999</v>
      </c>
      <c r="V23" s="93">
        <v>0.7</v>
      </c>
      <c r="W23" s="93">
        <v>0</v>
      </c>
      <c r="Y23" s="99">
        <f t="shared" si="13"/>
        <v>2.4228525393175757</v>
      </c>
      <c r="Z23" s="99">
        <f t="shared" si="14"/>
        <v>2.0211219369079378</v>
      </c>
      <c r="AA23" s="100">
        <f t="shared" si="15"/>
        <v>2.1211736150490732</v>
      </c>
      <c r="AC23" s="93">
        <v>0.18</v>
      </c>
      <c r="AD23" s="93">
        <f t="shared" si="16"/>
        <v>5.5260759999999998</v>
      </c>
      <c r="AE23" s="93">
        <v>0.65</v>
      </c>
      <c r="AF23" s="93">
        <v>0.2</v>
      </c>
      <c r="AG23" s="93">
        <v>1.03</v>
      </c>
      <c r="AH23" s="99">
        <f t="shared" si="17"/>
        <v>2.4247517994875021</v>
      </c>
      <c r="AI23" s="99">
        <f t="shared" si="18"/>
        <v>2.2432420535714286</v>
      </c>
      <c r="AJ23" s="100">
        <f t="shared" si="19"/>
        <v>2.3647854821428571</v>
      </c>
      <c r="AL23" s="93">
        <v>0.18</v>
      </c>
      <c r="AM23" s="93">
        <f t="shared" si="20"/>
        <v>5.5364900000000006</v>
      </c>
      <c r="AN23" s="93">
        <v>-0.48</v>
      </c>
      <c r="AO23" s="93">
        <v>0.38</v>
      </c>
      <c r="AQ23" s="99">
        <f t="shared" si="21"/>
        <v>3.2275894821428572</v>
      </c>
      <c r="AR23" s="99">
        <f t="shared" si="22"/>
        <v>2.3930236216216216</v>
      </c>
      <c r="AS23" s="100">
        <f t="shared" si="23"/>
        <v>3.2507630501930507</v>
      </c>
      <c r="AU23" s="93">
        <v>0.18</v>
      </c>
      <c r="AV23" s="93">
        <f t="shared" si="24"/>
        <v>5.461214</v>
      </c>
      <c r="AW23" s="93">
        <v>0</v>
      </c>
      <c r="AX23" s="93">
        <v>0.13</v>
      </c>
      <c r="AZ23" s="99">
        <f t="shared" si="25"/>
        <v>3.4130891593822743</v>
      </c>
      <c r="BA23" s="99">
        <f t="shared" si="26"/>
        <v>2.4298713894787642</v>
      </c>
      <c r="BB23" s="100">
        <f t="shared" si="27"/>
        <v>3.3766593894787649</v>
      </c>
      <c r="BD23" s="93">
        <v>0.18</v>
      </c>
      <c r="BE23" s="93">
        <f t="shared" si="28"/>
        <v>6.1653099999999998</v>
      </c>
      <c r="BF23" s="93">
        <v>0.41499999999999998</v>
      </c>
      <c r="BG23" s="93">
        <v>0.33</v>
      </c>
      <c r="BH23" s="93">
        <v>0.4</v>
      </c>
      <c r="BI23" s="99">
        <f t="shared" si="29"/>
        <v>0.56591394003868478</v>
      </c>
      <c r="BJ23" s="99">
        <f t="shared" si="30"/>
        <v>1.0912901315476835</v>
      </c>
      <c r="BK23" s="100">
        <f t="shared" si="31"/>
        <v>0.72567703094777569</v>
      </c>
      <c r="BM23" s="93">
        <v>0.18</v>
      </c>
      <c r="BN23" s="93">
        <f t="shared" si="32"/>
        <v>6.1973966000000011</v>
      </c>
      <c r="BO23" s="93">
        <v>0.43</v>
      </c>
      <c r="BR23" s="99">
        <f t="shared" si="33"/>
        <v>1.8538767582205031</v>
      </c>
      <c r="BS23" s="99">
        <f t="shared" si="34"/>
        <v>1.6186565764023211</v>
      </c>
      <c r="BT23" s="100">
        <f t="shared" si="35"/>
        <v>1.9798483945841394</v>
      </c>
      <c r="BV23" s="93">
        <v>0.18</v>
      </c>
      <c r="BW23" s="93">
        <f t="shared" si="36"/>
        <v>6.1285323800000002</v>
      </c>
      <c r="BX23" s="93">
        <f t="shared" si="37"/>
        <v>0.17559999999999998</v>
      </c>
      <c r="BY23" s="93">
        <v>0</v>
      </c>
      <c r="BZ23" s="93">
        <v>0</v>
      </c>
      <c r="CA23" s="99">
        <f t="shared" si="38"/>
        <v>1.9909628036363638</v>
      </c>
      <c r="CB23" s="99">
        <f t="shared" si="39"/>
        <v>1.5111559067835716</v>
      </c>
      <c r="CC23" s="100">
        <f t="shared" si="40"/>
        <v>1.9480177272727275</v>
      </c>
      <c r="CE23" s="93">
        <v>0.18</v>
      </c>
      <c r="CF23" s="93">
        <f t="shared" si="41"/>
        <v>5.7329733999999997</v>
      </c>
      <c r="CG23" s="93">
        <v>1.43</v>
      </c>
      <c r="CH23" s="93">
        <v>1.2</v>
      </c>
      <c r="CI23" s="93">
        <v>1.2</v>
      </c>
      <c r="CJ23" s="99">
        <f t="shared" si="42"/>
        <v>1.0861741753246754</v>
      </c>
      <c r="CK23" s="99">
        <f t="shared" si="43"/>
        <v>1.5657924002900654</v>
      </c>
      <c r="CL23" s="100">
        <f t="shared" si="44"/>
        <v>1.3581102597402599</v>
      </c>
      <c r="CN23" s="93">
        <v>0.18</v>
      </c>
      <c r="CO23" s="93">
        <f t="shared" si="45"/>
        <v>6.1340260000000004</v>
      </c>
      <c r="CP23" s="93">
        <v>0.67</v>
      </c>
      <c r="CQ23" s="93">
        <v>0.6</v>
      </c>
      <c r="CR23" s="93">
        <v>0.6</v>
      </c>
      <c r="CS23" s="99">
        <f t="shared" si="46"/>
        <v>0.22248920513236961</v>
      </c>
      <c r="CT23" s="99">
        <f t="shared" si="47"/>
        <v>1.3280212051323699</v>
      </c>
      <c r="CU23" s="100">
        <f t="shared" si="48"/>
        <v>0.95602120513236977</v>
      </c>
      <c r="CW23" s="93">
        <v>0.18</v>
      </c>
      <c r="CX23" s="93">
        <f t="shared" si="49"/>
        <v>5.7467298000000007</v>
      </c>
      <c r="CY23" s="93">
        <v>0.8</v>
      </c>
      <c r="CZ23" s="93">
        <v>0.28000000000000003</v>
      </c>
      <c r="DA23" s="93">
        <v>0.28000000000000003</v>
      </c>
      <c r="DB23" s="99">
        <f t="shared" si="50"/>
        <v>2.7584260021905811</v>
      </c>
      <c r="DC23" s="99">
        <f t="shared" si="51"/>
        <v>2.0241519452354879</v>
      </c>
      <c r="DD23" s="100">
        <f t="shared" si="52"/>
        <v>2.285148168831169</v>
      </c>
      <c r="DF23" s="93">
        <v>0.18</v>
      </c>
      <c r="DG23" s="93">
        <f t="shared" si="53"/>
        <v>5.6168499999999995</v>
      </c>
      <c r="DH23" s="93">
        <v>0.19</v>
      </c>
      <c r="DI23" s="93">
        <v>0.24</v>
      </c>
      <c r="DJ23" s="93">
        <v>0.16</v>
      </c>
      <c r="DK23" s="99">
        <f t="shared" si="54"/>
        <v>1.6382584629537025</v>
      </c>
      <c r="DL23" s="99">
        <f t="shared" si="55"/>
        <v>1.9307266250000004</v>
      </c>
      <c r="DM23" s="100">
        <f t="shared" si="56"/>
        <v>1.8517824821428572</v>
      </c>
      <c r="DO23" s="93">
        <v>0.18</v>
      </c>
      <c r="DP23" s="93">
        <f t="shared" si="57"/>
        <v>6.0242260000000005</v>
      </c>
      <c r="DQ23" s="93">
        <v>0.1</v>
      </c>
      <c r="DR23" s="93">
        <v>0.27</v>
      </c>
      <c r="DS23" s="93">
        <v>0.27</v>
      </c>
      <c r="DT23" s="99">
        <f t="shared" si="58"/>
        <v>0.51887042093784075</v>
      </c>
      <c r="DU23" s="99">
        <f t="shared" si="59"/>
        <v>1.4925189923664124</v>
      </c>
      <c r="DV23" s="100">
        <f t="shared" si="60"/>
        <v>1.1871704209378409</v>
      </c>
      <c r="DX23" s="93">
        <v>0.18</v>
      </c>
      <c r="DY23" s="93">
        <f t="shared" si="61"/>
        <v>5.6257698000000005</v>
      </c>
      <c r="DZ23" s="93">
        <v>0.22</v>
      </c>
      <c r="EA23" s="93">
        <v>0.22</v>
      </c>
      <c r="EB23" s="93">
        <v>0.22</v>
      </c>
      <c r="EC23" s="99">
        <f t="shared" si="62"/>
        <v>3.0695054064113605</v>
      </c>
      <c r="ED23" s="99">
        <f t="shared" si="63"/>
        <v>2.1898856847932278</v>
      </c>
      <c r="EE23" s="100">
        <f t="shared" si="64"/>
        <v>2.5329373629343634</v>
      </c>
      <c r="EG23" s="93">
        <v>0.18</v>
      </c>
      <c r="EH23" s="93">
        <f t="shared" si="65"/>
        <v>5.5669234000000003</v>
      </c>
      <c r="EI23" s="93">
        <v>2.7</v>
      </c>
      <c r="EJ23" s="93">
        <v>2.7</v>
      </c>
      <c r="EK23" s="93">
        <v>2.7</v>
      </c>
      <c r="EL23" s="99">
        <f t="shared" si="66"/>
        <v>2.0094591890978917</v>
      </c>
      <c r="EM23" s="99">
        <f t="shared" si="67"/>
        <v>1.6509515967186372</v>
      </c>
      <c r="EN23" s="100">
        <f t="shared" si="68"/>
        <v>1.9040215990259743</v>
      </c>
      <c r="EP23" s="93">
        <v>0.18</v>
      </c>
      <c r="EQ23" s="93">
        <f t="shared" si="69"/>
        <v>5.58446</v>
      </c>
      <c r="ER23" s="93">
        <v>2.7</v>
      </c>
      <c r="ES23" s="93">
        <v>2.7</v>
      </c>
      <c r="ET23" s="93">
        <v>2.7</v>
      </c>
      <c r="EU23" s="99">
        <f t="shared" si="70"/>
        <v>2.9287184172077922</v>
      </c>
      <c r="EV23" s="99">
        <f t="shared" si="71"/>
        <v>1.9323725307125308</v>
      </c>
      <c r="EW23" s="100">
        <f t="shared" si="72"/>
        <v>2.9003170761670765</v>
      </c>
      <c r="EY23" s="93">
        <v>0.18</v>
      </c>
      <c r="EZ23" s="93">
        <f t="shared" si="73"/>
        <v>3.2530800000000002</v>
      </c>
      <c r="FA23" s="93">
        <v>1.4</v>
      </c>
      <c r="FB23" s="100">
        <f t="shared" si="1"/>
        <v>2.7482979967819792</v>
      </c>
      <c r="FD23" s="93">
        <v>0.18</v>
      </c>
      <c r="FE23" s="93">
        <f t="shared" si="74"/>
        <v>3.1258600000000003</v>
      </c>
      <c r="FF23" s="93">
        <v>0.7</v>
      </c>
      <c r="FG23" s="100">
        <f t="shared" si="2"/>
        <v>5.5650986023525153</v>
      </c>
      <c r="FI23" s="93">
        <v>0.18</v>
      </c>
      <c r="FJ23" s="93">
        <f t="shared" si="75"/>
        <v>3.1899400000000004</v>
      </c>
      <c r="FK23" s="93">
        <v>2.5</v>
      </c>
      <c r="FL23" s="100">
        <f t="shared" si="3"/>
        <v>4.8167548292229903</v>
      </c>
    </row>
    <row r="24" spans="2:168" x14ac:dyDescent="0.25">
      <c r="B24" s="93">
        <v>0.19</v>
      </c>
      <c r="C24" s="93">
        <f t="shared" si="4"/>
        <v>5.6550063899999996</v>
      </c>
      <c r="D24" s="93">
        <f t="shared" si="0"/>
        <v>0.12190000000000001</v>
      </c>
      <c r="E24" s="93">
        <v>5.5E-2</v>
      </c>
      <c r="F24" s="93">
        <v>0</v>
      </c>
      <c r="G24" s="99">
        <f t="shared" si="5"/>
        <v>1.7040269931841654</v>
      </c>
      <c r="H24" s="99">
        <f t="shared" si="6"/>
        <v>1.9407880989672979</v>
      </c>
      <c r="I24" s="100">
        <f t="shared" si="7"/>
        <v>1.8295142857142859</v>
      </c>
      <c r="K24" s="93">
        <v>0.19</v>
      </c>
      <c r="L24" s="93">
        <f t="shared" si="8"/>
        <v>5.7183997</v>
      </c>
      <c r="M24" s="93">
        <v>0.47699999999999998</v>
      </c>
      <c r="N24" s="93">
        <v>1.4</v>
      </c>
      <c r="O24" s="93">
        <v>0.33</v>
      </c>
      <c r="P24" s="99">
        <f t="shared" si="9"/>
        <v>1.1460210754089424</v>
      </c>
      <c r="Q24" s="99">
        <f t="shared" si="10"/>
        <v>1.5828751254089426</v>
      </c>
      <c r="R24" s="100">
        <f t="shared" si="11"/>
        <v>1.5351149111232281</v>
      </c>
      <c r="T24" s="93">
        <v>0.19</v>
      </c>
      <c r="U24" s="93">
        <f t="shared" si="12"/>
        <v>5.7368028999999998</v>
      </c>
      <c r="V24" s="93">
        <v>0.7</v>
      </c>
      <c r="W24" s="93">
        <v>0</v>
      </c>
      <c r="Y24" s="99">
        <f t="shared" si="13"/>
        <v>2.3919501168030903</v>
      </c>
      <c r="Z24" s="99">
        <f t="shared" si="14"/>
        <v>2.0131789119838137</v>
      </c>
      <c r="AA24" s="100">
        <f t="shared" si="15"/>
        <v>2.1083519111232283</v>
      </c>
      <c r="AC24" s="93">
        <v>0.19</v>
      </c>
      <c r="AD24" s="93">
        <f t="shared" si="16"/>
        <v>5.5302579999999999</v>
      </c>
      <c r="AE24" s="93">
        <v>0.65</v>
      </c>
      <c r="AF24" s="93">
        <v>0.2</v>
      </c>
      <c r="AG24" s="93">
        <v>1.03</v>
      </c>
      <c r="AH24" s="99">
        <f t="shared" si="17"/>
        <v>2.4064152618630898</v>
      </c>
      <c r="AI24" s="99">
        <f t="shared" si="18"/>
        <v>2.2419849553571431</v>
      </c>
      <c r="AJ24" s="100">
        <f t="shared" si="19"/>
        <v>2.351302241071429</v>
      </c>
      <c r="AL24" s="93">
        <v>0.19</v>
      </c>
      <c r="AM24" s="93">
        <f t="shared" si="20"/>
        <v>5.5405449999999998</v>
      </c>
      <c r="AN24" s="93">
        <v>-0.48</v>
      </c>
      <c r="AO24" s="93">
        <v>0.38</v>
      </c>
      <c r="AQ24" s="99">
        <f t="shared" si="21"/>
        <v>3.208615241071429</v>
      </c>
      <c r="AR24" s="99">
        <f t="shared" si="22"/>
        <v>2.3884819189189188</v>
      </c>
      <c r="AS24" s="100">
        <f t="shared" si="23"/>
        <v>3.2348182046332048</v>
      </c>
      <c r="AU24" s="93">
        <v>0.19</v>
      </c>
      <c r="AV24" s="93">
        <f t="shared" si="24"/>
        <v>5.461087</v>
      </c>
      <c r="AW24" s="93">
        <v>0</v>
      </c>
      <c r="AX24" s="93">
        <v>0.13</v>
      </c>
      <c r="AZ24" s="99">
        <f t="shared" si="25"/>
        <v>3.4053324559352576</v>
      </c>
      <c r="BA24" s="99">
        <f t="shared" si="26"/>
        <v>2.4269017849903474</v>
      </c>
      <c r="BB24" s="100">
        <f t="shared" si="27"/>
        <v>3.3677087849903478</v>
      </c>
      <c r="BD24" s="93">
        <v>0.19</v>
      </c>
      <c r="BE24" s="93">
        <f t="shared" si="28"/>
        <v>6.1691400000000005</v>
      </c>
      <c r="BF24" s="93">
        <v>0.41499999999999998</v>
      </c>
      <c r="BG24" s="93">
        <v>0.33</v>
      </c>
      <c r="BH24" s="93">
        <v>0.4</v>
      </c>
      <c r="BI24" s="99">
        <f t="shared" si="29"/>
        <v>0.55776962862669255</v>
      </c>
      <c r="BJ24" s="99">
        <f t="shared" si="30"/>
        <v>1.0951833909709474</v>
      </c>
      <c r="BK24" s="100">
        <f t="shared" si="31"/>
        <v>0.72492540135396522</v>
      </c>
      <c r="BM24" s="93">
        <v>0.19</v>
      </c>
      <c r="BN24" s="93">
        <f t="shared" si="32"/>
        <v>6.2008353000000014</v>
      </c>
      <c r="BO24" s="93">
        <v>0.43</v>
      </c>
      <c r="BR24" s="99">
        <f t="shared" si="33"/>
        <v>1.8299040831721474</v>
      </c>
      <c r="BS24" s="99">
        <f t="shared" si="34"/>
        <v>1.6187915377176016</v>
      </c>
      <c r="BT24" s="100">
        <f t="shared" si="35"/>
        <v>1.9670419922630564</v>
      </c>
      <c r="BV24" s="93">
        <v>0.19</v>
      </c>
      <c r="BW24" s="93">
        <f t="shared" si="36"/>
        <v>6.128143295000001</v>
      </c>
      <c r="BX24" s="93">
        <f t="shared" si="37"/>
        <v>0.18780000000000002</v>
      </c>
      <c r="BY24" s="93">
        <v>0</v>
      </c>
      <c r="BZ24" s="93">
        <v>0</v>
      </c>
      <c r="CA24" s="99">
        <f t="shared" si="38"/>
        <v>1.97224508</v>
      </c>
      <c r="CB24" s="99">
        <f t="shared" si="39"/>
        <v>1.5053186086755885</v>
      </c>
      <c r="CC24" s="100">
        <f t="shared" si="40"/>
        <v>1.933442954545455</v>
      </c>
      <c r="CE24" s="93">
        <v>0.19</v>
      </c>
      <c r="CF24" s="93">
        <f t="shared" si="41"/>
        <v>5.7373997000000001</v>
      </c>
      <c r="CG24" s="93">
        <v>1.43</v>
      </c>
      <c r="CH24" s="93">
        <v>1.2</v>
      </c>
      <c r="CI24" s="93">
        <v>1.2</v>
      </c>
      <c r="CJ24" s="99">
        <f t="shared" si="42"/>
        <v>1.0702073993506493</v>
      </c>
      <c r="CK24" s="99">
        <f t="shared" si="43"/>
        <v>1.5495688034807835</v>
      </c>
      <c r="CL24" s="100">
        <f t="shared" si="44"/>
        <v>1.3410094805194805</v>
      </c>
      <c r="CN24" s="93">
        <v>0.19</v>
      </c>
      <c r="CO24" s="93">
        <f t="shared" si="45"/>
        <v>6.1382329999999996</v>
      </c>
      <c r="CP24" s="93">
        <v>0.67</v>
      </c>
      <c r="CQ24" s="93">
        <v>0.6</v>
      </c>
      <c r="CR24" s="93">
        <v>0.6</v>
      </c>
      <c r="CS24" s="99">
        <f t="shared" si="46"/>
        <v>0.2164675002436251</v>
      </c>
      <c r="CT24" s="99">
        <f t="shared" si="47"/>
        <v>1.3268405002436252</v>
      </c>
      <c r="CU24" s="100">
        <f t="shared" si="48"/>
        <v>0.95084050024362521</v>
      </c>
      <c r="CW24" s="93">
        <v>0.19</v>
      </c>
      <c r="CX24" s="93">
        <f t="shared" si="49"/>
        <v>5.7514709000000002</v>
      </c>
      <c r="CY24" s="93">
        <v>0.8</v>
      </c>
      <c r="CZ24" s="93">
        <v>0.28000000000000003</v>
      </c>
      <c r="DA24" s="93">
        <v>0.28000000000000003</v>
      </c>
      <c r="DB24" s="99">
        <f t="shared" si="50"/>
        <v>2.7463565498357068</v>
      </c>
      <c r="DC24" s="99">
        <f t="shared" si="51"/>
        <v>2.0169092541073388</v>
      </c>
      <c r="DD24" s="100">
        <f t="shared" si="52"/>
        <v>2.2819681623376624</v>
      </c>
      <c r="DF24" s="93">
        <v>0.19</v>
      </c>
      <c r="DG24" s="93">
        <f t="shared" si="53"/>
        <v>5.6148249999999997</v>
      </c>
      <c r="DH24" s="93">
        <v>0.19</v>
      </c>
      <c r="DI24" s="93">
        <v>0.24</v>
      </c>
      <c r="DJ24" s="93">
        <v>0.16</v>
      </c>
      <c r="DK24" s="99">
        <f t="shared" si="54"/>
        <v>1.6506070362924004</v>
      </c>
      <c r="DL24" s="99">
        <f t="shared" si="55"/>
        <v>1.9329531517857144</v>
      </c>
      <c r="DM24" s="100">
        <f t="shared" si="56"/>
        <v>1.8601319375000001</v>
      </c>
      <c r="DO24" s="93">
        <v>0.19</v>
      </c>
      <c r="DP24" s="93">
        <f t="shared" si="57"/>
        <v>6.0223329999999997</v>
      </c>
      <c r="DQ24" s="93">
        <v>0.1</v>
      </c>
      <c r="DR24" s="93">
        <v>0.27</v>
      </c>
      <c r="DS24" s="93">
        <v>0.27</v>
      </c>
      <c r="DT24" s="99">
        <f t="shared" si="58"/>
        <v>0.52823133914940024</v>
      </c>
      <c r="DU24" s="99">
        <f t="shared" si="59"/>
        <v>1.4998500534351147</v>
      </c>
      <c r="DV24" s="100">
        <f t="shared" si="60"/>
        <v>1.1942043391494002</v>
      </c>
      <c r="DX24" s="93">
        <v>0.19</v>
      </c>
      <c r="DY24" s="93">
        <f t="shared" si="61"/>
        <v>5.6237908999999995</v>
      </c>
      <c r="DZ24" s="93">
        <v>0.22</v>
      </c>
      <c r="EA24" s="93">
        <v>0.22</v>
      </c>
      <c r="EB24" s="93">
        <v>0.22</v>
      </c>
      <c r="EC24" s="99">
        <f t="shared" si="62"/>
        <v>3.0736161431798625</v>
      </c>
      <c r="ED24" s="99">
        <f t="shared" si="63"/>
        <v>2.1917364236405086</v>
      </c>
      <c r="EE24" s="100">
        <f t="shared" si="64"/>
        <v>2.5434094227799231</v>
      </c>
      <c r="EG24" s="93">
        <v>0.19</v>
      </c>
      <c r="EH24" s="93">
        <f t="shared" si="65"/>
        <v>5.5733747000000005</v>
      </c>
      <c r="EI24" s="93">
        <v>2.7</v>
      </c>
      <c r="EJ24" s="93">
        <v>2.7</v>
      </c>
      <c r="EK24" s="93">
        <v>2.7</v>
      </c>
      <c r="EL24" s="99">
        <f t="shared" si="66"/>
        <v>1.9719458397851679</v>
      </c>
      <c r="EM24" s="99">
        <f t="shared" si="67"/>
        <v>1.6215394731236406</v>
      </c>
      <c r="EN24" s="100">
        <f t="shared" si="68"/>
        <v>1.8681133644480523</v>
      </c>
      <c r="EP24" s="93">
        <v>0.19</v>
      </c>
      <c r="EQ24" s="93">
        <f t="shared" si="69"/>
        <v>5.5911800000000005</v>
      </c>
      <c r="ER24" s="93">
        <v>2.7</v>
      </c>
      <c r="ES24" s="93">
        <v>2.7</v>
      </c>
      <c r="ET24" s="93">
        <v>2.7</v>
      </c>
      <c r="EU24" s="99">
        <f t="shared" si="70"/>
        <v>2.8991822280844159</v>
      </c>
      <c r="EV24" s="99">
        <f t="shared" si="71"/>
        <v>1.9066471007371009</v>
      </c>
      <c r="EW24" s="100">
        <f t="shared" si="72"/>
        <v>2.8700330098280102</v>
      </c>
      <c r="EY24" s="93">
        <v>0.19</v>
      </c>
      <c r="EZ24" s="93">
        <f t="shared" si="73"/>
        <v>3.2566400000000004</v>
      </c>
      <c r="FA24" s="93">
        <v>1.4</v>
      </c>
      <c r="FB24" s="100">
        <f t="shared" si="1"/>
        <v>2.7126633427192277</v>
      </c>
      <c r="FD24" s="93">
        <v>0.19</v>
      </c>
      <c r="FE24" s="93">
        <f t="shared" si="74"/>
        <v>3.1266300000000005</v>
      </c>
      <c r="FF24" s="93">
        <v>0.7</v>
      </c>
      <c r="FG24" s="100">
        <f t="shared" si="2"/>
        <v>5.5334835190300646</v>
      </c>
      <c r="FI24" s="93">
        <v>0.19</v>
      </c>
      <c r="FJ24" s="93">
        <f t="shared" si="75"/>
        <v>3.1942700000000004</v>
      </c>
      <c r="FK24" s="93">
        <v>2.5</v>
      </c>
      <c r="FL24" s="100">
        <f t="shared" si="3"/>
        <v>4.7469850918377876</v>
      </c>
    </row>
    <row r="25" spans="2:168" x14ac:dyDescent="0.25">
      <c r="B25" s="93">
        <v>0.2</v>
      </c>
      <c r="C25" s="93">
        <f t="shared" si="4"/>
        <v>5.6550940000000001</v>
      </c>
      <c r="D25" s="93">
        <f t="shared" si="0"/>
        <v>0.13500000000000001</v>
      </c>
      <c r="E25" s="93">
        <v>5.5E-2</v>
      </c>
      <c r="F25" s="93">
        <v>0</v>
      </c>
      <c r="G25" s="99">
        <f t="shared" si="5"/>
        <v>1.7169929432013771</v>
      </c>
      <c r="H25" s="99">
        <f t="shared" si="6"/>
        <v>1.9431049913941485</v>
      </c>
      <c r="I25" s="100">
        <f t="shared" si="7"/>
        <v>1.8359642857142857</v>
      </c>
      <c r="K25" s="93">
        <v>0.2</v>
      </c>
      <c r="L25" s="93">
        <f t="shared" si="8"/>
        <v>5.7219800000000003</v>
      </c>
      <c r="M25" s="93">
        <v>0.47699999999999998</v>
      </c>
      <c r="N25" s="93">
        <v>1.4</v>
      </c>
      <c r="O25" s="93">
        <v>0.33</v>
      </c>
      <c r="P25" s="99">
        <f t="shared" si="9"/>
        <v>1.1324244929116687</v>
      </c>
      <c r="Q25" s="99">
        <f t="shared" si="10"/>
        <v>1.5690444929116689</v>
      </c>
      <c r="R25" s="100">
        <f t="shared" si="11"/>
        <v>1.5267302071973829</v>
      </c>
      <c r="T25" s="93">
        <v>0.2</v>
      </c>
      <c r="U25" s="93">
        <f t="shared" si="12"/>
        <v>5.7407720000000007</v>
      </c>
      <c r="V25" s="93">
        <v>0.7</v>
      </c>
      <c r="W25" s="93">
        <v>0</v>
      </c>
      <c r="Y25" s="99">
        <f t="shared" si="13"/>
        <v>2.361187694288605</v>
      </c>
      <c r="Z25" s="99">
        <f t="shared" si="14"/>
        <v>2.0052358870596896</v>
      </c>
      <c r="AA25" s="100">
        <f t="shared" si="15"/>
        <v>2.0955302071973829</v>
      </c>
      <c r="AC25" s="93">
        <v>0.2</v>
      </c>
      <c r="AD25" s="93">
        <f t="shared" si="16"/>
        <v>5.53444</v>
      </c>
      <c r="AE25" s="93">
        <v>0.65</v>
      </c>
      <c r="AF25" s="93">
        <v>0.2</v>
      </c>
      <c r="AG25" s="93">
        <v>1.03</v>
      </c>
      <c r="AH25" s="99">
        <f t="shared" si="17"/>
        <v>2.3882087242386776</v>
      </c>
      <c r="AI25" s="99">
        <f t="shared" si="18"/>
        <v>2.2407678571428575</v>
      </c>
      <c r="AJ25" s="100">
        <f t="shared" si="19"/>
        <v>2.3380250000000005</v>
      </c>
      <c r="AL25" s="93">
        <v>0.2</v>
      </c>
      <c r="AM25" s="93">
        <f t="shared" si="20"/>
        <v>5.5446</v>
      </c>
      <c r="AN25" s="93">
        <v>-0.48</v>
      </c>
      <c r="AO25" s="93">
        <v>0.38</v>
      </c>
      <c r="AQ25" s="99">
        <f t="shared" si="21"/>
        <v>3.1895450000000003</v>
      </c>
      <c r="AR25" s="99">
        <f t="shared" si="22"/>
        <v>2.3840162162162164</v>
      </c>
      <c r="AS25" s="100">
        <f t="shared" si="23"/>
        <v>3.2188733590733594</v>
      </c>
      <c r="AU25" s="93">
        <v>0.2</v>
      </c>
      <c r="AV25" s="93">
        <f t="shared" si="24"/>
        <v>5.46096</v>
      </c>
      <c r="AW25" s="93">
        <v>0</v>
      </c>
      <c r="AX25" s="93">
        <v>0.13</v>
      </c>
      <c r="AZ25" s="99">
        <f t="shared" si="25"/>
        <v>3.3975757524882413</v>
      </c>
      <c r="BA25" s="99">
        <f t="shared" si="26"/>
        <v>2.423958180501931</v>
      </c>
      <c r="BB25" s="100">
        <f t="shared" si="27"/>
        <v>3.3587581805019311</v>
      </c>
      <c r="BD25" s="93">
        <v>0.2</v>
      </c>
      <c r="BE25" s="93">
        <f t="shared" si="28"/>
        <v>6.1729700000000003</v>
      </c>
      <c r="BF25" s="93">
        <v>0.41499999999999998</v>
      </c>
      <c r="BG25" s="93">
        <v>0.33</v>
      </c>
      <c r="BH25" s="93">
        <v>0.4</v>
      </c>
      <c r="BI25" s="99">
        <f t="shared" si="29"/>
        <v>0.54970831721470026</v>
      </c>
      <c r="BJ25" s="99">
        <f t="shared" si="30"/>
        <v>1.099142650394211</v>
      </c>
      <c r="BK25" s="100">
        <f t="shared" si="31"/>
        <v>0.72425377176015471</v>
      </c>
      <c r="BM25" s="93">
        <v>0.2</v>
      </c>
      <c r="BN25" s="93">
        <f t="shared" si="32"/>
        <v>6.2042740000000007</v>
      </c>
      <c r="BO25" s="93">
        <v>0.43</v>
      </c>
      <c r="BR25" s="99">
        <f t="shared" si="33"/>
        <v>1.8060174081237914</v>
      </c>
      <c r="BS25" s="99">
        <f t="shared" si="34"/>
        <v>1.6189264990328822</v>
      </c>
      <c r="BT25" s="100">
        <f t="shared" si="35"/>
        <v>1.9542355899419732</v>
      </c>
      <c r="BV25" s="93">
        <v>0.2</v>
      </c>
      <c r="BW25" s="93">
        <f t="shared" si="36"/>
        <v>6.1277540000000013</v>
      </c>
      <c r="BX25" s="93">
        <f t="shared" si="37"/>
        <v>0.2</v>
      </c>
      <c r="BY25" s="93">
        <v>0</v>
      </c>
      <c r="BZ25" s="93">
        <v>0</v>
      </c>
      <c r="CA25" s="99">
        <f t="shared" si="38"/>
        <v>1.9534136363636365</v>
      </c>
      <c r="CB25" s="99">
        <f t="shared" si="39"/>
        <v>1.499481310567605</v>
      </c>
      <c r="CC25" s="100">
        <f t="shared" si="40"/>
        <v>1.9188681818181821</v>
      </c>
      <c r="CE25" s="93">
        <v>0.2</v>
      </c>
      <c r="CF25" s="93">
        <f t="shared" si="41"/>
        <v>5.7418259999999997</v>
      </c>
      <c r="CG25" s="93">
        <v>1.43</v>
      </c>
      <c r="CH25" s="93">
        <v>1.2</v>
      </c>
      <c r="CI25" s="93">
        <v>1.2</v>
      </c>
      <c r="CJ25" s="99">
        <f t="shared" si="42"/>
        <v>1.0545266233766233</v>
      </c>
      <c r="CK25" s="99">
        <f t="shared" si="43"/>
        <v>1.5335852066715014</v>
      </c>
      <c r="CL25" s="100">
        <f t="shared" si="44"/>
        <v>1.3241487012987014</v>
      </c>
      <c r="CN25" s="93">
        <v>0.2</v>
      </c>
      <c r="CO25" s="93">
        <f t="shared" si="45"/>
        <v>6.1424399999999997</v>
      </c>
      <c r="CP25" s="93">
        <v>0.67</v>
      </c>
      <c r="CQ25" s="93">
        <v>0.6</v>
      </c>
      <c r="CR25" s="93">
        <v>0.6</v>
      </c>
      <c r="CS25" s="99">
        <f t="shared" si="46"/>
        <v>0.21057979535488053</v>
      </c>
      <c r="CT25" s="99">
        <f t="shared" si="47"/>
        <v>1.3257797953548809</v>
      </c>
      <c r="CU25" s="100">
        <f t="shared" si="48"/>
        <v>0.94577979535488066</v>
      </c>
      <c r="CW25" s="93">
        <v>0.2</v>
      </c>
      <c r="CX25" s="93">
        <f t="shared" si="49"/>
        <v>5.7562120000000006</v>
      </c>
      <c r="CY25" s="93">
        <v>0.8</v>
      </c>
      <c r="CZ25" s="93">
        <v>0.28000000000000003</v>
      </c>
      <c r="DA25" s="93">
        <v>0.28000000000000003</v>
      </c>
      <c r="DB25" s="99">
        <f t="shared" si="50"/>
        <v>2.7344470974808326</v>
      </c>
      <c r="DC25" s="99">
        <f t="shared" si="51"/>
        <v>2.0097225629791899</v>
      </c>
      <c r="DD25" s="100">
        <f t="shared" si="52"/>
        <v>2.2788441558441561</v>
      </c>
      <c r="DF25" s="93">
        <v>0.2</v>
      </c>
      <c r="DG25" s="93">
        <f t="shared" si="53"/>
        <v>5.6128</v>
      </c>
      <c r="DH25" s="93">
        <v>0.19</v>
      </c>
      <c r="DI25" s="93">
        <v>0.24</v>
      </c>
      <c r="DJ25" s="93">
        <v>0.16</v>
      </c>
      <c r="DK25" s="99">
        <f t="shared" si="54"/>
        <v>1.662993609631098</v>
      </c>
      <c r="DL25" s="99">
        <f t="shared" si="55"/>
        <v>1.9352276785714289</v>
      </c>
      <c r="DM25" s="100">
        <f t="shared" si="56"/>
        <v>1.8685133928571431</v>
      </c>
      <c r="DO25" s="93">
        <v>0.2</v>
      </c>
      <c r="DP25" s="93">
        <f t="shared" si="57"/>
        <v>6.0204400000000007</v>
      </c>
      <c r="DQ25" s="93">
        <v>0.1</v>
      </c>
      <c r="DR25" s="93">
        <v>0.27</v>
      </c>
      <c r="DS25" s="93">
        <v>0.27</v>
      </c>
      <c r="DT25" s="99">
        <f t="shared" si="58"/>
        <v>0.53761225736095963</v>
      </c>
      <c r="DU25" s="99">
        <f t="shared" si="59"/>
        <v>1.507235114503817</v>
      </c>
      <c r="DV25" s="100">
        <f t="shared" si="60"/>
        <v>1.2012922573609599</v>
      </c>
      <c r="DX25" s="93">
        <v>0.2</v>
      </c>
      <c r="DY25" s="93">
        <f t="shared" si="61"/>
        <v>5.6218120000000003</v>
      </c>
      <c r="DZ25" s="93">
        <v>0.22</v>
      </c>
      <c r="EA25" s="93">
        <v>0.22</v>
      </c>
      <c r="EB25" s="93">
        <v>0.22</v>
      </c>
      <c r="EC25" s="99">
        <f t="shared" si="62"/>
        <v>3.0777708799483654</v>
      </c>
      <c r="ED25" s="99">
        <f t="shared" si="63"/>
        <v>2.1936311624877893</v>
      </c>
      <c r="EE25" s="100">
        <f t="shared" si="64"/>
        <v>2.5539254826254827</v>
      </c>
      <c r="EG25" s="93">
        <v>0.2</v>
      </c>
      <c r="EH25" s="93">
        <f t="shared" si="65"/>
        <v>5.5798260000000006</v>
      </c>
      <c r="EI25" s="93">
        <v>2.7</v>
      </c>
      <c r="EJ25" s="93">
        <v>2.7</v>
      </c>
      <c r="EK25" s="93">
        <v>2.7</v>
      </c>
      <c r="EL25" s="99">
        <f t="shared" si="66"/>
        <v>1.9349724904724439</v>
      </c>
      <c r="EM25" s="99">
        <f t="shared" si="67"/>
        <v>1.5926673495286441</v>
      </c>
      <c r="EN25" s="100">
        <f t="shared" si="68"/>
        <v>1.8327451298701301</v>
      </c>
      <c r="EP25" s="93">
        <v>0.2</v>
      </c>
      <c r="EQ25" s="93">
        <f t="shared" si="69"/>
        <v>5.5979000000000001</v>
      </c>
      <c r="ER25" s="93">
        <v>2.7</v>
      </c>
      <c r="ES25" s="93">
        <v>2.7</v>
      </c>
      <c r="ET25" s="93">
        <v>2.7</v>
      </c>
      <c r="EU25" s="99">
        <f t="shared" si="70"/>
        <v>2.8701860389610396</v>
      </c>
      <c r="EV25" s="99">
        <f t="shared" si="71"/>
        <v>1.8814616707616707</v>
      </c>
      <c r="EW25" s="100">
        <f t="shared" si="72"/>
        <v>2.840288943488944</v>
      </c>
      <c r="EY25" s="93">
        <v>0.2</v>
      </c>
      <c r="EZ25" s="93">
        <f t="shared" si="73"/>
        <v>3.2602000000000002</v>
      </c>
      <c r="FA25" s="93">
        <v>1.4</v>
      </c>
      <c r="FB25" s="100">
        <f t="shared" si="1"/>
        <v>2.6773086886564763</v>
      </c>
      <c r="FD25" s="93">
        <v>0.2</v>
      </c>
      <c r="FE25" s="93">
        <f t="shared" si="74"/>
        <v>3.1274000000000002</v>
      </c>
      <c r="FF25" s="93">
        <v>0.7</v>
      </c>
      <c r="FG25" s="100">
        <f t="shared" si="2"/>
        <v>5.502008435707614</v>
      </c>
      <c r="FI25" s="93">
        <v>0.2</v>
      </c>
      <c r="FJ25" s="93">
        <f t="shared" si="75"/>
        <v>3.1986000000000003</v>
      </c>
      <c r="FK25" s="93">
        <v>2.5</v>
      </c>
      <c r="FL25" s="100">
        <f t="shared" si="3"/>
        <v>4.6777153544525847</v>
      </c>
    </row>
    <row r="26" spans="2:168" x14ac:dyDescent="0.25">
      <c r="B26" s="93">
        <v>0.21</v>
      </c>
      <c r="C26" s="93">
        <f t="shared" si="4"/>
        <v>5.6551813900000001</v>
      </c>
      <c r="D26" s="93">
        <f t="shared" si="0"/>
        <v>0.14810000000000001</v>
      </c>
      <c r="E26" s="93">
        <v>5.5E-2</v>
      </c>
      <c r="F26" s="93">
        <v>0</v>
      </c>
      <c r="G26" s="99">
        <f t="shared" si="5"/>
        <v>1.7298286932185887</v>
      </c>
      <c r="H26" s="99">
        <f t="shared" si="6"/>
        <v>1.9454328838209984</v>
      </c>
      <c r="I26" s="100">
        <f t="shared" si="7"/>
        <v>1.8424142857142858</v>
      </c>
      <c r="K26" s="93">
        <v>0.21</v>
      </c>
      <c r="L26" s="93">
        <f t="shared" si="8"/>
        <v>5.7255757000000003</v>
      </c>
      <c r="M26" s="93">
        <v>0.47699999999999998</v>
      </c>
      <c r="N26" s="93">
        <v>1.4</v>
      </c>
      <c r="O26" s="93">
        <v>0.33</v>
      </c>
      <c r="P26" s="99">
        <f t="shared" si="9"/>
        <v>1.1189233104143947</v>
      </c>
      <c r="Q26" s="99">
        <f t="shared" si="10"/>
        <v>1.5554938604143951</v>
      </c>
      <c r="R26" s="100">
        <f t="shared" si="11"/>
        <v>1.5184115032715375</v>
      </c>
      <c r="T26" s="93">
        <v>0.21</v>
      </c>
      <c r="U26" s="93">
        <f t="shared" si="12"/>
        <v>5.7447411000000006</v>
      </c>
      <c r="V26" s="93">
        <v>0.7</v>
      </c>
      <c r="W26" s="93">
        <v>0</v>
      </c>
      <c r="Y26" s="99">
        <f t="shared" si="13"/>
        <v>2.3305652717741197</v>
      </c>
      <c r="Z26" s="99">
        <f t="shared" si="14"/>
        <v>1.9972928621355657</v>
      </c>
      <c r="AA26" s="100">
        <f t="shared" si="15"/>
        <v>2.0827085032715376</v>
      </c>
      <c r="AC26" s="93">
        <v>0.21</v>
      </c>
      <c r="AD26" s="93">
        <f t="shared" si="16"/>
        <v>5.5386220000000002</v>
      </c>
      <c r="AE26" s="93">
        <v>0.65</v>
      </c>
      <c r="AF26" s="93">
        <v>0.2</v>
      </c>
      <c r="AG26" s="93">
        <v>1.03</v>
      </c>
      <c r="AH26" s="99">
        <f t="shared" si="17"/>
        <v>2.3701321866142657</v>
      </c>
      <c r="AI26" s="99">
        <f t="shared" si="18"/>
        <v>2.2395907589285713</v>
      </c>
      <c r="AJ26" s="100">
        <f t="shared" si="19"/>
        <v>2.3249537589285718</v>
      </c>
      <c r="AL26" s="93">
        <v>0.21</v>
      </c>
      <c r="AM26" s="93">
        <f t="shared" si="20"/>
        <v>5.5486550000000001</v>
      </c>
      <c r="AN26" s="93">
        <v>-0.48</v>
      </c>
      <c r="AO26" s="93">
        <v>0.38</v>
      </c>
      <c r="AQ26" s="99">
        <f t="shared" si="21"/>
        <v>3.1703787589285719</v>
      </c>
      <c r="AR26" s="99">
        <f t="shared" si="22"/>
        <v>2.379626513513514</v>
      </c>
      <c r="AS26" s="100">
        <f t="shared" si="23"/>
        <v>3.2029285135135135</v>
      </c>
      <c r="AU26" s="93">
        <v>0.21</v>
      </c>
      <c r="AV26" s="93">
        <f t="shared" si="24"/>
        <v>5.460833</v>
      </c>
      <c r="AW26" s="93">
        <v>0</v>
      </c>
      <c r="AX26" s="93">
        <v>0.13</v>
      </c>
      <c r="AZ26" s="99">
        <f t="shared" si="25"/>
        <v>3.3898190490412246</v>
      </c>
      <c r="BA26" s="99">
        <f t="shared" si="26"/>
        <v>2.4210405760135139</v>
      </c>
      <c r="BB26" s="100">
        <f t="shared" si="27"/>
        <v>3.3498075760135135</v>
      </c>
      <c r="BD26" s="93">
        <v>0.21</v>
      </c>
      <c r="BE26" s="93">
        <f t="shared" si="28"/>
        <v>6.1768000000000001</v>
      </c>
      <c r="BF26" s="93">
        <v>0.41499999999999998</v>
      </c>
      <c r="BG26" s="93">
        <v>0.33</v>
      </c>
      <c r="BH26" s="93">
        <v>0.4</v>
      </c>
      <c r="BI26" s="99">
        <f t="shared" si="29"/>
        <v>0.54173000580270803</v>
      </c>
      <c r="BJ26" s="99">
        <f t="shared" si="30"/>
        <v>1.1031679098174749</v>
      </c>
      <c r="BK26" s="100">
        <f t="shared" si="31"/>
        <v>0.72366214216634428</v>
      </c>
      <c r="BM26" s="93">
        <v>0.21</v>
      </c>
      <c r="BN26" s="93">
        <f t="shared" si="32"/>
        <v>6.2077127000000001</v>
      </c>
      <c r="BO26" s="93">
        <v>0.43</v>
      </c>
      <c r="BR26" s="99">
        <f t="shared" si="33"/>
        <v>1.7822167330754355</v>
      </c>
      <c r="BS26" s="99">
        <f t="shared" si="34"/>
        <v>1.6190614603481626</v>
      </c>
      <c r="BT26" s="100">
        <f t="shared" si="35"/>
        <v>1.94142918762089</v>
      </c>
      <c r="BV26" s="93">
        <v>0.21</v>
      </c>
      <c r="BW26" s="93">
        <f t="shared" si="36"/>
        <v>6.1273644950000001</v>
      </c>
      <c r="BX26" s="93">
        <f t="shared" si="37"/>
        <v>0.2122</v>
      </c>
      <c r="BY26" s="93">
        <v>0</v>
      </c>
      <c r="BZ26" s="93">
        <v>0</v>
      </c>
      <c r="CA26" s="99">
        <f t="shared" si="38"/>
        <v>1.9344757927272731</v>
      </c>
      <c r="CB26" s="99">
        <f t="shared" si="39"/>
        <v>1.4936440124596215</v>
      </c>
      <c r="CC26" s="100">
        <f t="shared" si="40"/>
        <v>1.9042934090909092</v>
      </c>
      <c r="CE26" s="93">
        <v>0.21</v>
      </c>
      <c r="CF26" s="93">
        <f t="shared" si="41"/>
        <v>5.7462523000000001</v>
      </c>
      <c r="CG26" s="93">
        <v>1.43</v>
      </c>
      <c r="CH26" s="93">
        <v>1.2</v>
      </c>
      <c r="CI26" s="93">
        <v>1.2</v>
      </c>
      <c r="CJ26" s="99">
        <f t="shared" si="42"/>
        <v>1.0391318474025975</v>
      </c>
      <c r="CK26" s="99">
        <f t="shared" si="43"/>
        <v>1.5178416098622192</v>
      </c>
      <c r="CL26" s="100">
        <f t="shared" si="44"/>
        <v>1.3075279220779223</v>
      </c>
      <c r="CN26" s="93">
        <v>0.21</v>
      </c>
      <c r="CO26" s="93">
        <f t="shared" si="45"/>
        <v>6.1466469999999997</v>
      </c>
      <c r="CP26" s="93">
        <v>0.67</v>
      </c>
      <c r="CQ26" s="93">
        <v>0.6</v>
      </c>
      <c r="CR26" s="93">
        <v>0.6</v>
      </c>
      <c r="CS26" s="99">
        <f t="shared" si="46"/>
        <v>0.20482609046613609</v>
      </c>
      <c r="CT26" s="99">
        <f t="shared" si="47"/>
        <v>1.3248390904661362</v>
      </c>
      <c r="CU26" s="100">
        <f t="shared" si="48"/>
        <v>0.94083909046613612</v>
      </c>
      <c r="CW26" s="93">
        <v>0.21</v>
      </c>
      <c r="CX26" s="93">
        <f t="shared" si="49"/>
        <v>5.7609531</v>
      </c>
      <c r="CY26" s="93">
        <v>0.8</v>
      </c>
      <c r="CZ26" s="93">
        <v>0.28000000000000003</v>
      </c>
      <c r="DA26" s="93">
        <v>0.28000000000000003</v>
      </c>
      <c r="DB26" s="99">
        <f t="shared" si="50"/>
        <v>2.722697645125959</v>
      </c>
      <c r="DC26" s="99">
        <f t="shared" si="51"/>
        <v>2.0025918718510409</v>
      </c>
      <c r="DD26" s="100">
        <f t="shared" si="52"/>
        <v>2.2757761493506496</v>
      </c>
      <c r="DF26" s="93">
        <v>0.21</v>
      </c>
      <c r="DG26" s="93">
        <f t="shared" si="53"/>
        <v>5.6107750000000003</v>
      </c>
      <c r="DH26" s="93">
        <v>0.19</v>
      </c>
      <c r="DI26" s="93">
        <v>0.24</v>
      </c>
      <c r="DJ26" s="93">
        <v>0.16</v>
      </c>
      <c r="DK26" s="99">
        <f t="shared" si="54"/>
        <v>1.6754181829697956</v>
      </c>
      <c r="DL26" s="99">
        <f t="shared" si="55"/>
        <v>1.937550205357143</v>
      </c>
      <c r="DM26" s="100">
        <f t="shared" si="56"/>
        <v>1.876926848214286</v>
      </c>
      <c r="DO26" s="93">
        <v>0.21</v>
      </c>
      <c r="DP26" s="93">
        <f t="shared" si="57"/>
        <v>6.0185469999999999</v>
      </c>
      <c r="DQ26" s="93">
        <v>0.1</v>
      </c>
      <c r="DR26" s="93">
        <v>0.27</v>
      </c>
      <c r="DS26" s="93">
        <v>0.27</v>
      </c>
      <c r="DT26" s="99">
        <f t="shared" si="58"/>
        <v>0.54701317557251905</v>
      </c>
      <c r="DU26" s="99">
        <f t="shared" si="59"/>
        <v>1.5146741755725188</v>
      </c>
      <c r="DV26" s="100">
        <f t="shared" si="60"/>
        <v>1.208434175572519</v>
      </c>
      <c r="DX26" s="93">
        <v>0.21</v>
      </c>
      <c r="DY26" s="93">
        <f t="shared" si="61"/>
        <v>5.6198331000000001</v>
      </c>
      <c r="DZ26" s="93">
        <v>0.22</v>
      </c>
      <c r="EA26" s="93">
        <v>0.22</v>
      </c>
      <c r="EB26" s="93">
        <v>0.22</v>
      </c>
      <c r="EC26" s="99">
        <f t="shared" si="62"/>
        <v>3.0819696167168678</v>
      </c>
      <c r="ED26" s="99">
        <f t="shared" si="63"/>
        <v>2.1955699013350705</v>
      </c>
      <c r="EE26" s="100">
        <f t="shared" si="64"/>
        <v>2.5644855424710427</v>
      </c>
      <c r="EG26" s="93">
        <v>0.21</v>
      </c>
      <c r="EH26" s="93">
        <f t="shared" si="65"/>
        <v>5.5862772999999999</v>
      </c>
      <c r="EI26" s="93">
        <v>2.7</v>
      </c>
      <c r="EJ26" s="93">
        <v>2.7</v>
      </c>
      <c r="EK26" s="93">
        <v>2.7</v>
      </c>
      <c r="EL26" s="99">
        <f t="shared" si="66"/>
        <v>1.8985391411597203</v>
      </c>
      <c r="EM26" s="99">
        <f t="shared" si="67"/>
        <v>1.564335225933648</v>
      </c>
      <c r="EN26" s="100">
        <f t="shared" si="68"/>
        <v>1.7979168952922082</v>
      </c>
      <c r="EP26" s="93">
        <v>0.21</v>
      </c>
      <c r="EQ26" s="93">
        <f t="shared" si="69"/>
        <v>5.6046199999999997</v>
      </c>
      <c r="ER26" s="93">
        <v>2.7</v>
      </c>
      <c r="ES26" s="93">
        <v>2.7</v>
      </c>
      <c r="ET26" s="93">
        <v>2.7</v>
      </c>
      <c r="EU26" s="99">
        <f t="shared" si="70"/>
        <v>2.8417298498376629</v>
      </c>
      <c r="EV26" s="99">
        <f t="shared" si="71"/>
        <v>1.856816240786241</v>
      </c>
      <c r="EW26" s="100">
        <f t="shared" si="72"/>
        <v>2.8110848771498773</v>
      </c>
      <c r="EY26" s="93">
        <v>0.21</v>
      </c>
      <c r="EZ26" s="93">
        <f t="shared" si="73"/>
        <v>3.26376</v>
      </c>
      <c r="FA26" s="93">
        <v>1.4</v>
      </c>
      <c r="FB26" s="100">
        <f t="shared" si="1"/>
        <v>2.6422340345937245</v>
      </c>
      <c r="FD26" s="93">
        <v>0.21</v>
      </c>
      <c r="FE26" s="93">
        <f t="shared" si="74"/>
        <v>3.1281700000000003</v>
      </c>
      <c r="FF26" s="93">
        <v>0.7</v>
      </c>
      <c r="FG26" s="100">
        <f t="shared" si="2"/>
        <v>5.4706733523851616</v>
      </c>
      <c r="FI26" s="93">
        <v>0.21</v>
      </c>
      <c r="FJ26" s="93">
        <f t="shared" si="75"/>
        <v>3.2029300000000003</v>
      </c>
      <c r="FK26" s="93">
        <v>2.5</v>
      </c>
      <c r="FL26" s="100">
        <f t="shared" si="3"/>
        <v>4.6089456170673824</v>
      </c>
    </row>
    <row r="27" spans="2:168" x14ac:dyDescent="0.25">
      <c r="B27" s="93">
        <v>0.22</v>
      </c>
      <c r="C27" s="93">
        <f t="shared" si="4"/>
        <v>5.6552685600000006</v>
      </c>
      <c r="D27" s="93">
        <f t="shared" si="0"/>
        <v>0.16120000000000001</v>
      </c>
      <c r="E27" s="93">
        <v>5.5E-2</v>
      </c>
      <c r="F27" s="93">
        <v>0</v>
      </c>
      <c r="G27" s="99">
        <f t="shared" si="5"/>
        <v>1.7425421032358006</v>
      </c>
      <c r="H27" s="99">
        <f t="shared" si="6"/>
        <v>1.9477717762478488</v>
      </c>
      <c r="I27" s="100">
        <f t="shared" si="7"/>
        <v>1.8488642857142858</v>
      </c>
      <c r="K27" s="93">
        <v>0.22</v>
      </c>
      <c r="L27" s="93">
        <f t="shared" si="8"/>
        <v>5.7291867999999999</v>
      </c>
      <c r="M27" s="93">
        <v>0.47699999999999998</v>
      </c>
      <c r="N27" s="93">
        <v>1.4</v>
      </c>
      <c r="O27" s="93">
        <v>0.33</v>
      </c>
      <c r="P27" s="99">
        <f t="shared" si="9"/>
        <v>1.105517527917121</v>
      </c>
      <c r="Q27" s="99">
        <f t="shared" si="10"/>
        <v>1.5422232279171213</v>
      </c>
      <c r="R27" s="100">
        <f t="shared" si="11"/>
        <v>1.5101587993456926</v>
      </c>
      <c r="T27" s="93">
        <v>0.22</v>
      </c>
      <c r="U27" s="93">
        <f t="shared" si="12"/>
        <v>5.7487101999999997</v>
      </c>
      <c r="V27" s="93">
        <v>0.7</v>
      </c>
      <c r="W27" s="93">
        <v>0</v>
      </c>
      <c r="Y27" s="99">
        <f t="shared" si="13"/>
        <v>2.3000828492596344</v>
      </c>
      <c r="Z27" s="99">
        <f t="shared" si="14"/>
        <v>1.9893498372114415</v>
      </c>
      <c r="AA27" s="100">
        <f t="shared" si="15"/>
        <v>2.0698867993456926</v>
      </c>
      <c r="AC27" s="93">
        <v>0.22</v>
      </c>
      <c r="AD27" s="93">
        <f t="shared" si="16"/>
        <v>5.5428039999999994</v>
      </c>
      <c r="AE27" s="93">
        <v>0.65</v>
      </c>
      <c r="AF27" s="93">
        <v>0.2</v>
      </c>
      <c r="AG27" s="93">
        <v>1.03</v>
      </c>
      <c r="AH27" s="99">
        <f t="shared" si="17"/>
        <v>2.3521856489898534</v>
      </c>
      <c r="AI27" s="99">
        <f t="shared" si="18"/>
        <v>2.2384536607142858</v>
      </c>
      <c r="AJ27" s="100">
        <f t="shared" si="19"/>
        <v>2.3120885178571431</v>
      </c>
      <c r="AL27" s="93">
        <v>0.22</v>
      </c>
      <c r="AM27" s="93">
        <f t="shared" si="20"/>
        <v>5.5527099999999994</v>
      </c>
      <c r="AN27" s="93">
        <v>-0.48</v>
      </c>
      <c r="AO27" s="93">
        <v>0.38</v>
      </c>
      <c r="AQ27" s="99">
        <f t="shared" si="21"/>
        <v>3.151116517857143</v>
      </c>
      <c r="AR27" s="99">
        <f t="shared" si="22"/>
        <v>2.3753128108108106</v>
      </c>
      <c r="AS27" s="100">
        <f t="shared" si="23"/>
        <v>3.1869836679536681</v>
      </c>
      <c r="AU27" s="93">
        <v>0.22</v>
      </c>
      <c r="AV27" s="93">
        <f t="shared" si="24"/>
        <v>5.4607060000000001</v>
      </c>
      <c r="AW27" s="93">
        <v>0</v>
      </c>
      <c r="AX27" s="93">
        <v>0.13</v>
      </c>
      <c r="AZ27" s="99">
        <f t="shared" si="25"/>
        <v>3.3820623455942078</v>
      </c>
      <c r="BA27" s="99">
        <f t="shared" si="26"/>
        <v>2.4181489715250968</v>
      </c>
      <c r="BB27" s="100">
        <f t="shared" si="27"/>
        <v>3.3408569715250964</v>
      </c>
      <c r="BD27" s="93">
        <v>0.22</v>
      </c>
      <c r="BE27" s="93">
        <f t="shared" si="28"/>
        <v>6.1806300000000007</v>
      </c>
      <c r="BF27" s="93">
        <v>0.41499999999999998</v>
      </c>
      <c r="BG27" s="93">
        <v>0.33</v>
      </c>
      <c r="BH27" s="93">
        <v>0.4</v>
      </c>
      <c r="BI27" s="99">
        <f t="shared" si="29"/>
        <v>0.53383469439071574</v>
      </c>
      <c r="BJ27" s="99">
        <f t="shared" si="30"/>
        <v>1.1072591692407387</v>
      </c>
      <c r="BK27" s="100">
        <f t="shared" si="31"/>
        <v>0.72315051257253382</v>
      </c>
      <c r="BM27" s="93">
        <v>0.22</v>
      </c>
      <c r="BN27" s="93">
        <f t="shared" si="32"/>
        <v>6.2111514000000003</v>
      </c>
      <c r="BO27" s="93">
        <v>0.43</v>
      </c>
      <c r="BR27" s="99">
        <f t="shared" si="33"/>
        <v>1.7585020580270796</v>
      </c>
      <c r="BS27" s="99">
        <f t="shared" si="34"/>
        <v>1.6191964216634429</v>
      </c>
      <c r="BT27" s="100">
        <f t="shared" si="35"/>
        <v>1.9286227852998068</v>
      </c>
      <c r="BV27" s="93">
        <v>0.22</v>
      </c>
      <c r="BW27" s="93">
        <f t="shared" si="36"/>
        <v>6.1269747800000003</v>
      </c>
      <c r="BX27" s="93">
        <f t="shared" si="37"/>
        <v>0.22439999999999999</v>
      </c>
      <c r="BY27" s="93">
        <v>0</v>
      </c>
      <c r="BZ27" s="93">
        <v>0</v>
      </c>
      <c r="CA27" s="99">
        <f t="shared" si="38"/>
        <v>1.9154388690909092</v>
      </c>
      <c r="CB27" s="99">
        <f t="shared" si="39"/>
        <v>1.4878067143516382</v>
      </c>
      <c r="CC27" s="100">
        <f t="shared" si="40"/>
        <v>1.8897186363636365</v>
      </c>
      <c r="CE27" s="93">
        <v>0.22</v>
      </c>
      <c r="CF27" s="93">
        <f t="shared" si="41"/>
        <v>5.7506786000000005</v>
      </c>
      <c r="CG27" s="93">
        <v>1.43</v>
      </c>
      <c r="CH27" s="93">
        <v>1.2</v>
      </c>
      <c r="CI27" s="93">
        <v>1.2</v>
      </c>
      <c r="CJ27" s="99">
        <f t="shared" si="42"/>
        <v>1.0240230714285714</v>
      </c>
      <c r="CK27" s="99">
        <f t="shared" si="43"/>
        <v>1.5023380130529373</v>
      </c>
      <c r="CL27" s="100">
        <f t="shared" si="44"/>
        <v>1.291147142857143</v>
      </c>
      <c r="CN27" s="93">
        <v>0.22</v>
      </c>
      <c r="CO27" s="93">
        <f t="shared" si="45"/>
        <v>6.1508539999999998</v>
      </c>
      <c r="CP27" s="93">
        <v>0.67</v>
      </c>
      <c r="CQ27" s="93">
        <v>0.6</v>
      </c>
      <c r="CR27" s="93">
        <v>0.6</v>
      </c>
      <c r="CS27" s="99">
        <f t="shared" si="46"/>
        <v>0.19920638557739151</v>
      </c>
      <c r="CT27" s="99">
        <f t="shared" si="47"/>
        <v>1.3240183855773917</v>
      </c>
      <c r="CU27" s="100">
        <f t="shared" si="48"/>
        <v>0.93601838557739181</v>
      </c>
      <c r="CW27" s="93">
        <v>0.22</v>
      </c>
      <c r="CX27" s="93">
        <f t="shared" si="49"/>
        <v>5.7656942000000004</v>
      </c>
      <c r="CY27" s="93">
        <v>0.8</v>
      </c>
      <c r="CZ27" s="93">
        <v>0.28000000000000003</v>
      </c>
      <c r="DA27" s="93">
        <v>0.28000000000000003</v>
      </c>
      <c r="DB27" s="99">
        <f t="shared" si="50"/>
        <v>2.7111081927710847</v>
      </c>
      <c r="DC27" s="99">
        <f t="shared" si="51"/>
        <v>1.9955171807228917</v>
      </c>
      <c r="DD27" s="100">
        <f t="shared" si="52"/>
        <v>2.272764142857143</v>
      </c>
      <c r="DF27" s="93">
        <v>0.22</v>
      </c>
      <c r="DG27" s="93">
        <f t="shared" si="53"/>
        <v>5.6087500000000006</v>
      </c>
      <c r="DH27" s="93">
        <v>0.19</v>
      </c>
      <c r="DI27" s="93">
        <v>0.24</v>
      </c>
      <c r="DJ27" s="93">
        <v>0.16</v>
      </c>
      <c r="DK27" s="99">
        <f t="shared" si="54"/>
        <v>1.6878807563084934</v>
      </c>
      <c r="DL27" s="99">
        <f t="shared" si="55"/>
        <v>1.9399207321428573</v>
      </c>
      <c r="DM27" s="100">
        <f t="shared" si="56"/>
        <v>1.8853723035714287</v>
      </c>
      <c r="DO27" s="93">
        <v>0.22</v>
      </c>
      <c r="DP27" s="93">
        <f t="shared" si="57"/>
        <v>6.0166539999999999</v>
      </c>
      <c r="DQ27" s="93">
        <v>0.1</v>
      </c>
      <c r="DR27" s="93">
        <v>0.27</v>
      </c>
      <c r="DS27" s="93">
        <v>0.27</v>
      </c>
      <c r="DT27" s="99">
        <f t="shared" si="58"/>
        <v>0.55643409378407849</v>
      </c>
      <c r="DU27" s="99">
        <f t="shared" si="59"/>
        <v>1.5221672366412213</v>
      </c>
      <c r="DV27" s="100">
        <f t="shared" si="60"/>
        <v>1.2156300937840785</v>
      </c>
      <c r="DX27" s="93">
        <v>0.22</v>
      </c>
      <c r="DY27" s="93">
        <f t="shared" si="61"/>
        <v>5.6178542</v>
      </c>
      <c r="DZ27" s="93">
        <v>0.22</v>
      </c>
      <c r="EA27" s="93">
        <v>0.22</v>
      </c>
      <c r="EB27" s="93">
        <v>0.22</v>
      </c>
      <c r="EC27" s="99">
        <f t="shared" si="62"/>
        <v>3.0862123534853709</v>
      </c>
      <c r="ED27" s="99">
        <f t="shared" si="63"/>
        <v>2.1975526401823515</v>
      </c>
      <c r="EE27" s="100">
        <f t="shared" si="64"/>
        <v>2.5750896023166026</v>
      </c>
      <c r="EG27" s="93">
        <v>0.22</v>
      </c>
      <c r="EH27" s="93">
        <f t="shared" si="65"/>
        <v>5.5927286000000009</v>
      </c>
      <c r="EI27" s="93">
        <v>2.7</v>
      </c>
      <c r="EJ27" s="93">
        <v>2.7</v>
      </c>
      <c r="EK27" s="93">
        <v>2.7</v>
      </c>
      <c r="EL27" s="99">
        <f t="shared" si="66"/>
        <v>1.8626457918469965</v>
      </c>
      <c r="EM27" s="99">
        <f t="shared" si="67"/>
        <v>1.5365431023386515</v>
      </c>
      <c r="EN27" s="100">
        <f t="shared" si="68"/>
        <v>1.7636286607142861</v>
      </c>
      <c r="EP27" s="93">
        <v>0.22</v>
      </c>
      <c r="EQ27" s="93">
        <f t="shared" si="69"/>
        <v>5.6113400000000002</v>
      </c>
      <c r="ER27" s="93">
        <v>2.7</v>
      </c>
      <c r="ES27" s="93">
        <v>2.7</v>
      </c>
      <c r="ET27" s="93">
        <v>2.7</v>
      </c>
      <c r="EU27" s="99">
        <f t="shared" si="70"/>
        <v>2.8138136607142856</v>
      </c>
      <c r="EV27" s="99">
        <f t="shared" si="71"/>
        <v>1.832710810810811</v>
      </c>
      <c r="EW27" s="100">
        <f t="shared" si="72"/>
        <v>2.7824208108108111</v>
      </c>
      <c r="EY27" s="93">
        <v>0.22</v>
      </c>
      <c r="EZ27" s="93">
        <f t="shared" si="73"/>
        <v>3.2673200000000002</v>
      </c>
      <c r="FA27" s="93">
        <v>1.4</v>
      </c>
      <c r="FB27" s="100">
        <f t="shared" si="1"/>
        <v>2.6074393805309732</v>
      </c>
      <c r="FD27" s="93">
        <v>0.22</v>
      </c>
      <c r="FE27" s="93">
        <f t="shared" si="74"/>
        <v>3.1289400000000001</v>
      </c>
      <c r="FF27" s="93">
        <v>0.7</v>
      </c>
      <c r="FG27" s="100">
        <f t="shared" si="2"/>
        <v>5.439478269062711</v>
      </c>
      <c r="FI27" s="93">
        <v>0.22</v>
      </c>
      <c r="FJ27" s="93">
        <f t="shared" si="75"/>
        <v>3.2072600000000002</v>
      </c>
      <c r="FK27" s="93">
        <v>2.5</v>
      </c>
      <c r="FL27" s="100">
        <f t="shared" si="3"/>
        <v>4.5406758796821798</v>
      </c>
    </row>
    <row r="28" spans="2:168" x14ac:dyDescent="0.25">
      <c r="B28" s="93">
        <v>0.23</v>
      </c>
      <c r="C28" s="93">
        <f t="shared" si="4"/>
        <v>5.6553555099999997</v>
      </c>
      <c r="D28" s="93">
        <f t="shared" si="0"/>
        <v>0.17430000000000001</v>
      </c>
      <c r="E28" s="93">
        <v>5.5E-2</v>
      </c>
      <c r="F28" s="93">
        <v>0</v>
      </c>
      <c r="G28" s="99">
        <f t="shared" si="5"/>
        <v>1.7551410332530122</v>
      </c>
      <c r="H28" s="99">
        <f t="shared" si="6"/>
        <v>1.9501216686746989</v>
      </c>
      <c r="I28" s="100">
        <f t="shared" si="7"/>
        <v>1.8553142857142859</v>
      </c>
      <c r="K28" s="93">
        <v>0.23</v>
      </c>
      <c r="L28" s="93">
        <f t="shared" si="8"/>
        <v>5.7328133000000001</v>
      </c>
      <c r="M28" s="93">
        <v>0.47699999999999998</v>
      </c>
      <c r="N28" s="93">
        <v>1.4</v>
      </c>
      <c r="O28" s="93">
        <v>0.33</v>
      </c>
      <c r="P28" s="99">
        <f t="shared" si="9"/>
        <v>1.0922071454198472</v>
      </c>
      <c r="Q28" s="99">
        <f t="shared" si="10"/>
        <v>1.5292325954198474</v>
      </c>
      <c r="R28" s="100">
        <f t="shared" si="11"/>
        <v>1.5019720954198474</v>
      </c>
      <c r="T28" s="93">
        <v>0.23</v>
      </c>
      <c r="U28" s="93">
        <f t="shared" si="12"/>
        <v>5.7526793000000005</v>
      </c>
      <c r="V28" s="93">
        <v>0.7</v>
      </c>
      <c r="W28" s="93">
        <v>0</v>
      </c>
      <c r="Y28" s="99">
        <f t="shared" si="13"/>
        <v>2.2697404267451486</v>
      </c>
      <c r="Z28" s="99">
        <f t="shared" si="14"/>
        <v>1.9814068122873176</v>
      </c>
      <c r="AA28" s="100">
        <f t="shared" si="15"/>
        <v>2.0570650954198473</v>
      </c>
      <c r="AC28" s="93">
        <v>0.23</v>
      </c>
      <c r="AD28" s="93">
        <f t="shared" si="16"/>
        <v>5.5469859999999995</v>
      </c>
      <c r="AE28" s="93">
        <v>0.65</v>
      </c>
      <c r="AF28" s="93">
        <v>0.2</v>
      </c>
      <c r="AG28" s="93">
        <v>1.03</v>
      </c>
      <c r="AH28" s="99">
        <f t="shared" si="17"/>
        <v>2.3343691113654419</v>
      </c>
      <c r="AI28" s="99">
        <f t="shared" si="18"/>
        <v>2.2373565625000005</v>
      </c>
      <c r="AJ28" s="100">
        <f t="shared" si="19"/>
        <v>2.2994292767857147</v>
      </c>
      <c r="AL28" s="93">
        <v>0.23</v>
      </c>
      <c r="AM28" s="93">
        <f t="shared" si="20"/>
        <v>5.5567650000000004</v>
      </c>
      <c r="AN28" s="93">
        <v>-0.48</v>
      </c>
      <c r="AO28" s="93">
        <v>0.38</v>
      </c>
      <c r="AQ28" s="99">
        <f t="shared" si="21"/>
        <v>3.1317582767857144</v>
      </c>
      <c r="AR28" s="99">
        <f t="shared" si="22"/>
        <v>2.3710751081081081</v>
      </c>
      <c r="AS28" s="100">
        <f t="shared" si="23"/>
        <v>3.1710388223938222</v>
      </c>
      <c r="AU28" s="93">
        <v>0.23</v>
      </c>
      <c r="AV28" s="93">
        <f t="shared" si="24"/>
        <v>5.4605790000000001</v>
      </c>
      <c r="AW28" s="93">
        <v>0</v>
      </c>
      <c r="AX28" s="93">
        <v>0.13</v>
      </c>
      <c r="AZ28" s="99">
        <f t="shared" si="25"/>
        <v>3.3743056421471911</v>
      </c>
      <c r="BA28" s="99">
        <f t="shared" si="26"/>
        <v>2.4152833670366802</v>
      </c>
      <c r="BB28" s="100">
        <f t="shared" si="27"/>
        <v>3.3319063670366798</v>
      </c>
      <c r="BD28" s="93">
        <v>0.23</v>
      </c>
      <c r="BE28" s="93">
        <f t="shared" si="28"/>
        <v>6.1844600000000005</v>
      </c>
      <c r="BF28" s="93">
        <v>0.41499999999999998</v>
      </c>
      <c r="BG28" s="93">
        <v>0.33</v>
      </c>
      <c r="BH28" s="93">
        <v>0.4</v>
      </c>
      <c r="BI28" s="99">
        <f t="shared" si="29"/>
        <v>0.5260223829787235</v>
      </c>
      <c r="BJ28" s="99">
        <f t="shared" si="30"/>
        <v>1.1114164286640027</v>
      </c>
      <c r="BK28" s="100">
        <f t="shared" si="31"/>
        <v>0.72271888297872344</v>
      </c>
      <c r="BM28" s="93">
        <v>0.23</v>
      </c>
      <c r="BN28" s="93">
        <f t="shared" si="32"/>
        <v>6.2145901000000006</v>
      </c>
      <c r="BO28" s="93">
        <v>0.43</v>
      </c>
      <c r="BR28" s="99">
        <f t="shared" si="33"/>
        <v>1.7348733829787237</v>
      </c>
      <c r="BS28" s="99">
        <f t="shared" si="34"/>
        <v>1.6193313829787233</v>
      </c>
      <c r="BT28" s="100">
        <f t="shared" si="35"/>
        <v>1.9158163829787238</v>
      </c>
      <c r="BV28" s="93">
        <v>0.23</v>
      </c>
      <c r="BW28" s="93">
        <f t="shared" si="36"/>
        <v>6.1265848550000008</v>
      </c>
      <c r="BX28" s="93">
        <f t="shared" si="37"/>
        <v>0.23660000000000003</v>
      </c>
      <c r="BY28" s="93">
        <v>0</v>
      </c>
      <c r="BZ28" s="93">
        <v>0</v>
      </c>
      <c r="CA28" s="99">
        <f t="shared" si="38"/>
        <v>1.8963101854545454</v>
      </c>
      <c r="CB28" s="99">
        <f t="shared" si="39"/>
        <v>1.4819694162436547</v>
      </c>
      <c r="CC28" s="100">
        <f t="shared" si="40"/>
        <v>1.875143863636364</v>
      </c>
      <c r="CE28" s="93">
        <v>0.23</v>
      </c>
      <c r="CF28" s="93">
        <f t="shared" si="41"/>
        <v>5.7551049000000001</v>
      </c>
      <c r="CG28" s="93">
        <v>1.43</v>
      </c>
      <c r="CH28" s="93">
        <v>1.2</v>
      </c>
      <c r="CI28" s="93">
        <v>1.2</v>
      </c>
      <c r="CJ28" s="99">
        <f t="shared" si="42"/>
        <v>1.0092002954545456</v>
      </c>
      <c r="CK28" s="99">
        <f t="shared" si="43"/>
        <v>1.4870744162436549</v>
      </c>
      <c r="CL28" s="100">
        <f t="shared" si="44"/>
        <v>1.2750063636363638</v>
      </c>
      <c r="CN28" s="93">
        <v>0.23</v>
      </c>
      <c r="CO28" s="93">
        <f t="shared" si="45"/>
        <v>6.1550609999999999</v>
      </c>
      <c r="CP28" s="93">
        <v>0.67</v>
      </c>
      <c r="CQ28" s="93">
        <v>0.6</v>
      </c>
      <c r="CR28" s="93">
        <v>0.6</v>
      </c>
      <c r="CS28" s="99">
        <f t="shared" si="46"/>
        <v>0.19372068068864701</v>
      </c>
      <c r="CT28" s="99">
        <f t="shared" si="47"/>
        <v>1.3233176806886473</v>
      </c>
      <c r="CU28" s="100">
        <f t="shared" si="48"/>
        <v>0.93131768068864695</v>
      </c>
      <c r="CW28" s="93">
        <v>0.23</v>
      </c>
      <c r="CX28" s="93">
        <f t="shared" si="49"/>
        <v>5.7704353000000008</v>
      </c>
      <c r="CY28" s="93">
        <v>0.8</v>
      </c>
      <c r="CZ28" s="93">
        <v>0.28000000000000003</v>
      </c>
      <c r="DA28" s="93">
        <v>0.28000000000000003</v>
      </c>
      <c r="DB28" s="99">
        <f t="shared" si="50"/>
        <v>2.6996787404162106</v>
      </c>
      <c r="DC28" s="99">
        <f t="shared" si="51"/>
        <v>1.9884984895947433</v>
      </c>
      <c r="DD28" s="100">
        <f t="shared" si="52"/>
        <v>2.2698081363636367</v>
      </c>
      <c r="DF28" s="93">
        <v>0.23</v>
      </c>
      <c r="DG28" s="93">
        <f t="shared" si="53"/>
        <v>5.606725</v>
      </c>
      <c r="DH28" s="93">
        <v>0.19</v>
      </c>
      <c r="DI28" s="93">
        <v>0.24</v>
      </c>
      <c r="DJ28" s="93">
        <v>0.16</v>
      </c>
      <c r="DK28" s="99">
        <f t="shared" si="54"/>
        <v>1.7003813296471912</v>
      </c>
      <c r="DL28" s="99">
        <f t="shared" si="55"/>
        <v>1.9423392589285715</v>
      </c>
      <c r="DM28" s="100">
        <f t="shared" si="56"/>
        <v>1.8938497589285719</v>
      </c>
      <c r="DO28" s="93">
        <v>0.23</v>
      </c>
      <c r="DP28" s="93">
        <f t="shared" si="57"/>
        <v>6.014761</v>
      </c>
      <c r="DQ28" s="93">
        <v>0.1</v>
      </c>
      <c r="DR28" s="93">
        <v>0.27</v>
      </c>
      <c r="DS28" s="93">
        <v>0.27</v>
      </c>
      <c r="DT28" s="99">
        <f t="shared" si="58"/>
        <v>0.56587501199563783</v>
      </c>
      <c r="DU28" s="99">
        <f t="shared" si="59"/>
        <v>1.5297142977099238</v>
      </c>
      <c r="DV28" s="100">
        <f t="shared" si="60"/>
        <v>1.222880011995638</v>
      </c>
      <c r="DX28" s="93">
        <v>0.23</v>
      </c>
      <c r="DY28" s="93">
        <f t="shared" si="61"/>
        <v>5.6158753000000008</v>
      </c>
      <c r="DZ28" s="93">
        <v>0.22</v>
      </c>
      <c r="EA28" s="93">
        <v>0.22</v>
      </c>
      <c r="EB28" s="93">
        <v>0.22</v>
      </c>
      <c r="EC28" s="99">
        <f t="shared" si="62"/>
        <v>3.0904990902538727</v>
      </c>
      <c r="ED28" s="99">
        <f t="shared" si="63"/>
        <v>2.1995793790296325</v>
      </c>
      <c r="EE28" s="100">
        <f t="shared" si="64"/>
        <v>2.5857376621621619</v>
      </c>
      <c r="EG28" s="93">
        <v>0.23</v>
      </c>
      <c r="EH28" s="93">
        <f t="shared" si="65"/>
        <v>5.5991799000000002</v>
      </c>
      <c r="EI28" s="93">
        <v>2.7</v>
      </c>
      <c r="EJ28" s="93">
        <v>2.7</v>
      </c>
      <c r="EK28" s="93">
        <v>2.7</v>
      </c>
      <c r="EL28" s="99">
        <f t="shared" si="66"/>
        <v>1.8272924425342731</v>
      </c>
      <c r="EM28" s="99">
        <f t="shared" si="67"/>
        <v>1.509290978743655</v>
      </c>
      <c r="EN28" s="100">
        <f t="shared" si="68"/>
        <v>1.7298804261363641</v>
      </c>
      <c r="EP28" s="93">
        <v>0.23</v>
      </c>
      <c r="EQ28" s="93">
        <f t="shared" si="69"/>
        <v>5.6180600000000007</v>
      </c>
      <c r="ER28" s="93">
        <v>2.7</v>
      </c>
      <c r="ES28" s="93">
        <v>2.7</v>
      </c>
      <c r="ET28" s="93">
        <v>2.7</v>
      </c>
      <c r="EU28" s="99">
        <f t="shared" si="70"/>
        <v>2.7864374715909093</v>
      </c>
      <c r="EV28" s="99">
        <f t="shared" si="71"/>
        <v>1.809145380835381</v>
      </c>
      <c r="EW28" s="100">
        <f t="shared" si="72"/>
        <v>2.7542967444717443</v>
      </c>
      <c r="EY28" s="93">
        <v>0.23</v>
      </c>
      <c r="EZ28" s="93">
        <f t="shared" si="73"/>
        <v>3.27088</v>
      </c>
      <c r="FA28" s="93">
        <v>1.4</v>
      </c>
      <c r="FB28" s="100">
        <f t="shared" si="1"/>
        <v>2.572924726468222</v>
      </c>
      <c r="FD28" s="93">
        <v>0.23</v>
      </c>
      <c r="FE28" s="93">
        <f t="shared" si="74"/>
        <v>3.1297100000000002</v>
      </c>
      <c r="FF28" s="93">
        <v>0.7</v>
      </c>
      <c r="FG28" s="100">
        <f t="shared" si="2"/>
        <v>5.4084231857402596</v>
      </c>
      <c r="FI28" s="93">
        <v>0.23</v>
      </c>
      <c r="FJ28" s="93">
        <f t="shared" si="75"/>
        <v>3.2115900000000002</v>
      </c>
      <c r="FK28" s="93">
        <v>2.5</v>
      </c>
      <c r="FL28" s="100">
        <f t="shared" si="3"/>
        <v>4.4729061422969769</v>
      </c>
    </row>
    <row r="29" spans="2:168" x14ac:dyDescent="0.25">
      <c r="B29" s="93">
        <v>0.24</v>
      </c>
      <c r="C29" s="93">
        <f t="shared" si="4"/>
        <v>5.6554422400000002</v>
      </c>
      <c r="D29" s="93">
        <f t="shared" si="0"/>
        <v>0.18740000000000001</v>
      </c>
      <c r="E29" s="93">
        <v>5.5E-2</v>
      </c>
      <c r="F29" s="93">
        <v>0</v>
      </c>
      <c r="G29" s="99">
        <f t="shared" si="5"/>
        <v>1.7676333432702238</v>
      </c>
      <c r="H29" s="99">
        <f t="shared" si="6"/>
        <v>1.9524825611015493</v>
      </c>
      <c r="I29" s="100">
        <f t="shared" si="7"/>
        <v>1.8617642857142858</v>
      </c>
      <c r="K29" s="93">
        <v>0.24</v>
      </c>
      <c r="L29" s="93">
        <f t="shared" si="8"/>
        <v>5.7364552000000009</v>
      </c>
      <c r="M29" s="93">
        <v>0.47699999999999998</v>
      </c>
      <c r="N29" s="93">
        <v>1.4</v>
      </c>
      <c r="O29" s="93">
        <v>0.33</v>
      </c>
      <c r="P29" s="99">
        <f t="shared" si="9"/>
        <v>1.0789921629225736</v>
      </c>
      <c r="Q29" s="99">
        <f t="shared" si="10"/>
        <v>1.5165219629225737</v>
      </c>
      <c r="R29" s="100">
        <f t="shared" si="11"/>
        <v>1.4938513914940021</v>
      </c>
      <c r="T29" s="93">
        <v>0.24</v>
      </c>
      <c r="U29" s="93">
        <f t="shared" si="12"/>
        <v>5.7566483999999996</v>
      </c>
      <c r="V29" s="93">
        <v>0.7</v>
      </c>
      <c r="W29" s="93">
        <v>0</v>
      </c>
      <c r="Y29" s="99">
        <f t="shared" si="13"/>
        <v>2.2395380042306634</v>
      </c>
      <c r="Z29" s="99">
        <f t="shared" si="14"/>
        <v>1.9734637873631935</v>
      </c>
      <c r="AA29" s="100">
        <f t="shared" si="15"/>
        <v>2.0442433914940024</v>
      </c>
      <c r="AC29" s="93">
        <v>0.24</v>
      </c>
      <c r="AD29" s="93">
        <f t="shared" si="16"/>
        <v>5.5511679999999997</v>
      </c>
      <c r="AE29" s="93">
        <v>0.65</v>
      </c>
      <c r="AF29" s="93">
        <v>0.2</v>
      </c>
      <c r="AG29" s="93">
        <v>1.03</v>
      </c>
      <c r="AH29" s="99">
        <f t="shared" si="17"/>
        <v>2.3166825737410295</v>
      </c>
      <c r="AI29" s="99">
        <f t="shared" si="18"/>
        <v>2.2362994642857141</v>
      </c>
      <c r="AJ29" s="100">
        <f t="shared" si="19"/>
        <v>2.2869760357142859</v>
      </c>
      <c r="AL29" s="93">
        <v>0.24</v>
      </c>
      <c r="AM29" s="93">
        <f t="shared" si="20"/>
        <v>5.5608199999999997</v>
      </c>
      <c r="AN29" s="93">
        <v>-0.48</v>
      </c>
      <c r="AO29" s="93">
        <v>0.38</v>
      </c>
      <c r="AQ29" s="99">
        <f t="shared" si="21"/>
        <v>3.1123040357142857</v>
      </c>
      <c r="AR29" s="99">
        <f t="shared" si="22"/>
        <v>2.3669134054054055</v>
      </c>
      <c r="AS29" s="100">
        <f t="shared" si="23"/>
        <v>3.1550939768339767</v>
      </c>
      <c r="AU29" s="93">
        <v>0.24</v>
      </c>
      <c r="AV29" s="93">
        <f t="shared" si="24"/>
        <v>5.4604520000000001</v>
      </c>
      <c r="AW29" s="93">
        <v>0</v>
      </c>
      <c r="AX29" s="93">
        <v>0.13</v>
      </c>
      <c r="AZ29" s="99">
        <f t="shared" si="25"/>
        <v>3.3665489387001748</v>
      </c>
      <c r="BA29" s="99">
        <f t="shared" si="26"/>
        <v>2.4124437625482624</v>
      </c>
      <c r="BB29" s="100">
        <f t="shared" si="27"/>
        <v>3.3229557625482626</v>
      </c>
      <c r="BD29" s="93">
        <v>0.24</v>
      </c>
      <c r="BE29" s="93">
        <f t="shared" si="28"/>
        <v>6.1882900000000003</v>
      </c>
      <c r="BF29" s="93">
        <v>0.41499999999999998</v>
      </c>
      <c r="BG29" s="93">
        <v>0.33</v>
      </c>
      <c r="BH29" s="93">
        <v>0.4</v>
      </c>
      <c r="BI29" s="99">
        <f t="shared" si="29"/>
        <v>0.51829307156673121</v>
      </c>
      <c r="BJ29" s="99">
        <f t="shared" si="30"/>
        <v>1.1156396880872663</v>
      </c>
      <c r="BK29" s="100">
        <f t="shared" si="31"/>
        <v>0.72236725338491292</v>
      </c>
      <c r="BM29" s="93">
        <v>0.24</v>
      </c>
      <c r="BN29" s="93">
        <f t="shared" si="32"/>
        <v>6.2180287999999999</v>
      </c>
      <c r="BO29" s="93">
        <v>0.43</v>
      </c>
      <c r="BR29" s="99">
        <f t="shared" si="33"/>
        <v>1.7113307079303675</v>
      </c>
      <c r="BS29" s="99">
        <f t="shared" si="34"/>
        <v>1.6194663442940036</v>
      </c>
      <c r="BT29" s="100">
        <f t="shared" si="35"/>
        <v>1.9030099806576404</v>
      </c>
      <c r="BV29" s="93">
        <v>0.24</v>
      </c>
      <c r="BW29" s="93">
        <f t="shared" si="36"/>
        <v>6.1261947199999991</v>
      </c>
      <c r="BX29" s="93">
        <f t="shared" si="37"/>
        <v>0.24880000000000002</v>
      </c>
      <c r="BY29" s="93">
        <v>0</v>
      </c>
      <c r="BZ29" s="93">
        <v>0</v>
      </c>
      <c r="CA29" s="99">
        <f t="shared" si="38"/>
        <v>1.8770970618181819</v>
      </c>
      <c r="CB29" s="99">
        <f t="shared" si="39"/>
        <v>1.4761321181356712</v>
      </c>
      <c r="CC29" s="100">
        <f t="shared" si="40"/>
        <v>1.8605690909090911</v>
      </c>
      <c r="CE29" s="93">
        <v>0.24</v>
      </c>
      <c r="CF29" s="93">
        <f t="shared" si="41"/>
        <v>5.7595311999999996</v>
      </c>
      <c r="CG29" s="93">
        <v>1.43</v>
      </c>
      <c r="CH29" s="93">
        <v>1.2</v>
      </c>
      <c r="CI29" s="93">
        <v>1.2</v>
      </c>
      <c r="CJ29" s="99">
        <f t="shared" si="42"/>
        <v>0.99466351948051956</v>
      </c>
      <c r="CK29" s="99">
        <f t="shared" si="43"/>
        <v>1.4720508194343729</v>
      </c>
      <c r="CL29" s="100">
        <f t="shared" si="44"/>
        <v>1.2591055844155845</v>
      </c>
      <c r="CN29" s="93">
        <v>0.24</v>
      </c>
      <c r="CO29" s="93">
        <f t="shared" si="45"/>
        <v>6.159268</v>
      </c>
      <c r="CP29" s="93">
        <v>0.67</v>
      </c>
      <c r="CQ29" s="93">
        <v>0.6</v>
      </c>
      <c r="CR29" s="93">
        <v>0.6</v>
      </c>
      <c r="CS29" s="99">
        <f t="shared" si="46"/>
        <v>0.1883689757999025</v>
      </c>
      <c r="CT29" s="99">
        <f t="shared" si="47"/>
        <v>1.3227369757999028</v>
      </c>
      <c r="CU29" s="100">
        <f t="shared" si="48"/>
        <v>0.92673697579990266</v>
      </c>
      <c r="CW29" s="93">
        <v>0.24</v>
      </c>
      <c r="CX29" s="93">
        <f t="shared" si="49"/>
        <v>5.7751764000000003</v>
      </c>
      <c r="CY29" s="93">
        <v>0.8</v>
      </c>
      <c r="CZ29" s="93">
        <v>0.28000000000000003</v>
      </c>
      <c r="DA29" s="93">
        <v>0.28000000000000003</v>
      </c>
      <c r="DB29" s="99">
        <f t="shared" si="50"/>
        <v>2.6884092880613366</v>
      </c>
      <c r="DC29" s="99">
        <f t="shared" si="51"/>
        <v>1.9815357984665938</v>
      </c>
      <c r="DD29" s="100">
        <f t="shared" si="52"/>
        <v>2.2669081298701301</v>
      </c>
      <c r="DF29" s="93">
        <v>0.24</v>
      </c>
      <c r="DG29" s="93">
        <f t="shared" si="53"/>
        <v>5.6047000000000002</v>
      </c>
      <c r="DH29" s="93">
        <v>0.19</v>
      </c>
      <c r="DI29" s="93">
        <v>0.24</v>
      </c>
      <c r="DJ29" s="93">
        <v>0.16</v>
      </c>
      <c r="DK29" s="99">
        <f t="shared" si="54"/>
        <v>1.712919902985889</v>
      </c>
      <c r="DL29" s="99">
        <f t="shared" si="55"/>
        <v>1.944805785714286</v>
      </c>
      <c r="DM29" s="100">
        <f t="shared" si="56"/>
        <v>1.9023592142857144</v>
      </c>
      <c r="DO29" s="93">
        <v>0.24</v>
      </c>
      <c r="DP29" s="93">
        <f t="shared" si="57"/>
        <v>6.0128680000000001</v>
      </c>
      <c r="DQ29" s="93">
        <v>0.1</v>
      </c>
      <c r="DR29" s="93">
        <v>0.27</v>
      </c>
      <c r="DS29" s="93">
        <v>0.27</v>
      </c>
      <c r="DT29" s="99">
        <f t="shared" si="58"/>
        <v>0.5753359302071972</v>
      </c>
      <c r="DU29" s="99">
        <f t="shared" si="59"/>
        <v>1.5373153587786259</v>
      </c>
      <c r="DV29" s="100">
        <f t="shared" si="60"/>
        <v>1.2301839302071973</v>
      </c>
      <c r="DX29" s="93">
        <v>0.24</v>
      </c>
      <c r="DY29" s="93">
        <f t="shared" si="61"/>
        <v>5.6138963999999998</v>
      </c>
      <c r="DZ29" s="93">
        <v>0.22</v>
      </c>
      <c r="EA29" s="93">
        <v>0.22</v>
      </c>
      <c r="EB29" s="93">
        <v>0.22</v>
      </c>
      <c r="EC29" s="99">
        <f t="shared" si="62"/>
        <v>3.0948298270223753</v>
      </c>
      <c r="ED29" s="99">
        <f t="shared" si="63"/>
        <v>2.2016501178769134</v>
      </c>
      <c r="EE29" s="100">
        <f t="shared" si="64"/>
        <v>2.5964297220077217</v>
      </c>
      <c r="EG29" s="93">
        <v>0.24</v>
      </c>
      <c r="EH29" s="93">
        <f t="shared" si="65"/>
        <v>5.6056311999999995</v>
      </c>
      <c r="EI29" s="93">
        <v>2.7</v>
      </c>
      <c r="EJ29" s="93">
        <v>2.7</v>
      </c>
      <c r="EK29" s="93">
        <v>2.7</v>
      </c>
      <c r="EL29" s="99">
        <f t="shared" si="66"/>
        <v>1.7924790932215489</v>
      </c>
      <c r="EM29" s="99">
        <f t="shared" si="67"/>
        <v>1.4825788551486585</v>
      </c>
      <c r="EN29" s="100">
        <f t="shared" si="68"/>
        <v>1.696672191558442</v>
      </c>
      <c r="EP29" s="93">
        <v>0.24</v>
      </c>
      <c r="EQ29" s="93">
        <f t="shared" si="69"/>
        <v>5.6247800000000003</v>
      </c>
      <c r="ER29" s="93">
        <v>2.7</v>
      </c>
      <c r="ES29" s="93">
        <v>2.7</v>
      </c>
      <c r="ET29" s="93">
        <v>2.7</v>
      </c>
      <c r="EU29" s="99">
        <f t="shared" si="70"/>
        <v>2.7596012824675324</v>
      </c>
      <c r="EV29" s="99">
        <f t="shared" si="71"/>
        <v>1.786119950859951</v>
      </c>
      <c r="EW29" s="100">
        <f t="shared" si="72"/>
        <v>2.726712678132678</v>
      </c>
      <c r="EY29" s="93">
        <v>0.24</v>
      </c>
      <c r="EZ29" s="93">
        <f t="shared" si="73"/>
        <v>3.2744400000000002</v>
      </c>
      <c r="FA29" s="93">
        <v>1.4</v>
      </c>
      <c r="FB29" s="100">
        <f t="shared" si="1"/>
        <v>2.5386900724054704</v>
      </c>
      <c r="FD29" s="93">
        <v>0.24</v>
      </c>
      <c r="FE29" s="93">
        <f t="shared" si="74"/>
        <v>3.1304800000000004</v>
      </c>
      <c r="FF29" s="93">
        <v>0.7</v>
      </c>
      <c r="FG29" s="100">
        <f t="shared" si="2"/>
        <v>5.3775081024178082</v>
      </c>
      <c r="FI29" s="93">
        <v>0.24</v>
      </c>
      <c r="FJ29" s="93">
        <f t="shared" si="75"/>
        <v>3.2159200000000001</v>
      </c>
      <c r="FK29" s="93">
        <v>2.5</v>
      </c>
      <c r="FL29" s="100">
        <f t="shared" si="3"/>
        <v>4.4056364049117738</v>
      </c>
    </row>
    <row r="30" spans="2:168" x14ac:dyDescent="0.25">
      <c r="B30" s="93">
        <v>0.25</v>
      </c>
      <c r="C30" s="93">
        <f t="shared" si="4"/>
        <v>5.6555287499999993</v>
      </c>
      <c r="D30" s="93">
        <f t="shared" si="0"/>
        <v>0.20050000000000001</v>
      </c>
      <c r="E30" s="93">
        <v>5.5E-2</v>
      </c>
      <c r="F30" s="93">
        <v>0</v>
      </c>
      <c r="G30" s="99">
        <f t="shared" si="5"/>
        <v>1.7800268932874355</v>
      </c>
      <c r="H30" s="99">
        <f t="shared" si="6"/>
        <v>1.9548544535283998</v>
      </c>
      <c r="I30" s="100">
        <f t="shared" si="7"/>
        <v>1.8682142857142858</v>
      </c>
      <c r="K30" s="93">
        <v>0.25</v>
      </c>
      <c r="L30" s="93">
        <f t="shared" si="8"/>
        <v>5.7401124999999995</v>
      </c>
      <c r="M30" s="93">
        <v>0.47699999999999998</v>
      </c>
      <c r="N30" s="93">
        <v>1.4</v>
      </c>
      <c r="O30" s="93">
        <v>0.33</v>
      </c>
      <c r="P30" s="99">
        <f t="shared" si="9"/>
        <v>1.0658725804252998</v>
      </c>
      <c r="Q30" s="99">
        <f t="shared" si="10"/>
        <v>1.5040913304253001</v>
      </c>
      <c r="R30" s="100">
        <f t="shared" si="11"/>
        <v>1.4857966875681572</v>
      </c>
      <c r="T30" s="93">
        <v>0.25</v>
      </c>
      <c r="U30" s="93">
        <f t="shared" si="12"/>
        <v>5.7606174999999995</v>
      </c>
      <c r="V30" s="93">
        <v>0.7</v>
      </c>
      <c r="W30" s="93">
        <v>0</v>
      </c>
      <c r="Y30" s="99">
        <f t="shared" si="13"/>
        <v>2.2094755817161778</v>
      </c>
      <c r="Z30" s="99">
        <f t="shared" si="14"/>
        <v>1.9655207624390694</v>
      </c>
      <c r="AA30" s="100">
        <f t="shared" si="15"/>
        <v>2.031421687568157</v>
      </c>
      <c r="AC30" s="93">
        <v>0.25</v>
      </c>
      <c r="AD30" s="93">
        <f t="shared" si="16"/>
        <v>5.5553499999999998</v>
      </c>
      <c r="AE30" s="93">
        <v>0.65</v>
      </c>
      <c r="AF30" s="93">
        <v>0.2</v>
      </c>
      <c r="AG30" s="93">
        <v>1.03</v>
      </c>
      <c r="AH30" s="99">
        <f t="shared" si="17"/>
        <v>2.299126036116617</v>
      </c>
      <c r="AI30" s="99">
        <f t="shared" si="18"/>
        <v>2.2352823660714285</v>
      </c>
      <c r="AJ30" s="100">
        <f t="shared" si="19"/>
        <v>2.2747287946428578</v>
      </c>
      <c r="AL30" s="93">
        <v>0.25</v>
      </c>
      <c r="AM30" s="93">
        <f t="shared" si="20"/>
        <v>5.5648749999999998</v>
      </c>
      <c r="AN30" s="93">
        <v>-0.48</v>
      </c>
      <c r="AO30" s="93">
        <v>0.38</v>
      </c>
      <c r="AQ30" s="99">
        <f t="shared" si="21"/>
        <v>3.0927537946428569</v>
      </c>
      <c r="AR30" s="99">
        <f t="shared" si="22"/>
        <v>2.3628277027027025</v>
      </c>
      <c r="AS30" s="100">
        <f t="shared" si="23"/>
        <v>3.1391491312741313</v>
      </c>
      <c r="AU30" s="93">
        <v>0.25</v>
      </c>
      <c r="AV30" s="93">
        <f t="shared" si="24"/>
        <v>5.4603250000000001</v>
      </c>
      <c r="AW30" s="93">
        <v>0</v>
      </c>
      <c r="AX30" s="93">
        <v>0.13</v>
      </c>
      <c r="AZ30" s="99">
        <f t="shared" si="25"/>
        <v>3.3587922352531585</v>
      </c>
      <c r="BA30" s="99">
        <f t="shared" si="26"/>
        <v>2.4096301580598456</v>
      </c>
      <c r="BB30" s="100">
        <f t="shared" si="27"/>
        <v>3.3140051580598455</v>
      </c>
      <c r="BD30" s="93">
        <v>0.25</v>
      </c>
      <c r="BE30" s="93">
        <f t="shared" si="28"/>
        <v>6.1921200000000001</v>
      </c>
      <c r="BF30" s="93">
        <v>0.41499999999999998</v>
      </c>
      <c r="BG30" s="93">
        <v>0.33</v>
      </c>
      <c r="BH30" s="93">
        <v>0.4</v>
      </c>
      <c r="BI30" s="99">
        <f t="shared" si="29"/>
        <v>0.51064676015473909</v>
      </c>
      <c r="BJ30" s="99">
        <f t="shared" si="30"/>
        <v>1.1199289475105305</v>
      </c>
      <c r="BK30" s="100">
        <f t="shared" si="31"/>
        <v>0.72209562379110248</v>
      </c>
      <c r="BM30" s="93">
        <v>0.25</v>
      </c>
      <c r="BN30" s="93">
        <f t="shared" si="32"/>
        <v>6.2214675000000002</v>
      </c>
      <c r="BO30" s="93">
        <v>0.43</v>
      </c>
      <c r="BR30" s="99">
        <f t="shared" si="33"/>
        <v>1.6878740328820117</v>
      </c>
      <c r="BS30" s="99">
        <f t="shared" si="34"/>
        <v>1.6196013056092844</v>
      </c>
      <c r="BT30" s="100">
        <f t="shared" si="35"/>
        <v>1.8902035783365572</v>
      </c>
      <c r="BV30" s="93">
        <v>0.25</v>
      </c>
      <c r="BW30" s="93">
        <f t="shared" si="36"/>
        <v>6.1258043750000004</v>
      </c>
      <c r="BX30" s="93">
        <f t="shared" si="37"/>
        <v>0.26100000000000001</v>
      </c>
      <c r="BY30" s="93">
        <v>0</v>
      </c>
      <c r="BZ30" s="93">
        <v>0</v>
      </c>
      <c r="CA30" s="99">
        <f t="shared" si="38"/>
        <v>1.8578068181818181</v>
      </c>
      <c r="CB30" s="99">
        <f t="shared" si="39"/>
        <v>1.470294820027688</v>
      </c>
      <c r="CC30" s="100">
        <f t="shared" si="40"/>
        <v>1.8459943181818184</v>
      </c>
      <c r="CE30" s="93">
        <v>0.25</v>
      </c>
      <c r="CF30" s="93">
        <f t="shared" si="41"/>
        <v>5.7639574999999992</v>
      </c>
      <c r="CG30" s="93">
        <v>1.43</v>
      </c>
      <c r="CH30" s="93">
        <v>1.2</v>
      </c>
      <c r="CI30" s="93">
        <v>1.2</v>
      </c>
      <c r="CJ30" s="99">
        <f t="shared" si="42"/>
        <v>0.98041274350649354</v>
      </c>
      <c r="CK30" s="99">
        <f t="shared" si="43"/>
        <v>1.4572672226250907</v>
      </c>
      <c r="CL30" s="100">
        <f t="shared" si="44"/>
        <v>1.2434448051948053</v>
      </c>
      <c r="CN30" s="93">
        <v>0.25</v>
      </c>
      <c r="CO30" s="93">
        <f t="shared" si="45"/>
        <v>6.163475</v>
      </c>
      <c r="CP30" s="93">
        <v>0.67</v>
      </c>
      <c r="CQ30" s="93">
        <v>0.6</v>
      </c>
      <c r="CR30" s="93">
        <v>0.6</v>
      </c>
      <c r="CS30" s="99">
        <f t="shared" si="46"/>
        <v>0.18315127091115793</v>
      </c>
      <c r="CT30" s="99">
        <f t="shared" si="47"/>
        <v>1.3222762709111582</v>
      </c>
      <c r="CU30" s="100">
        <f t="shared" si="48"/>
        <v>0.92227627091115805</v>
      </c>
      <c r="CW30" s="93">
        <v>0.25</v>
      </c>
      <c r="CX30" s="93">
        <f t="shared" si="49"/>
        <v>5.7799174999999998</v>
      </c>
      <c r="CY30" s="93">
        <v>0.8</v>
      </c>
      <c r="CZ30" s="93">
        <v>0.28000000000000003</v>
      </c>
      <c r="DA30" s="93">
        <v>0.28000000000000003</v>
      </c>
      <c r="DB30" s="99">
        <f t="shared" si="50"/>
        <v>2.6772998357064623</v>
      </c>
      <c r="DC30" s="99">
        <f t="shared" si="51"/>
        <v>1.9746291073384448</v>
      </c>
      <c r="DD30" s="100">
        <f t="shared" si="52"/>
        <v>2.264064123376623</v>
      </c>
      <c r="DF30" s="93">
        <v>0.25</v>
      </c>
      <c r="DG30" s="93">
        <f t="shared" si="53"/>
        <v>5.6026749999999996</v>
      </c>
      <c r="DH30" s="93">
        <v>0.19</v>
      </c>
      <c r="DI30" s="93">
        <v>0.24</v>
      </c>
      <c r="DJ30" s="93">
        <v>0.16</v>
      </c>
      <c r="DK30" s="99">
        <f t="shared" si="54"/>
        <v>1.7254964763245868</v>
      </c>
      <c r="DL30" s="99">
        <f t="shared" si="55"/>
        <v>1.9473203125000005</v>
      </c>
      <c r="DM30" s="100">
        <f t="shared" si="56"/>
        <v>1.9109006696428572</v>
      </c>
      <c r="DO30" s="93">
        <v>0.25</v>
      </c>
      <c r="DP30" s="93">
        <f t="shared" si="57"/>
        <v>6.0109750000000002</v>
      </c>
      <c r="DQ30" s="93">
        <v>0.1</v>
      </c>
      <c r="DR30" s="93">
        <v>0.27</v>
      </c>
      <c r="DS30" s="93">
        <v>0.27</v>
      </c>
      <c r="DT30" s="99">
        <f t="shared" si="58"/>
        <v>0.5848168484187567</v>
      </c>
      <c r="DU30" s="99">
        <f t="shared" si="59"/>
        <v>1.5449704198473284</v>
      </c>
      <c r="DV30" s="100">
        <f t="shared" si="60"/>
        <v>1.237541848418757</v>
      </c>
      <c r="DX30" s="93">
        <v>0.25</v>
      </c>
      <c r="DY30" s="93">
        <f t="shared" si="61"/>
        <v>5.6119174999999997</v>
      </c>
      <c r="DZ30" s="93">
        <v>0.22</v>
      </c>
      <c r="EA30" s="93">
        <v>0.22</v>
      </c>
      <c r="EB30" s="93">
        <v>0.22</v>
      </c>
      <c r="EC30" s="99">
        <f t="shared" si="62"/>
        <v>3.0992045637908783</v>
      </c>
      <c r="ED30" s="99">
        <f t="shared" si="63"/>
        <v>2.2037648567241943</v>
      </c>
      <c r="EE30" s="100">
        <f t="shared" si="64"/>
        <v>2.6071657818532818</v>
      </c>
      <c r="EG30" s="93">
        <v>0.25</v>
      </c>
      <c r="EH30" s="93">
        <f t="shared" si="65"/>
        <v>5.6120824999999996</v>
      </c>
      <c r="EI30" s="93">
        <v>2.7</v>
      </c>
      <c r="EJ30" s="93">
        <v>2.7</v>
      </c>
      <c r="EK30" s="93">
        <v>2.7</v>
      </c>
      <c r="EL30" s="99">
        <f t="shared" si="66"/>
        <v>1.758205743908825</v>
      </c>
      <c r="EM30" s="99">
        <f t="shared" si="67"/>
        <v>1.456406731553662</v>
      </c>
      <c r="EN30" s="100">
        <f t="shared" si="68"/>
        <v>1.6640039569805198</v>
      </c>
      <c r="EP30" s="93">
        <v>0.25</v>
      </c>
      <c r="EQ30" s="93">
        <f t="shared" si="69"/>
        <v>5.6315</v>
      </c>
      <c r="ER30" s="93">
        <v>2.7</v>
      </c>
      <c r="ES30" s="93">
        <v>2.7</v>
      </c>
      <c r="ET30" s="93">
        <v>2.7</v>
      </c>
      <c r="EU30" s="99">
        <f t="shared" si="70"/>
        <v>2.7333050933441556</v>
      </c>
      <c r="EV30" s="99">
        <f t="shared" si="71"/>
        <v>1.763634520884521</v>
      </c>
      <c r="EW30" s="100">
        <f t="shared" si="72"/>
        <v>2.6996686117936117</v>
      </c>
      <c r="EY30" s="93">
        <v>0.25</v>
      </c>
      <c r="EZ30" s="93">
        <f t="shared" si="73"/>
        <v>3.278</v>
      </c>
      <c r="FA30" s="93">
        <v>1.4</v>
      </c>
      <c r="FB30" s="100">
        <f t="shared" si="1"/>
        <v>2.5047354183427188</v>
      </c>
      <c r="FD30" s="93">
        <v>0.25</v>
      </c>
      <c r="FE30" s="93">
        <f t="shared" si="74"/>
        <v>3.1312500000000001</v>
      </c>
      <c r="FF30" s="93">
        <v>0.7</v>
      </c>
      <c r="FG30" s="100">
        <f t="shared" si="2"/>
        <v>5.3467330190953568</v>
      </c>
      <c r="FI30" s="93">
        <v>0.25</v>
      </c>
      <c r="FJ30" s="93">
        <f t="shared" si="75"/>
        <v>3.2202500000000001</v>
      </c>
      <c r="FK30" s="93">
        <v>2.5</v>
      </c>
      <c r="FL30" s="100">
        <f t="shared" si="3"/>
        <v>4.3388666675265712</v>
      </c>
    </row>
    <row r="31" spans="2:168" x14ac:dyDescent="0.25">
      <c r="B31" s="93">
        <v>0.26</v>
      </c>
      <c r="C31" s="93">
        <f t="shared" si="4"/>
        <v>5.6556150399999989</v>
      </c>
      <c r="D31" s="93">
        <f t="shared" si="0"/>
        <v>0.21360000000000001</v>
      </c>
      <c r="E31" s="93">
        <v>5.5E-2</v>
      </c>
      <c r="F31" s="93">
        <v>0</v>
      </c>
      <c r="G31" s="99">
        <f t="shared" si="5"/>
        <v>1.7923295433046473</v>
      </c>
      <c r="H31" s="99">
        <f t="shared" si="6"/>
        <v>1.9572373459552497</v>
      </c>
      <c r="I31" s="100">
        <f t="shared" si="7"/>
        <v>1.8746642857142857</v>
      </c>
      <c r="K31" s="93">
        <v>0.26</v>
      </c>
      <c r="L31" s="93">
        <f t="shared" si="8"/>
        <v>5.7437851999999996</v>
      </c>
      <c r="M31" s="93">
        <v>0.47699999999999998</v>
      </c>
      <c r="N31" s="93">
        <v>1.4</v>
      </c>
      <c r="O31" s="93">
        <v>0.33</v>
      </c>
      <c r="P31" s="99">
        <f t="shared" si="9"/>
        <v>1.0528483979280261</v>
      </c>
      <c r="Q31" s="99">
        <f t="shared" si="10"/>
        <v>1.4919406979280263</v>
      </c>
      <c r="R31" s="100">
        <f t="shared" si="11"/>
        <v>1.4778079836423117</v>
      </c>
      <c r="T31" s="93">
        <v>0.26</v>
      </c>
      <c r="U31" s="93">
        <f t="shared" si="12"/>
        <v>5.7645866000000003</v>
      </c>
      <c r="V31" s="93">
        <v>0.7</v>
      </c>
      <c r="W31" s="93">
        <v>0</v>
      </c>
      <c r="Y31" s="99">
        <f t="shared" si="13"/>
        <v>2.1795531592016926</v>
      </c>
      <c r="Z31" s="99">
        <f t="shared" si="14"/>
        <v>1.9575777375149457</v>
      </c>
      <c r="AA31" s="100">
        <f t="shared" si="15"/>
        <v>2.0185999836423116</v>
      </c>
      <c r="AC31" s="93">
        <v>0.26</v>
      </c>
      <c r="AD31" s="93">
        <f t="shared" si="16"/>
        <v>5.5595319999999999</v>
      </c>
      <c r="AE31" s="93">
        <v>0.65</v>
      </c>
      <c r="AF31" s="93">
        <v>0.2</v>
      </c>
      <c r="AG31" s="93">
        <v>1.03</v>
      </c>
      <c r="AH31" s="99">
        <f t="shared" si="17"/>
        <v>2.2816994984922054</v>
      </c>
      <c r="AI31" s="99">
        <f t="shared" si="18"/>
        <v>2.2343052678571431</v>
      </c>
      <c r="AJ31" s="100">
        <f t="shared" si="19"/>
        <v>2.2626875535714288</v>
      </c>
      <c r="AL31" s="93">
        <v>0.26</v>
      </c>
      <c r="AM31" s="93">
        <f t="shared" si="20"/>
        <v>5.5689299999999999</v>
      </c>
      <c r="AN31" s="93">
        <v>-0.48</v>
      </c>
      <c r="AO31" s="93">
        <v>0.38</v>
      </c>
      <c r="AQ31" s="99">
        <f t="shared" si="21"/>
        <v>3.0731075535714285</v>
      </c>
      <c r="AR31" s="99">
        <f t="shared" si="22"/>
        <v>2.3588179999999999</v>
      </c>
      <c r="AS31" s="100">
        <f t="shared" si="23"/>
        <v>3.1232042857142854</v>
      </c>
      <c r="AU31" s="93">
        <v>0.26</v>
      </c>
      <c r="AV31" s="93">
        <f t="shared" si="24"/>
        <v>5.4601980000000001</v>
      </c>
      <c r="AW31" s="93">
        <v>0</v>
      </c>
      <c r="AX31" s="93">
        <v>0.13</v>
      </c>
      <c r="AZ31" s="99">
        <f t="shared" si="25"/>
        <v>3.3510355318061418</v>
      </c>
      <c r="BA31" s="99">
        <f t="shared" si="26"/>
        <v>2.4068425535714288</v>
      </c>
      <c r="BB31" s="100">
        <f t="shared" si="27"/>
        <v>3.3050545535714289</v>
      </c>
      <c r="BD31" s="93">
        <v>0.26</v>
      </c>
      <c r="BE31" s="93">
        <f t="shared" si="28"/>
        <v>6.1959499999999998</v>
      </c>
      <c r="BF31" s="93">
        <v>0.41499999999999998</v>
      </c>
      <c r="BG31" s="93">
        <v>0.33</v>
      </c>
      <c r="BH31" s="93">
        <v>0.4</v>
      </c>
      <c r="BI31" s="99">
        <f t="shared" si="29"/>
        <v>0.50308344874274669</v>
      </c>
      <c r="BJ31" s="99">
        <f t="shared" si="30"/>
        <v>1.1242842069337939</v>
      </c>
      <c r="BK31" s="100">
        <f t="shared" si="31"/>
        <v>0.72190399419729201</v>
      </c>
      <c r="BM31" s="93">
        <v>0.26</v>
      </c>
      <c r="BN31" s="93">
        <f t="shared" si="32"/>
        <v>6.2249062000000004</v>
      </c>
      <c r="BO31" s="93">
        <v>0.43</v>
      </c>
      <c r="BR31" s="99">
        <f t="shared" si="33"/>
        <v>1.6645033578336557</v>
      </c>
      <c r="BS31" s="99">
        <f t="shared" si="34"/>
        <v>1.6197362669245647</v>
      </c>
      <c r="BT31" s="100">
        <f t="shared" si="35"/>
        <v>1.877397176015474</v>
      </c>
      <c r="BV31" s="93">
        <v>0.26</v>
      </c>
      <c r="BW31" s="93">
        <f t="shared" si="36"/>
        <v>6.1254138200000003</v>
      </c>
      <c r="BX31" s="93">
        <f t="shared" si="37"/>
        <v>0.2732</v>
      </c>
      <c r="BY31" s="93">
        <v>0</v>
      </c>
      <c r="BZ31" s="93">
        <v>0</v>
      </c>
      <c r="CA31" s="99">
        <f t="shared" si="38"/>
        <v>1.8384467745454547</v>
      </c>
      <c r="CB31" s="99">
        <f t="shared" si="39"/>
        <v>1.4644575219197047</v>
      </c>
      <c r="CC31" s="100">
        <f t="shared" si="40"/>
        <v>1.8314195454545454</v>
      </c>
      <c r="CE31" s="93">
        <v>0.26</v>
      </c>
      <c r="CF31" s="93">
        <f t="shared" si="41"/>
        <v>5.7683837999999996</v>
      </c>
      <c r="CG31" s="93">
        <v>1.43</v>
      </c>
      <c r="CH31" s="93">
        <v>1.2</v>
      </c>
      <c r="CI31" s="93">
        <v>1.2</v>
      </c>
      <c r="CJ31" s="99">
        <f t="shared" si="42"/>
        <v>0.96644796753246776</v>
      </c>
      <c r="CK31" s="99">
        <f t="shared" si="43"/>
        <v>1.4427236258158087</v>
      </c>
      <c r="CL31" s="100">
        <f t="shared" si="44"/>
        <v>1.2280240259740258</v>
      </c>
      <c r="CN31" s="93">
        <v>0.26</v>
      </c>
      <c r="CO31" s="93">
        <f t="shared" si="45"/>
        <v>6.1676820000000001</v>
      </c>
      <c r="CP31" s="93">
        <v>0.67</v>
      </c>
      <c r="CQ31" s="93">
        <v>0.6</v>
      </c>
      <c r="CR31" s="93">
        <v>0.6</v>
      </c>
      <c r="CS31" s="99">
        <f t="shared" si="46"/>
        <v>0.17806756602241347</v>
      </c>
      <c r="CT31" s="99">
        <f t="shared" si="47"/>
        <v>1.3219355660224137</v>
      </c>
      <c r="CU31" s="100">
        <f t="shared" si="48"/>
        <v>0.91793556602241355</v>
      </c>
      <c r="CW31" s="93">
        <v>0.26</v>
      </c>
      <c r="CX31" s="93">
        <f t="shared" si="49"/>
        <v>5.7846586000000002</v>
      </c>
      <c r="CY31" s="93">
        <v>0.8</v>
      </c>
      <c r="CZ31" s="93">
        <v>0.28000000000000003</v>
      </c>
      <c r="DA31" s="93">
        <v>0.28000000000000003</v>
      </c>
      <c r="DB31" s="99">
        <f t="shared" si="50"/>
        <v>2.6663503833515887</v>
      </c>
      <c r="DC31" s="99">
        <f t="shared" si="51"/>
        <v>1.9677784162102963</v>
      </c>
      <c r="DD31" s="100">
        <f t="shared" si="52"/>
        <v>2.261276116883117</v>
      </c>
      <c r="DF31" s="93">
        <v>0.26</v>
      </c>
      <c r="DG31" s="93">
        <f t="shared" si="53"/>
        <v>5.6006499999999999</v>
      </c>
      <c r="DH31" s="93">
        <v>0.19</v>
      </c>
      <c r="DI31" s="93">
        <v>0.24</v>
      </c>
      <c r="DJ31" s="93">
        <v>0.16</v>
      </c>
      <c r="DK31" s="99">
        <f t="shared" si="54"/>
        <v>1.7381110496632846</v>
      </c>
      <c r="DL31" s="99">
        <f t="shared" si="55"/>
        <v>1.9498828392857144</v>
      </c>
      <c r="DM31" s="100">
        <f t="shared" si="56"/>
        <v>1.919474125</v>
      </c>
      <c r="DO31" s="93">
        <v>0.26</v>
      </c>
      <c r="DP31" s="93">
        <f t="shared" si="57"/>
        <v>6.0090820000000003</v>
      </c>
      <c r="DQ31" s="93">
        <v>0.1</v>
      </c>
      <c r="DR31" s="93">
        <v>0.27</v>
      </c>
      <c r="DS31" s="93">
        <v>0.27</v>
      </c>
      <c r="DT31" s="99">
        <f t="shared" si="58"/>
        <v>0.59431776663031621</v>
      </c>
      <c r="DU31" s="99">
        <f t="shared" si="59"/>
        <v>1.5526794809160303</v>
      </c>
      <c r="DV31" s="100">
        <f t="shared" si="60"/>
        <v>1.2449537666303161</v>
      </c>
      <c r="DX31" s="93">
        <v>0.26</v>
      </c>
      <c r="DY31" s="93">
        <f t="shared" si="61"/>
        <v>5.6099386000000004</v>
      </c>
      <c r="DZ31" s="93">
        <v>0.22</v>
      </c>
      <c r="EA31" s="93">
        <v>0.22</v>
      </c>
      <c r="EB31" s="93">
        <v>0.22</v>
      </c>
      <c r="EC31" s="99">
        <f t="shared" si="62"/>
        <v>3.1036233005593807</v>
      </c>
      <c r="ED31" s="99">
        <f t="shared" si="63"/>
        <v>2.2059235955714755</v>
      </c>
      <c r="EE31" s="100">
        <f t="shared" si="64"/>
        <v>2.6179458416988415</v>
      </c>
      <c r="EG31" s="93">
        <v>0.26</v>
      </c>
      <c r="EH31" s="93">
        <f t="shared" si="65"/>
        <v>5.6185337999999998</v>
      </c>
      <c r="EI31" s="93">
        <v>2.7</v>
      </c>
      <c r="EJ31" s="93">
        <v>2.7</v>
      </c>
      <c r="EK31" s="93">
        <v>2.7</v>
      </c>
      <c r="EL31" s="99">
        <f t="shared" si="66"/>
        <v>1.7244723945961016</v>
      </c>
      <c r="EM31" s="99">
        <f t="shared" si="67"/>
        <v>1.4307746079586661</v>
      </c>
      <c r="EN31" s="100">
        <f t="shared" si="68"/>
        <v>1.6318757224025977</v>
      </c>
      <c r="EP31" s="93">
        <v>0.26</v>
      </c>
      <c r="EQ31" s="93">
        <f t="shared" si="69"/>
        <v>5.6382199999999996</v>
      </c>
      <c r="ER31" s="93">
        <v>2.7</v>
      </c>
      <c r="ES31" s="93">
        <v>2.7</v>
      </c>
      <c r="ET31" s="93">
        <v>2.7</v>
      </c>
      <c r="EU31" s="99">
        <f t="shared" si="70"/>
        <v>2.7075489042207792</v>
      </c>
      <c r="EV31" s="99">
        <f t="shared" si="71"/>
        <v>1.741689090909091</v>
      </c>
      <c r="EW31" s="100">
        <f t="shared" si="72"/>
        <v>2.6731645454545454</v>
      </c>
      <c r="EY31" s="93">
        <v>0.26</v>
      </c>
      <c r="EZ31" s="93">
        <f t="shared" si="73"/>
        <v>3.2815599999999998</v>
      </c>
      <c r="FA31" s="93">
        <v>1.4</v>
      </c>
      <c r="FB31" s="100">
        <f t="shared" si="1"/>
        <v>2.4710607642799678</v>
      </c>
      <c r="FD31" s="93">
        <v>0.26</v>
      </c>
      <c r="FE31" s="93">
        <f t="shared" si="74"/>
        <v>3.1320199999999998</v>
      </c>
      <c r="FF31" s="93">
        <v>0.7</v>
      </c>
      <c r="FG31" s="100">
        <f t="shared" si="2"/>
        <v>5.3160979357729046</v>
      </c>
      <c r="FI31" s="93">
        <v>0.26</v>
      </c>
      <c r="FJ31" s="93">
        <f t="shared" si="75"/>
        <v>3.22458</v>
      </c>
      <c r="FK31" s="93">
        <v>2.5</v>
      </c>
      <c r="FL31" s="100">
        <f t="shared" si="3"/>
        <v>4.2725969301413684</v>
      </c>
    </row>
    <row r="32" spans="2:168" x14ac:dyDescent="0.25">
      <c r="B32" s="93">
        <v>0.27</v>
      </c>
      <c r="C32" s="93">
        <f t="shared" si="4"/>
        <v>5.6557011099999999</v>
      </c>
      <c r="D32" s="93">
        <f t="shared" si="0"/>
        <v>0.22670000000000001</v>
      </c>
      <c r="E32" s="93">
        <v>5.5E-2</v>
      </c>
      <c r="F32" s="93">
        <v>0</v>
      </c>
      <c r="G32" s="99">
        <f t="shared" si="5"/>
        <v>1.8045491533218589</v>
      </c>
      <c r="H32" s="99">
        <f t="shared" si="6"/>
        <v>1.9596312383821002</v>
      </c>
      <c r="I32" s="100">
        <f t="shared" si="7"/>
        <v>1.8811142857142857</v>
      </c>
      <c r="K32" s="93">
        <v>0.27</v>
      </c>
      <c r="L32" s="93">
        <f t="shared" si="8"/>
        <v>5.7474733000000002</v>
      </c>
      <c r="M32" s="93">
        <v>0.47699999999999998</v>
      </c>
      <c r="N32" s="93">
        <v>1.4</v>
      </c>
      <c r="O32" s="93">
        <v>0.33</v>
      </c>
      <c r="P32" s="99">
        <f t="shared" si="9"/>
        <v>1.0399196154307522</v>
      </c>
      <c r="Q32" s="99">
        <f t="shared" si="10"/>
        <v>1.4800700654307528</v>
      </c>
      <c r="R32" s="100">
        <f t="shared" si="11"/>
        <v>1.4698852797164668</v>
      </c>
      <c r="T32" s="93">
        <v>0.27</v>
      </c>
      <c r="U32" s="93">
        <f t="shared" si="12"/>
        <v>5.7685557000000003</v>
      </c>
      <c r="V32" s="93">
        <v>0.7</v>
      </c>
      <c r="W32" s="93">
        <v>0</v>
      </c>
      <c r="Y32" s="99">
        <f t="shared" si="13"/>
        <v>2.149770736687207</v>
      </c>
      <c r="Z32" s="99">
        <f t="shared" si="14"/>
        <v>1.9496347125908216</v>
      </c>
      <c r="AA32" s="100">
        <f t="shared" si="15"/>
        <v>2.0057782797164667</v>
      </c>
      <c r="AC32" s="93">
        <v>0.27</v>
      </c>
      <c r="AD32" s="93">
        <f t="shared" si="16"/>
        <v>5.563714</v>
      </c>
      <c r="AE32" s="93">
        <v>0.65</v>
      </c>
      <c r="AF32" s="93">
        <v>0.2</v>
      </c>
      <c r="AG32" s="93">
        <v>1.03</v>
      </c>
      <c r="AH32" s="99">
        <f t="shared" si="17"/>
        <v>2.2644029608677929</v>
      </c>
      <c r="AI32" s="99">
        <f t="shared" si="18"/>
        <v>2.2333681696428576</v>
      </c>
      <c r="AJ32" s="100">
        <f t="shared" si="19"/>
        <v>2.2508523125000002</v>
      </c>
      <c r="AL32" s="93">
        <v>0.27</v>
      </c>
      <c r="AM32" s="93">
        <f t="shared" si="20"/>
        <v>5.5729850000000001</v>
      </c>
      <c r="AN32" s="93">
        <v>-0.48</v>
      </c>
      <c r="AO32" s="93">
        <v>0.38</v>
      </c>
      <c r="AQ32" s="99">
        <f t="shared" si="21"/>
        <v>3.0533653125</v>
      </c>
      <c r="AR32" s="99">
        <f t="shared" si="22"/>
        <v>2.3548842972972972</v>
      </c>
      <c r="AS32" s="100">
        <f t="shared" si="23"/>
        <v>3.10725944015444</v>
      </c>
      <c r="AU32" s="93">
        <v>0.27</v>
      </c>
      <c r="AV32" s="93">
        <f t="shared" si="24"/>
        <v>5.4600710000000001</v>
      </c>
      <c r="AW32" s="93">
        <v>0</v>
      </c>
      <c r="AX32" s="93">
        <v>0.13</v>
      </c>
      <c r="AZ32" s="99">
        <f t="shared" si="25"/>
        <v>3.3432788283591255</v>
      </c>
      <c r="BA32" s="99">
        <f t="shared" si="26"/>
        <v>2.4040809490830117</v>
      </c>
      <c r="BB32" s="100">
        <f t="shared" si="27"/>
        <v>3.2961039490830117</v>
      </c>
      <c r="BD32" s="93">
        <v>0.27</v>
      </c>
      <c r="BE32" s="93">
        <f t="shared" si="28"/>
        <v>6.1997800000000005</v>
      </c>
      <c r="BF32" s="93">
        <v>0.41499999999999998</v>
      </c>
      <c r="BG32" s="93">
        <v>0.33</v>
      </c>
      <c r="BH32" s="93">
        <v>0.4</v>
      </c>
      <c r="BI32" s="99">
        <f t="shared" si="29"/>
        <v>0.4956031373307544</v>
      </c>
      <c r="BJ32" s="99">
        <f t="shared" si="30"/>
        <v>1.1287054663570582</v>
      </c>
      <c r="BK32" s="100">
        <f t="shared" si="31"/>
        <v>0.72179236460348162</v>
      </c>
      <c r="BM32" s="93">
        <v>0.27</v>
      </c>
      <c r="BN32" s="93">
        <f t="shared" si="32"/>
        <v>6.2283448999999997</v>
      </c>
      <c r="BO32" s="93">
        <v>0.43</v>
      </c>
      <c r="BR32" s="99">
        <f t="shared" si="33"/>
        <v>1.6412186827852997</v>
      </c>
      <c r="BS32" s="99">
        <f t="shared" si="34"/>
        <v>1.6198712282398453</v>
      </c>
      <c r="BT32" s="100">
        <f t="shared" si="35"/>
        <v>1.8645907736943907</v>
      </c>
      <c r="BV32" s="93">
        <v>0.27</v>
      </c>
      <c r="BW32" s="93">
        <f t="shared" si="36"/>
        <v>6.1250230550000007</v>
      </c>
      <c r="BX32" s="93">
        <f t="shared" si="37"/>
        <v>0.28540000000000004</v>
      </c>
      <c r="BY32" s="93">
        <v>0</v>
      </c>
      <c r="BZ32" s="93">
        <v>0</v>
      </c>
      <c r="CA32" s="99">
        <f t="shared" si="38"/>
        <v>1.819024250909091</v>
      </c>
      <c r="CB32" s="99">
        <f t="shared" si="39"/>
        <v>1.4586202238117212</v>
      </c>
      <c r="CC32" s="100">
        <f t="shared" si="40"/>
        <v>1.8168447727272727</v>
      </c>
      <c r="CE32" s="93">
        <v>0.27</v>
      </c>
      <c r="CF32" s="93">
        <f t="shared" si="41"/>
        <v>5.7728100999999992</v>
      </c>
      <c r="CG32" s="93">
        <v>1.43</v>
      </c>
      <c r="CH32" s="93">
        <v>1.2</v>
      </c>
      <c r="CI32" s="93">
        <v>1.2</v>
      </c>
      <c r="CJ32" s="99">
        <f t="shared" si="42"/>
        <v>0.95276919155844153</v>
      </c>
      <c r="CK32" s="99">
        <f t="shared" si="43"/>
        <v>1.4284200290065265</v>
      </c>
      <c r="CL32" s="100">
        <f t="shared" si="44"/>
        <v>1.2128432467532466</v>
      </c>
      <c r="CN32" s="93">
        <v>0.27</v>
      </c>
      <c r="CO32" s="93">
        <f t="shared" si="45"/>
        <v>6.1718890000000002</v>
      </c>
      <c r="CP32" s="93">
        <v>0.67</v>
      </c>
      <c r="CQ32" s="93">
        <v>0.6</v>
      </c>
      <c r="CR32" s="93">
        <v>0.6</v>
      </c>
      <c r="CS32" s="99">
        <f t="shared" si="46"/>
        <v>0.17311786113366898</v>
      </c>
      <c r="CT32" s="99">
        <f t="shared" si="47"/>
        <v>1.3217148611336691</v>
      </c>
      <c r="CU32" s="100">
        <f t="shared" si="48"/>
        <v>0.91371486113366918</v>
      </c>
      <c r="CW32" s="93">
        <v>0.27</v>
      </c>
      <c r="CX32" s="93">
        <f t="shared" si="49"/>
        <v>5.7893997000000006</v>
      </c>
      <c r="CY32" s="93">
        <v>0.8</v>
      </c>
      <c r="CZ32" s="93">
        <v>0.28000000000000003</v>
      </c>
      <c r="DA32" s="93">
        <v>0.28000000000000003</v>
      </c>
      <c r="DB32" s="99">
        <f t="shared" si="50"/>
        <v>2.6555609309967148</v>
      </c>
      <c r="DC32" s="99">
        <f t="shared" si="51"/>
        <v>1.9609837250821471</v>
      </c>
      <c r="DD32" s="100">
        <f t="shared" si="52"/>
        <v>2.2585441103896104</v>
      </c>
      <c r="DF32" s="93">
        <v>0.27</v>
      </c>
      <c r="DG32" s="93">
        <f t="shared" si="53"/>
        <v>5.5986249999999993</v>
      </c>
      <c r="DH32" s="93">
        <v>0.19</v>
      </c>
      <c r="DI32" s="93">
        <v>0.24</v>
      </c>
      <c r="DJ32" s="93">
        <v>0.16</v>
      </c>
      <c r="DK32" s="99">
        <f t="shared" si="54"/>
        <v>1.7507636230019821</v>
      </c>
      <c r="DL32" s="99">
        <f t="shared" si="55"/>
        <v>1.9524933660714288</v>
      </c>
      <c r="DM32" s="100">
        <f t="shared" si="56"/>
        <v>1.9280795803571429</v>
      </c>
      <c r="DO32" s="93">
        <v>0.27</v>
      </c>
      <c r="DP32" s="93">
        <f t="shared" si="57"/>
        <v>6.0071889999999994</v>
      </c>
      <c r="DQ32" s="93">
        <v>0.1</v>
      </c>
      <c r="DR32" s="93">
        <v>0.27</v>
      </c>
      <c r="DS32" s="93">
        <v>0.27</v>
      </c>
      <c r="DT32" s="99">
        <f t="shared" si="58"/>
        <v>0.60383868484187564</v>
      </c>
      <c r="DU32" s="99">
        <f t="shared" si="59"/>
        <v>1.5604425419847328</v>
      </c>
      <c r="DV32" s="100">
        <f t="shared" si="60"/>
        <v>1.2524196848418756</v>
      </c>
      <c r="DX32" s="93">
        <v>0.27</v>
      </c>
      <c r="DY32" s="93">
        <f t="shared" si="61"/>
        <v>5.6079597000000003</v>
      </c>
      <c r="DZ32" s="93">
        <v>0.22</v>
      </c>
      <c r="EA32" s="93">
        <v>0.22</v>
      </c>
      <c r="EB32" s="93">
        <v>0.22</v>
      </c>
      <c r="EC32" s="99">
        <f t="shared" si="62"/>
        <v>3.1080860373278831</v>
      </c>
      <c r="ED32" s="99">
        <f t="shared" si="63"/>
        <v>2.2081263344187563</v>
      </c>
      <c r="EE32" s="100">
        <f t="shared" si="64"/>
        <v>2.6287699015444015</v>
      </c>
      <c r="EG32" s="93">
        <v>0.27</v>
      </c>
      <c r="EH32" s="93">
        <f t="shared" si="65"/>
        <v>5.6249851</v>
      </c>
      <c r="EI32" s="93">
        <v>2.7</v>
      </c>
      <c r="EJ32" s="93">
        <v>2.7</v>
      </c>
      <c r="EK32" s="93">
        <v>2.7</v>
      </c>
      <c r="EL32" s="99">
        <f t="shared" si="66"/>
        <v>1.6912790452833775</v>
      </c>
      <c r="EM32" s="99">
        <f t="shared" si="67"/>
        <v>1.4056824843636695</v>
      </c>
      <c r="EN32" s="100">
        <f t="shared" si="68"/>
        <v>1.6002874878246753</v>
      </c>
      <c r="EP32" s="93">
        <v>0.27</v>
      </c>
      <c r="EQ32" s="93">
        <f t="shared" si="69"/>
        <v>5.6449400000000001</v>
      </c>
      <c r="ER32" s="93">
        <v>2.7</v>
      </c>
      <c r="ES32" s="93">
        <v>2.7</v>
      </c>
      <c r="ET32" s="93">
        <v>2.7</v>
      </c>
      <c r="EU32" s="99">
        <f t="shared" si="70"/>
        <v>2.6823327150974032</v>
      </c>
      <c r="EV32" s="99">
        <f t="shared" si="71"/>
        <v>1.7202836609336611</v>
      </c>
      <c r="EW32" s="100">
        <f t="shared" si="72"/>
        <v>2.6472004791154795</v>
      </c>
      <c r="EY32" s="93">
        <v>0.27</v>
      </c>
      <c r="EZ32" s="93">
        <f t="shared" si="73"/>
        <v>3.28512</v>
      </c>
      <c r="FA32" s="93">
        <v>1.4</v>
      </c>
      <c r="FB32" s="100">
        <f t="shared" si="1"/>
        <v>2.4376661102172164</v>
      </c>
      <c r="FD32" s="93">
        <v>0.27</v>
      </c>
      <c r="FE32" s="93">
        <f t="shared" si="74"/>
        <v>3.13279</v>
      </c>
      <c r="FF32" s="93">
        <v>0.7</v>
      </c>
      <c r="FG32" s="100">
        <f t="shared" si="2"/>
        <v>5.2856028524504532</v>
      </c>
      <c r="FI32" s="93">
        <v>0.27</v>
      </c>
      <c r="FJ32" s="93">
        <f t="shared" si="75"/>
        <v>3.2289099999999999</v>
      </c>
      <c r="FK32" s="93">
        <v>2.5</v>
      </c>
      <c r="FL32" s="100">
        <f t="shared" si="3"/>
        <v>4.2068271927561653</v>
      </c>
    </row>
    <row r="33" spans="2:168" x14ac:dyDescent="0.25">
      <c r="B33" s="93">
        <v>0.28000000000000003</v>
      </c>
      <c r="C33" s="93">
        <f t="shared" si="4"/>
        <v>5.6557869599999995</v>
      </c>
      <c r="D33" s="93">
        <f t="shared" si="0"/>
        <v>0.23980000000000007</v>
      </c>
      <c r="E33" s="93">
        <v>5.5E-2</v>
      </c>
      <c r="F33" s="93">
        <v>0</v>
      </c>
      <c r="G33" s="99">
        <f t="shared" si="5"/>
        <v>1.8166935833390705</v>
      </c>
      <c r="H33" s="99">
        <f t="shared" si="6"/>
        <v>1.9620361308089502</v>
      </c>
      <c r="I33" s="100">
        <f t="shared" si="7"/>
        <v>1.8875642857142858</v>
      </c>
      <c r="K33" s="93">
        <v>0.28000000000000003</v>
      </c>
      <c r="L33" s="93">
        <f t="shared" si="8"/>
        <v>5.7511768000000005</v>
      </c>
      <c r="M33" s="93">
        <v>0.47699999999999998</v>
      </c>
      <c r="N33" s="93">
        <v>1.4</v>
      </c>
      <c r="O33" s="93">
        <v>0.33</v>
      </c>
      <c r="P33" s="99">
        <f t="shared" si="9"/>
        <v>1.0270862329334787</v>
      </c>
      <c r="Q33" s="99">
        <f t="shared" si="10"/>
        <v>1.4684794329334787</v>
      </c>
      <c r="R33" s="100">
        <f t="shared" si="11"/>
        <v>1.4620285757906215</v>
      </c>
      <c r="T33" s="93">
        <v>0.28000000000000003</v>
      </c>
      <c r="U33" s="93">
        <f t="shared" si="12"/>
        <v>5.7725247999999993</v>
      </c>
      <c r="V33" s="93">
        <v>0.7</v>
      </c>
      <c r="W33" s="93">
        <v>0</v>
      </c>
      <c r="Y33" s="99">
        <f t="shared" si="13"/>
        <v>2.1201283141727214</v>
      </c>
      <c r="Z33" s="99">
        <f t="shared" si="14"/>
        <v>1.9416916876666976</v>
      </c>
      <c r="AA33" s="100">
        <f t="shared" si="15"/>
        <v>1.9929565757906218</v>
      </c>
      <c r="AC33" s="93">
        <v>0.28000000000000003</v>
      </c>
      <c r="AD33" s="93">
        <f t="shared" si="16"/>
        <v>5.5678960000000002</v>
      </c>
      <c r="AE33" s="93">
        <v>0.65</v>
      </c>
      <c r="AF33" s="93">
        <v>0.2</v>
      </c>
      <c r="AG33" s="93">
        <v>1.03</v>
      </c>
      <c r="AH33" s="99">
        <f t="shared" si="17"/>
        <v>2.2472364232433812</v>
      </c>
      <c r="AI33" s="99">
        <f t="shared" si="18"/>
        <v>2.2324710714285718</v>
      </c>
      <c r="AJ33" s="100">
        <f t="shared" si="19"/>
        <v>2.2392230714285715</v>
      </c>
      <c r="AL33" s="93">
        <v>0.28000000000000003</v>
      </c>
      <c r="AM33" s="93">
        <f t="shared" si="20"/>
        <v>5.5770400000000002</v>
      </c>
      <c r="AN33" s="93">
        <v>-0.48</v>
      </c>
      <c r="AO33" s="93">
        <v>0.38</v>
      </c>
      <c r="AQ33" s="99">
        <f t="shared" si="21"/>
        <v>3.0335270714285718</v>
      </c>
      <c r="AR33" s="99">
        <f t="shared" si="22"/>
        <v>2.351026594594595</v>
      </c>
      <c r="AS33" s="100">
        <f t="shared" si="23"/>
        <v>3.0913145945945946</v>
      </c>
      <c r="AU33" s="93">
        <v>0.28000000000000003</v>
      </c>
      <c r="AV33" s="93">
        <f t="shared" si="24"/>
        <v>5.4599440000000001</v>
      </c>
      <c r="AW33" s="93">
        <v>0</v>
      </c>
      <c r="AX33" s="93">
        <v>0.13</v>
      </c>
      <c r="AZ33" s="99">
        <f t="shared" si="25"/>
        <v>3.3355221249121088</v>
      </c>
      <c r="BA33" s="99">
        <f t="shared" si="26"/>
        <v>2.4013453445945947</v>
      </c>
      <c r="BB33" s="100">
        <f t="shared" si="27"/>
        <v>3.2871533445945946</v>
      </c>
      <c r="BD33" s="93">
        <v>0.28000000000000003</v>
      </c>
      <c r="BE33" s="93">
        <f t="shared" si="28"/>
        <v>6.2036100000000003</v>
      </c>
      <c r="BF33" s="93">
        <v>0.41499999999999998</v>
      </c>
      <c r="BG33" s="93">
        <v>0.33</v>
      </c>
      <c r="BH33" s="93">
        <v>0.4</v>
      </c>
      <c r="BI33" s="99">
        <f t="shared" si="29"/>
        <v>0.4882058259187621</v>
      </c>
      <c r="BJ33" s="99">
        <f t="shared" si="30"/>
        <v>1.133192725780322</v>
      </c>
      <c r="BK33" s="100">
        <f t="shared" si="31"/>
        <v>0.72176073500967108</v>
      </c>
      <c r="BM33" s="93">
        <v>0.28000000000000003</v>
      </c>
      <c r="BN33" s="93">
        <f t="shared" si="32"/>
        <v>6.2317836</v>
      </c>
      <c r="BO33" s="93">
        <v>0.43</v>
      </c>
      <c r="BR33" s="99">
        <f t="shared" si="33"/>
        <v>1.6180200077369438</v>
      </c>
      <c r="BS33" s="99">
        <f t="shared" si="34"/>
        <v>1.6200061895551257</v>
      </c>
      <c r="BT33" s="100">
        <f t="shared" si="35"/>
        <v>1.8517843713733078</v>
      </c>
      <c r="BV33" s="93">
        <v>0.28000000000000003</v>
      </c>
      <c r="BW33" s="93">
        <f t="shared" si="36"/>
        <v>6.1246320799999996</v>
      </c>
      <c r="BX33" s="93">
        <f t="shared" si="37"/>
        <v>0.29760000000000003</v>
      </c>
      <c r="BY33" s="93">
        <v>0</v>
      </c>
      <c r="BZ33" s="93">
        <v>0</v>
      </c>
      <c r="CA33" s="99">
        <f t="shared" si="38"/>
        <v>1.7995465672727271</v>
      </c>
      <c r="CB33" s="99">
        <f t="shared" si="39"/>
        <v>1.4527829257037377</v>
      </c>
      <c r="CC33" s="100">
        <f t="shared" si="40"/>
        <v>1.80227</v>
      </c>
      <c r="CE33" s="93">
        <v>0.28000000000000003</v>
      </c>
      <c r="CF33" s="93">
        <f t="shared" si="41"/>
        <v>5.7772363999999996</v>
      </c>
      <c r="CG33" s="93">
        <v>1.43</v>
      </c>
      <c r="CH33" s="93">
        <v>1.2</v>
      </c>
      <c r="CI33" s="93">
        <v>1.2</v>
      </c>
      <c r="CJ33" s="99">
        <f t="shared" si="42"/>
        <v>0.93937641558441565</v>
      </c>
      <c r="CK33" s="99">
        <f t="shared" si="43"/>
        <v>1.4143564321972444</v>
      </c>
      <c r="CL33" s="100">
        <f t="shared" si="44"/>
        <v>1.1979024675324674</v>
      </c>
      <c r="CN33" s="93">
        <v>0.28000000000000003</v>
      </c>
      <c r="CO33" s="93">
        <f t="shared" si="45"/>
        <v>6.1760960000000003</v>
      </c>
      <c r="CP33" s="93">
        <v>0.67</v>
      </c>
      <c r="CQ33" s="93">
        <v>0.6</v>
      </c>
      <c r="CR33" s="93">
        <v>0.6</v>
      </c>
      <c r="CS33" s="99">
        <f t="shared" si="46"/>
        <v>0.16830215624492442</v>
      </c>
      <c r="CT33" s="99">
        <f t="shared" si="47"/>
        <v>1.3216141562449246</v>
      </c>
      <c r="CU33" s="100">
        <f t="shared" si="48"/>
        <v>0.90961415624492448</v>
      </c>
      <c r="CW33" s="93">
        <v>0.28000000000000003</v>
      </c>
      <c r="CX33" s="93">
        <f t="shared" si="49"/>
        <v>5.7941408000000001</v>
      </c>
      <c r="CY33" s="93">
        <v>0.8</v>
      </c>
      <c r="CZ33" s="93">
        <v>0.28000000000000003</v>
      </c>
      <c r="DA33" s="93">
        <v>0.28000000000000003</v>
      </c>
      <c r="DB33" s="99">
        <f t="shared" si="50"/>
        <v>2.6449314786418401</v>
      </c>
      <c r="DC33" s="99">
        <f t="shared" si="51"/>
        <v>1.9542450339539981</v>
      </c>
      <c r="DD33" s="100">
        <f t="shared" si="52"/>
        <v>2.2558681038961041</v>
      </c>
      <c r="DF33" s="93">
        <v>0.28000000000000003</v>
      </c>
      <c r="DG33" s="93">
        <f t="shared" si="53"/>
        <v>5.5965999999999996</v>
      </c>
      <c r="DH33" s="93">
        <v>0.19</v>
      </c>
      <c r="DI33" s="93">
        <v>0.24</v>
      </c>
      <c r="DJ33" s="93">
        <v>0.16</v>
      </c>
      <c r="DK33" s="99">
        <f t="shared" si="54"/>
        <v>1.7634541963406802</v>
      </c>
      <c r="DL33" s="99">
        <f t="shared" si="55"/>
        <v>1.9551518928571432</v>
      </c>
      <c r="DM33" s="100">
        <f t="shared" si="56"/>
        <v>1.9367170357142858</v>
      </c>
      <c r="DO33" s="93">
        <v>0.28000000000000003</v>
      </c>
      <c r="DP33" s="93">
        <f t="shared" si="57"/>
        <v>6.0052959999999995</v>
      </c>
      <c r="DQ33" s="93">
        <v>0.1</v>
      </c>
      <c r="DR33" s="93">
        <v>0.27</v>
      </c>
      <c r="DS33" s="93">
        <v>0.27</v>
      </c>
      <c r="DT33" s="99">
        <f t="shared" si="58"/>
        <v>0.61337960305343509</v>
      </c>
      <c r="DU33" s="99">
        <f t="shared" si="59"/>
        <v>1.5682596030534353</v>
      </c>
      <c r="DV33" s="100">
        <f t="shared" si="60"/>
        <v>1.2599396030534351</v>
      </c>
      <c r="DX33" s="93">
        <v>0.28000000000000003</v>
      </c>
      <c r="DY33" s="93">
        <f t="shared" si="61"/>
        <v>5.6059807999999993</v>
      </c>
      <c r="DZ33" s="93">
        <v>0.22</v>
      </c>
      <c r="EA33" s="93">
        <v>0.22</v>
      </c>
      <c r="EB33" s="93">
        <v>0.22</v>
      </c>
      <c r="EC33" s="99">
        <f t="shared" si="62"/>
        <v>3.1125927740963855</v>
      </c>
      <c r="ED33" s="99">
        <f t="shared" si="63"/>
        <v>2.2103730732660374</v>
      </c>
      <c r="EE33" s="100">
        <f t="shared" si="64"/>
        <v>2.6396379613899614</v>
      </c>
      <c r="EG33" s="93">
        <v>0.28000000000000003</v>
      </c>
      <c r="EH33" s="93">
        <f t="shared" si="65"/>
        <v>5.6314364000000001</v>
      </c>
      <c r="EI33" s="93">
        <v>2.7</v>
      </c>
      <c r="EJ33" s="93">
        <v>2.7</v>
      </c>
      <c r="EK33" s="93">
        <v>2.7</v>
      </c>
      <c r="EL33" s="99">
        <f t="shared" si="66"/>
        <v>1.6586256959706542</v>
      </c>
      <c r="EM33" s="99">
        <f t="shared" si="67"/>
        <v>1.3811303607686733</v>
      </c>
      <c r="EN33" s="100">
        <f t="shared" si="68"/>
        <v>1.5692392532467534</v>
      </c>
      <c r="EP33" s="93">
        <v>0.28000000000000003</v>
      </c>
      <c r="EQ33" s="93">
        <f t="shared" si="69"/>
        <v>5.6516599999999997</v>
      </c>
      <c r="ER33" s="93">
        <v>2.7</v>
      </c>
      <c r="ES33" s="93">
        <v>2.7</v>
      </c>
      <c r="ET33" s="93">
        <v>2.7</v>
      </c>
      <c r="EU33" s="99">
        <f t="shared" si="70"/>
        <v>2.6576565259740264</v>
      </c>
      <c r="EV33" s="99">
        <f t="shared" si="71"/>
        <v>1.6994182309582309</v>
      </c>
      <c r="EW33" s="100">
        <f t="shared" si="72"/>
        <v>2.6217764127764132</v>
      </c>
      <c r="EY33" s="93">
        <v>0.28000000000000003</v>
      </c>
      <c r="EZ33" s="93">
        <f t="shared" si="73"/>
        <v>3.2886799999999998</v>
      </c>
      <c r="FA33" s="93">
        <v>1.4</v>
      </c>
      <c r="FB33" s="100">
        <f t="shared" si="1"/>
        <v>2.404551456154465</v>
      </c>
      <c r="FD33" s="93">
        <v>0.28000000000000003</v>
      </c>
      <c r="FE33" s="93">
        <f t="shared" si="74"/>
        <v>3.1335600000000001</v>
      </c>
      <c r="FF33" s="93">
        <v>0.7</v>
      </c>
      <c r="FG33" s="100">
        <f t="shared" si="2"/>
        <v>5.2552477691280028</v>
      </c>
      <c r="FI33" s="93">
        <v>0.28000000000000003</v>
      </c>
      <c r="FJ33" s="93">
        <f t="shared" si="75"/>
        <v>3.2332399999999999</v>
      </c>
      <c r="FK33" s="93">
        <v>2.5</v>
      </c>
      <c r="FL33" s="100">
        <f t="shared" si="3"/>
        <v>4.1415574553709629</v>
      </c>
    </row>
    <row r="34" spans="2:168" x14ac:dyDescent="0.25">
      <c r="B34" s="93">
        <v>0.28999999999999998</v>
      </c>
      <c r="C34" s="93">
        <f t="shared" si="4"/>
        <v>5.6558725899999995</v>
      </c>
      <c r="D34" s="93">
        <f t="shared" si="0"/>
        <v>0.25290000000000001</v>
      </c>
      <c r="E34" s="93">
        <v>5.5E-2</v>
      </c>
      <c r="F34" s="93">
        <v>0</v>
      </c>
      <c r="G34" s="99">
        <f t="shared" si="5"/>
        <v>1.8287706933562824</v>
      </c>
      <c r="H34" s="99">
        <f t="shared" si="6"/>
        <v>1.9644520232358007</v>
      </c>
      <c r="I34" s="100">
        <f t="shared" si="7"/>
        <v>1.8940142857142854</v>
      </c>
      <c r="K34" s="93">
        <v>0.28999999999999998</v>
      </c>
      <c r="L34" s="93">
        <f t="shared" si="8"/>
        <v>5.7548956999999996</v>
      </c>
      <c r="M34" s="93">
        <v>0.47699999999999998</v>
      </c>
      <c r="N34" s="93">
        <v>1.4</v>
      </c>
      <c r="O34" s="93">
        <v>0.33</v>
      </c>
      <c r="P34" s="99">
        <f t="shared" si="9"/>
        <v>1.0143482504362049</v>
      </c>
      <c r="Q34" s="99">
        <f t="shared" si="10"/>
        <v>1.4571688004362051</v>
      </c>
      <c r="R34" s="100">
        <f t="shared" si="11"/>
        <v>1.4542378718647764</v>
      </c>
      <c r="T34" s="93">
        <v>0.28999999999999998</v>
      </c>
      <c r="U34" s="93">
        <f t="shared" si="12"/>
        <v>5.7764939000000002</v>
      </c>
      <c r="V34" s="93">
        <v>0.7</v>
      </c>
      <c r="W34" s="93">
        <v>0</v>
      </c>
      <c r="Y34" s="99">
        <f t="shared" si="13"/>
        <v>2.0906258916582359</v>
      </c>
      <c r="Z34" s="99">
        <f t="shared" si="14"/>
        <v>1.9337486627425735</v>
      </c>
      <c r="AA34" s="100">
        <f t="shared" si="15"/>
        <v>1.9801348718647764</v>
      </c>
      <c r="AC34" s="93">
        <v>0.28999999999999998</v>
      </c>
      <c r="AD34" s="93">
        <f t="shared" si="16"/>
        <v>5.5720779999999994</v>
      </c>
      <c r="AE34" s="93">
        <v>0.65</v>
      </c>
      <c r="AF34" s="93">
        <v>0.2</v>
      </c>
      <c r="AG34" s="93">
        <v>1.03</v>
      </c>
      <c r="AH34" s="99">
        <f t="shared" si="17"/>
        <v>2.2301998856189691</v>
      </c>
      <c r="AI34" s="99">
        <f t="shared" si="18"/>
        <v>2.2316139732142855</v>
      </c>
      <c r="AJ34" s="100">
        <f t="shared" si="19"/>
        <v>2.2277998303571431</v>
      </c>
      <c r="AL34" s="93">
        <v>0.28999999999999998</v>
      </c>
      <c r="AM34" s="93">
        <f t="shared" si="20"/>
        <v>5.5810949999999995</v>
      </c>
      <c r="AN34" s="93">
        <v>-0.48</v>
      </c>
      <c r="AO34" s="93">
        <v>0.38</v>
      </c>
      <c r="AQ34" s="99">
        <f t="shared" si="21"/>
        <v>3.0135928303571422</v>
      </c>
      <c r="AR34" s="99">
        <f t="shared" si="22"/>
        <v>2.3472448918918918</v>
      </c>
      <c r="AS34" s="100">
        <f t="shared" si="23"/>
        <v>3.0753697490347491</v>
      </c>
      <c r="AU34" s="93">
        <v>0.28999999999999998</v>
      </c>
      <c r="AV34" s="93">
        <f t="shared" si="24"/>
        <v>5.4598169999999993</v>
      </c>
      <c r="AW34" s="93">
        <v>0</v>
      </c>
      <c r="AX34" s="93">
        <v>0.13</v>
      </c>
      <c r="AZ34" s="99">
        <f t="shared" si="25"/>
        <v>3.3277654214650916</v>
      </c>
      <c r="BA34" s="99">
        <f t="shared" si="26"/>
        <v>2.3986357401061777</v>
      </c>
      <c r="BB34" s="100">
        <f t="shared" si="27"/>
        <v>3.2782027401061775</v>
      </c>
      <c r="BD34" s="93">
        <v>0.28999999999999998</v>
      </c>
      <c r="BE34" s="93">
        <f t="shared" si="28"/>
        <v>6.2074400000000001</v>
      </c>
      <c r="BF34" s="93">
        <v>0.41499999999999998</v>
      </c>
      <c r="BG34" s="93">
        <v>0.33</v>
      </c>
      <c r="BH34" s="93">
        <v>0.4</v>
      </c>
      <c r="BI34" s="99">
        <f t="shared" si="29"/>
        <v>0.48089151450676987</v>
      </c>
      <c r="BJ34" s="99">
        <f t="shared" si="30"/>
        <v>1.1377459852035856</v>
      </c>
      <c r="BK34" s="100">
        <f t="shared" si="31"/>
        <v>0.72180910541586074</v>
      </c>
      <c r="BM34" s="93">
        <v>0.28999999999999998</v>
      </c>
      <c r="BN34" s="93">
        <f t="shared" si="32"/>
        <v>6.2352223000000002</v>
      </c>
      <c r="BO34" s="93">
        <v>0.43</v>
      </c>
      <c r="BR34" s="99">
        <f t="shared" si="33"/>
        <v>1.5949073326885879</v>
      </c>
      <c r="BS34" s="99">
        <f t="shared" si="34"/>
        <v>1.620141150870406</v>
      </c>
      <c r="BT34" s="100">
        <f t="shared" si="35"/>
        <v>1.8389779690522245</v>
      </c>
      <c r="BV34" s="93">
        <v>0.28999999999999998</v>
      </c>
      <c r="BW34" s="93">
        <f t="shared" si="36"/>
        <v>6.1242408949999998</v>
      </c>
      <c r="BX34" s="93">
        <f t="shared" si="37"/>
        <v>0.30979999999999996</v>
      </c>
      <c r="BY34" s="93">
        <v>0</v>
      </c>
      <c r="BZ34" s="93">
        <v>0</v>
      </c>
      <c r="CA34" s="99">
        <f t="shared" si="38"/>
        <v>1.7800210436363637</v>
      </c>
      <c r="CB34" s="99">
        <f t="shared" si="39"/>
        <v>1.4469456275957544</v>
      </c>
      <c r="CC34" s="100">
        <f t="shared" si="40"/>
        <v>1.7876952272727273</v>
      </c>
      <c r="CE34" s="93">
        <v>0.28999999999999998</v>
      </c>
      <c r="CF34" s="93">
        <f t="shared" si="41"/>
        <v>5.7816627</v>
      </c>
      <c r="CG34" s="93">
        <v>1.43</v>
      </c>
      <c r="CH34" s="93">
        <v>1.2</v>
      </c>
      <c r="CI34" s="93">
        <v>1.2</v>
      </c>
      <c r="CJ34" s="99">
        <f t="shared" si="42"/>
        <v>0.92626963961038966</v>
      </c>
      <c r="CK34" s="99">
        <f t="shared" si="43"/>
        <v>1.4005328353879625</v>
      </c>
      <c r="CL34" s="100">
        <f t="shared" si="44"/>
        <v>1.1832016883116883</v>
      </c>
      <c r="CN34" s="93">
        <v>0.28999999999999998</v>
      </c>
      <c r="CO34" s="93">
        <f t="shared" si="45"/>
        <v>6.1803030000000003</v>
      </c>
      <c r="CP34" s="93">
        <v>0.67</v>
      </c>
      <c r="CQ34" s="93">
        <v>0.6</v>
      </c>
      <c r="CR34" s="93">
        <v>0.6</v>
      </c>
      <c r="CS34" s="99">
        <f t="shared" si="46"/>
        <v>0.16362045135617986</v>
      </c>
      <c r="CT34" s="99">
        <f t="shared" si="47"/>
        <v>1.32163345135618</v>
      </c>
      <c r="CU34" s="100">
        <f t="shared" si="48"/>
        <v>0.90563345135618012</v>
      </c>
      <c r="CW34" s="93">
        <v>0.28999999999999998</v>
      </c>
      <c r="CX34" s="93">
        <f t="shared" si="49"/>
        <v>5.7988819000000005</v>
      </c>
      <c r="CY34" s="93">
        <v>0.8</v>
      </c>
      <c r="CZ34" s="93">
        <v>0.28000000000000003</v>
      </c>
      <c r="DA34" s="93">
        <v>0.28000000000000003</v>
      </c>
      <c r="DB34" s="99">
        <f t="shared" si="50"/>
        <v>2.634462026286966</v>
      </c>
      <c r="DC34" s="99">
        <f t="shared" si="51"/>
        <v>1.9475623428258491</v>
      </c>
      <c r="DD34" s="100">
        <f t="shared" si="52"/>
        <v>2.2532480974025972</v>
      </c>
      <c r="DF34" s="93">
        <v>0.28999999999999998</v>
      </c>
      <c r="DG34" s="93">
        <f t="shared" si="53"/>
        <v>5.5945749999999999</v>
      </c>
      <c r="DH34" s="93">
        <v>0.19</v>
      </c>
      <c r="DI34" s="93">
        <v>0.24</v>
      </c>
      <c r="DJ34" s="93">
        <v>0.16</v>
      </c>
      <c r="DK34" s="99">
        <f t="shared" si="54"/>
        <v>1.7761827696793777</v>
      </c>
      <c r="DL34" s="99">
        <f t="shared" si="55"/>
        <v>1.9578584196428572</v>
      </c>
      <c r="DM34" s="100">
        <f t="shared" si="56"/>
        <v>1.9453864910714285</v>
      </c>
      <c r="DO34" s="93">
        <v>0.28999999999999998</v>
      </c>
      <c r="DP34" s="93">
        <f t="shared" si="57"/>
        <v>6.0034029999999996</v>
      </c>
      <c r="DQ34" s="93">
        <v>0.1</v>
      </c>
      <c r="DR34" s="93">
        <v>0.27</v>
      </c>
      <c r="DS34" s="93">
        <v>0.27</v>
      </c>
      <c r="DT34" s="99">
        <f t="shared" si="58"/>
        <v>0.62294052126499444</v>
      </c>
      <c r="DU34" s="99">
        <f t="shared" si="59"/>
        <v>1.5761306641221373</v>
      </c>
      <c r="DV34" s="100">
        <f t="shared" si="60"/>
        <v>1.2675135212649944</v>
      </c>
      <c r="DX34" s="93">
        <v>0.28999999999999998</v>
      </c>
      <c r="DY34" s="93">
        <f t="shared" si="61"/>
        <v>5.6040019000000001</v>
      </c>
      <c r="DZ34" s="93">
        <v>0.22</v>
      </c>
      <c r="EA34" s="93">
        <v>0.22</v>
      </c>
      <c r="EB34" s="93">
        <v>0.22</v>
      </c>
      <c r="EC34" s="99">
        <f t="shared" si="62"/>
        <v>3.1171435108648882</v>
      </c>
      <c r="ED34" s="99">
        <f t="shared" si="63"/>
        <v>2.2126638121133184</v>
      </c>
      <c r="EE34" s="100">
        <f t="shared" si="64"/>
        <v>2.6505500212355213</v>
      </c>
      <c r="EG34" s="93">
        <v>0.28999999999999998</v>
      </c>
      <c r="EH34" s="93">
        <f t="shared" si="65"/>
        <v>5.6378877000000003</v>
      </c>
      <c r="EI34" s="93">
        <v>2.7</v>
      </c>
      <c r="EJ34" s="93">
        <v>2.7</v>
      </c>
      <c r="EK34" s="93">
        <v>2.7</v>
      </c>
      <c r="EL34" s="99">
        <f t="shared" si="66"/>
        <v>1.6265123466579303</v>
      </c>
      <c r="EM34" s="99">
        <f t="shared" si="67"/>
        <v>1.3571182371736765</v>
      </c>
      <c r="EN34" s="100">
        <f t="shared" si="68"/>
        <v>1.5387310186688312</v>
      </c>
      <c r="EP34" s="93">
        <v>0.28999999999999998</v>
      </c>
      <c r="EQ34" s="93">
        <f t="shared" si="69"/>
        <v>5.6583799999999993</v>
      </c>
      <c r="ER34" s="93">
        <v>2.7</v>
      </c>
      <c r="ES34" s="93">
        <v>2.7</v>
      </c>
      <c r="ET34" s="93">
        <v>2.7</v>
      </c>
      <c r="EU34" s="99">
        <f t="shared" si="70"/>
        <v>2.633520336850649</v>
      </c>
      <c r="EV34" s="99">
        <f t="shared" si="71"/>
        <v>1.6790928009828008</v>
      </c>
      <c r="EW34" s="100">
        <f t="shared" si="72"/>
        <v>2.5968923464373463</v>
      </c>
      <c r="EY34" s="93">
        <v>0.28999999999999998</v>
      </c>
      <c r="EZ34" s="93">
        <f t="shared" si="73"/>
        <v>3.2922400000000001</v>
      </c>
      <c r="FA34" s="93">
        <v>1.4</v>
      </c>
      <c r="FB34" s="100">
        <f t="shared" si="1"/>
        <v>2.3717168020917132</v>
      </c>
      <c r="FD34" s="93">
        <v>0.28999999999999998</v>
      </c>
      <c r="FE34" s="93">
        <f t="shared" si="74"/>
        <v>3.1343299999999998</v>
      </c>
      <c r="FF34" s="93">
        <v>0.7</v>
      </c>
      <c r="FG34" s="100">
        <f t="shared" si="2"/>
        <v>5.2250326858055507</v>
      </c>
      <c r="FI34" s="93">
        <v>0.28999999999999998</v>
      </c>
      <c r="FJ34" s="93">
        <f t="shared" si="75"/>
        <v>3.2375699999999998</v>
      </c>
      <c r="FK34" s="93">
        <v>2.5</v>
      </c>
      <c r="FL34" s="100">
        <f t="shared" si="3"/>
        <v>4.0767877179857601</v>
      </c>
    </row>
    <row r="35" spans="2:168" x14ac:dyDescent="0.25">
      <c r="B35" s="93">
        <v>0.3</v>
      </c>
      <c r="C35" s="93">
        <f t="shared" si="4"/>
        <v>5.655958</v>
      </c>
      <c r="D35" s="93">
        <f t="shared" si="0"/>
        <v>0.26600000000000001</v>
      </c>
      <c r="E35" s="93">
        <v>5.5E-2</v>
      </c>
      <c r="F35" s="93">
        <v>0</v>
      </c>
      <c r="G35" s="99">
        <f t="shared" si="5"/>
        <v>1.840788343373494</v>
      </c>
      <c r="H35" s="99">
        <f t="shared" si="6"/>
        <v>1.9668789156626507</v>
      </c>
      <c r="I35" s="100">
        <f t="shared" si="7"/>
        <v>1.9004642857142855</v>
      </c>
      <c r="K35" s="93">
        <v>0.3</v>
      </c>
      <c r="L35" s="93">
        <f t="shared" si="8"/>
        <v>5.7586299999999992</v>
      </c>
      <c r="M35" s="93">
        <v>0.47699999999999998</v>
      </c>
      <c r="N35" s="93">
        <v>1.4</v>
      </c>
      <c r="O35" s="93">
        <v>0.33</v>
      </c>
      <c r="P35" s="99">
        <f t="shared" si="9"/>
        <v>1.0017056679389311</v>
      </c>
      <c r="Q35" s="99">
        <f t="shared" si="10"/>
        <v>1.4461381679389311</v>
      </c>
      <c r="R35" s="100">
        <f t="shared" si="11"/>
        <v>1.4465131679389314</v>
      </c>
      <c r="T35" s="93">
        <v>0.3</v>
      </c>
      <c r="U35" s="93">
        <f t="shared" si="12"/>
        <v>5.7804629999999992</v>
      </c>
      <c r="V35" s="93">
        <v>0.7</v>
      </c>
      <c r="W35" s="93">
        <v>0</v>
      </c>
      <c r="Y35" s="99">
        <f t="shared" si="13"/>
        <v>2.0612634691437508</v>
      </c>
      <c r="Z35" s="99">
        <f t="shared" si="14"/>
        <v>1.9258056378184496</v>
      </c>
      <c r="AA35" s="100">
        <f t="shared" si="15"/>
        <v>1.9673131679389313</v>
      </c>
      <c r="AC35" s="93">
        <v>0.3</v>
      </c>
      <c r="AD35" s="93">
        <f t="shared" si="16"/>
        <v>5.5762599999999996</v>
      </c>
      <c r="AE35" s="93">
        <v>0.65</v>
      </c>
      <c r="AF35" s="93">
        <v>0.2</v>
      </c>
      <c r="AG35" s="93">
        <v>1.03</v>
      </c>
      <c r="AH35" s="99">
        <f t="shared" si="17"/>
        <v>2.2132933479945573</v>
      </c>
      <c r="AI35" s="99">
        <f t="shared" si="18"/>
        <v>2.2307968750000002</v>
      </c>
      <c r="AJ35" s="100">
        <f t="shared" si="19"/>
        <v>2.2165825892857147</v>
      </c>
      <c r="AL35" s="93">
        <v>0.3</v>
      </c>
      <c r="AM35" s="93">
        <f t="shared" si="20"/>
        <v>5.5851499999999996</v>
      </c>
      <c r="AN35" s="93">
        <v>-0.48</v>
      </c>
      <c r="AO35" s="93">
        <v>0.38</v>
      </c>
      <c r="AQ35" s="99">
        <f t="shared" si="21"/>
        <v>2.9935625892857138</v>
      </c>
      <c r="AR35" s="99">
        <f t="shared" si="22"/>
        <v>2.343539189189189</v>
      </c>
      <c r="AS35" s="100">
        <f t="shared" si="23"/>
        <v>3.0594249034749028</v>
      </c>
      <c r="AU35" s="93">
        <v>0.3</v>
      </c>
      <c r="AV35" s="93">
        <f t="shared" si="24"/>
        <v>5.4596900000000002</v>
      </c>
      <c r="AW35" s="93">
        <v>0</v>
      </c>
      <c r="AX35" s="93">
        <v>0.13</v>
      </c>
      <c r="AZ35" s="99">
        <f t="shared" si="25"/>
        <v>3.3200087180180753</v>
      </c>
      <c r="BA35" s="99">
        <f t="shared" si="26"/>
        <v>2.3959521356177609</v>
      </c>
      <c r="BB35" s="100">
        <f t="shared" si="27"/>
        <v>3.2692521356177604</v>
      </c>
      <c r="BD35" s="93">
        <v>0.3</v>
      </c>
      <c r="BE35" s="93">
        <f t="shared" si="28"/>
        <v>6.2112700000000007</v>
      </c>
      <c r="BF35" s="93">
        <v>0.41499999999999998</v>
      </c>
      <c r="BG35" s="93">
        <v>0.33</v>
      </c>
      <c r="BH35" s="93">
        <v>0.4</v>
      </c>
      <c r="BI35" s="99">
        <f t="shared" si="29"/>
        <v>0.47366020309477769</v>
      </c>
      <c r="BJ35" s="99">
        <f t="shared" si="30"/>
        <v>1.1423652446268495</v>
      </c>
      <c r="BK35" s="100">
        <f t="shared" si="31"/>
        <v>0.72193747582205037</v>
      </c>
      <c r="BM35" s="93">
        <v>0.3</v>
      </c>
      <c r="BN35" s="93">
        <f t="shared" si="32"/>
        <v>6.2386610000000005</v>
      </c>
      <c r="BO35" s="93">
        <v>0.43</v>
      </c>
      <c r="BR35" s="99">
        <f t="shared" si="33"/>
        <v>1.571880657640232</v>
      </c>
      <c r="BS35" s="99">
        <f t="shared" si="34"/>
        <v>1.6202761121856866</v>
      </c>
      <c r="BT35" s="100">
        <f t="shared" si="35"/>
        <v>1.8261715667311411</v>
      </c>
      <c r="BV35" s="93">
        <v>0.3</v>
      </c>
      <c r="BW35" s="93">
        <f t="shared" si="36"/>
        <v>6.1238495000000004</v>
      </c>
      <c r="BX35" s="93">
        <f t="shared" si="37"/>
        <v>0.32200000000000001</v>
      </c>
      <c r="BY35" s="93">
        <v>0</v>
      </c>
      <c r="BZ35" s="93">
        <v>0</v>
      </c>
      <c r="CA35" s="99">
        <f t="shared" si="38"/>
        <v>1.7604549999999999</v>
      </c>
      <c r="CB35" s="99">
        <f t="shared" si="39"/>
        <v>1.4411083294877709</v>
      </c>
      <c r="CC35" s="100">
        <f t="shared" si="40"/>
        <v>1.7731204545454546</v>
      </c>
      <c r="CE35" s="93">
        <v>0.3</v>
      </c>
      <c r="CF35" s="93">
        <f t="shared" si="41"/>
        <v>5.7860889999999996</v>
      </c>
      <c r="CG35" s="93">
        <v>1.43</v>
      </c>
      <c r="CH35" s="93">
        <v>1.2</v>
      </c>
      <c r="CI35" s="93">
        <v>1.2</v>
      </c>
      <c r="CJ35" s="99">
        <f t="shared" si="42"/>
        <v>0.91344886363636357</v>
      </c>
      <c r="CK35" s="99">
        <f t="shared" si="43"/>
        <v>1.3869492385786801</v>
      </c>
      <c r="CL35" s="100">
        <f t="shared" si="44"/>
        <v>1.1687409090909091</v>
      </c>
      <c r="CN35" s="93">
        <v>0.3</v>
      </c>
      <c r="CO35" s="93">
        <f t="shared" si="45"/>
        <v>6.1845100000000004</v>
      </c>
      <c r="CP35" s="93">
        <v>0.67</v>
      </c>
      <c r="CQ35" s="93">
        <v>0.6</v>
      </c>
      <c r="CR35" s="93">
        <v>0.6</v>
      </c>
      <c r="CS35" s="99">
        <f t="shared" si="46"/>
        <v>0.15907274646743541</v>
      </c>
      <c r="CT35" s="99">
        <f t="shared" si="47"/>
        <v>1.3217727464674356</v>
      </c>
      <c r="CU35" s="100">
        <f t="shared" si="48"/>
        <v>0.90177274646743533</v>
      </c>
      <c r="CW35" s="93">
        <v>0.3</v>
      </c>
      <c r="CX35" s="93">
        <f t="shared" si="49"/>
        <v>5.803623</v>
      </c>
      <c r="CY35" s="93">
        <v>0.8</v>
      </c>
      <c r="CZ35" s="93">
        <v>0.28000000000000003</v>
      </c>
      <c r="DA35" s="93">
        <v>0.28000000000000003</v>
      </c>
      <c r="DB35" s="99">
        <f t="shared" si="50"/>
        <v>2.6241525739320917</v>
      </c>
      <c r="DC35" s="99">
        <f t="shared" si="51"/>
        <v>1.9409356516977001</v>
      </c>
      <c r="DD35" s="100">
        <f t="shared" si="52"/>
        <v>2.2506840909090906</v>
      </c>
      <c r="DF35" s="93">
        <v>0.3</v>
      </c>
      <c r="DG35" s="93">
        <f t="shared" si="53"/>
        <v>5.5925499999999992</v>
      </c>
      <c r="DH35" s="93">
        <v>0.19</v>
      </c>
      <c r="DI35" s="93">
        <v>0.24</v>
      </c>
      <c r="DJ35" s="93">
        <v>0.16</v>
      </c>
      <c r="DK35" s="99">
        <f t="shared" si="54"/>
        <v>1.7889493430180756</v>
      </c>
      <c r="DL35" s="99">
        <f t="shared" si="55"/>
        <v>1.9606129464285715</v>
      </c>
      <c r="DM35" s="100">
        <f t="shared" si="56"/>
        <v>1.9540879464285712</v>
      </c>
      <c r="DO35" s="93">
        <v>0.3</v>
      </c>
      <c r="DP35" s="93">
        <f t="shared" si="57"/>
        <v>6.0015099999999997</v>
      </c>
      <c r="DQ35" s="93">
        <v>0.1</v>
      </c>
      <c r="DR35" s="93">
        <v>0.27</v>
      </c>
      <c r="DS35" s="93">
        <v>0.27</v>
      </c>
      <c r="DT35" s="99">
        <f t="shared" si="58"/>
        <v>0.63252143947655393</v>
      </c>
      <c r="DU35" s="99">
        <f t="shared" si="59"/>
        <v>1.5840557251908396</v>
      </c>
      <c r="DV35" s="100">
        <f t="shared" si="60"/>
        <v>1.2751414394765539</v>
      </c>
      <c r="DX35" s="93">
        <v>0.3</v>
      </c>
      <c r="DY35" s="93">
        <f t="shared" si="61"/>
        <v>5.602023</v>
      </c>
      <c r="DZ35" s="93">
        <v>0.22</v>
      </c>
      <c r="EA35" s="93">
        <v>0.22</v>
      </c>
      <c r="EB35" s="93">
        <v>0.22</v>
      </c>
      <c r="EC35" s="99">
        <f t="shared" si="62"/>
        <v>3.1217382476333908</v>
      </c>
      <c r="ED35" s="99">
        <f t="shared" si="63"/>
        <v>2.2149985509605998</v>
      </c>
      <c r="EE35" s="100">
        <f t="shared" si="64"/>
        <v>2.6615060810810811</v>
      </c>
      <c r="EG35" s="93">
        <v>0.3</v>
      </c>
      <c r="EH35" s="93">
        <f t="shared" si="65"/>
        <v>5.6443389999999996</v>
      </c>
      <c r="EI35" s="93">
        <v>2.7</v>
      </c>
      <c r="EJ35" s="93">
        <v>2.7</v>
      </c>
      <c r="EK35" s="93">
        <v>2.7</v>
      </c>
      <c r="EL35" s="99">
        <f t="shared" si="66"/>
        <v>1.5949389973452064</v>
      </c>
      <c r="EM35" s="99">
        <f t="shared" si="67"/>
        <v>1.3336461135786801</v>
      </c>
      <c r="EN35" s="100">
        <f t="shared" si="68"/>
        <v>1.508762784090909</v>
      </c>
      <c r="EP35" s="93">
        <v>0.3</v>
      </c>
      <c r="EQ35" s="93">
        <f t="shared" si="69"/>
        <v>5.6650999999999998</v>
      </c>
      <c r="ER35" s="93">
        <v>2.7</v>
      </c>
      <c r="ES35" s="93">
        <v>2.7</v>
      </c>
      <c r="ET35" s="93">
        <v>2.7</v>
      </c>
      <c r="EU35" s="99">
        <f t="shared" si="70"/>
        <v>2.6099241477272725</v>
      </c>
      <c r="EV35" s="99">
        <f t="shared" si="71"/>
        <v>1.6593073710073707</v>
      </c>
      <c r="EW35" s="100">
        <f t="shared" si="72"/>
        <v>2.5725482800982795</v>
      </c>
      <c r="EY35" s="93">
        <v>0.3</v>
      </c>
      <c r="EZ35" s="93">
        <f t="shared" si="73"/>
        <v>3.2957999999999998</v>
      </c>
      <c r="FA35" s="93">
        <v>1.4</v>
      </c>
      <c r="FB35" s="100">
        <f t="shared" si="1"/>
        <v>2.3391621480289615</v>
      </c>
      <c r="FD35" s="93">
        <v>0.3</v>
      </c>
      <c r="FE35" s="93">
        <f t="shared" si="74"/>
        <v>3.1351</v>
      </c>
      <c r="FF35" s="93">
        <v>0.7</v>
      </c>
      <c r="FG35" s="100">
        <f t="shared" si="2"/>
        <v>5.1949576024830986</v>
      </c>
      <c r="FI35" s="93">
        <v>0.3</v>
      </c>
      <c r="FJ35" s="93">
        <f t="shared" si="75"/>
        <v>3.2418999999999998</v>
      </c>
      <c r="FK35" s="93">
        <v>2.5</v>
      </c>
      <c r="FL35" s="100">
        <f t="shared" si="3"/>
        <v>4.0125179806005571</v>
      </c>
    </row>
    <row r="36" spans="2:168" x14ac:dyDescent="0.25">
      <c r="B36" s="93">
        <v>0.31</v>
      </c>
      <c r="C36" s="93">
        <f t="shared" si="4"/>
        <v>5.6560431899999992</v>
      </c>
      <c r="D36" s="93">
        <f t="shared" si="0"/>
        <v>0.27910000000000001</v>
      </c>
      <c r="E36" s="93">
        <v>5.5E-2</v>
      </c>
      <c r="F36" s="93">
        <v>0</v>
      </c>
      <c r="G36" s="99">
        <f t="shared" si="5"/>
        <v>1.8527543933907056</v>
      </c>
      <c r="H36" s="99">
        <f t="shared" si="6"/>
        <v>1.9693168080895012</v>
      </c>
      <c r="I36" s="100">
        <f t="shared" si="7"/>
        <v>1.9069142857142856</v>
      </c>
      <c r="K36" s="93">
        <v>0.31</v>
      </c>
      <c r="L36" s="93">
        <f t="shared" si="8"/>
        <v>5.7623796999999994</v>
      </c>
      <c r="M36" s="93">
        <v>0.47699999999999998</v>
      </c>
      <c r="N36" s="93">
        <v>1.4</v>
      </c>
      <c r="O36" s="93">
        <v>0.33</v>
      </c>
      <c r="P36" s="99">
        <f t="shared" si="9"/>
        <v>0.9891584854416573</v>
      </c>
      <c r="Q36" s="99">
        <f t="shared" si="10"/>
        <v>1.4353875354416576</v>
      </c>
      <c r="R36" s="100">
        <f t="shared" si="11"/>
        <v>1.438854464013086</v>
      </c>
      <c r="T36" s="93">
        <v>0.31</v>
      </c>
      <c r="U36" s="93">
        <f t="shared" si="12"/>
        <v>5.7844320999999992</v>
      </c>
      <c r="V36" s="93">
        <v>0.7</v>
      </c>
      <c r="W36" s="93">
        <v>0</v>
      </c>
      <c r="Y36" s="99">
        <f t="shared" si="13"/>
        <v>2.0320410466292653</v>
      </c>
      <c r="Z36" s="99">
        <f t="shared" si="14"/>
        <v>1.9178626128943255</v>
      </c>
      <c r="AA36" s="100">
        <f t="shared" si="15"/>
        <v>1.9544914640130862</v>
      </c>
      <c r="AC36" s="93">
        <v>0.31</v>
      </c>
      <c r="AD36" s="93">
        <f t="shared" si="16"/>
        <v>5.5804419999999997</v>
      </c>
      <c r="AE36" s="93">
        <v>0.65</v>
      </c>
      <c r="AF36" s="93">
        <v>0.2</v>
      </c>
      <c r="AG36" s="93">
        <v>1.03</v>
      </c>
      <c r="AH36" s="99">
        <f t="shared" si="17"/>
        <v>2.1965168103701451</v>
      </c>
      <c r="AI36" s="99">
        <f t="shared" si="18"/>
        <v>2.2300197767857139</v>
      </c>
      <c r="AJ36" s="100">
        <f t="shared" si="19"/>
        <v>2.2055713482142858</v>
      </c>
      <c r="AL36" s="93">
        <v>0.31</v>
      </c>
      <c r="AM36" s="93">
        <f t="shared" si="20"/>
        <v>5.5892049999999998</v>
      </c>
      <c r="AN36" s="93">
        <v>-0.48</v>
      </c>
      <c r="AO36" s="93">
        <v>0.38</v>
      </c>
      <c r="AQ36" s="99">
        <f t="shared" si="21"/>
        <v>2.9734363482142854</v>
      </c>
      <c r="AR36" s="99">
        <f t="shared" si="22"/>
        <v>2.3399094864864862</v>
      </c>
      <c r="AS36" s="100">
        <f t="shared" si="23"/>
        <v>3.0434800579150574</v>
      </c>
      <c r="AU36" s="93">
        <v>0.31</v>
      </c>
      <c r="AV36" s="93">
        <f t="shared" si="24"/>
        <v>5.4595629999999993</v>
      </c>
      <c r="AW36" s="93">
        <v>0</v>
      </c>
      <c r="AX36" s="93">
        <v>0.13</v>
      </c>
      <c r="AZ36" s="99">
        <f t="shared" si="25"/>
        <v>3.312252014571059</v>
      </c>
      <c r="BA36" s="99">
        <f t="shared" si="26"/>
        <v>2.3932945311293436</v>
      </c>
      <c r="BB36" s="100">
        <f t="shared" si="27"/>
        <v>3.2603015311293433</v>
      </c>
      <c r="BD36" s="93">
        <v>0.31</v>
      </c>
      <c r="BE36" s="93">
        <f t="shared" si="28"/>
        <v>6.2151000000000005</v>
      </c>
      <c r="BF36" s="93">
        <v>0.41499999999999998</v>
      </c>
      <c r="BG36" s="93">
        <v>0.33</v>
      </c>
      <c r="BH36" s="93">
        <v>0.4</v>
      </c>
      <c r="BI36" s="99">
        <f t="shared" si="29"/>
        <v>0.46651189168278534</v>
      </c>
      <c r="BJ36" s="99">
        <f t="shared" si="30"/>
        <v>1.1470505040501136</v>
      </c>
      <c r="BK36" s="100">
        <f t="shared" si="31"/>
        <v>0.72214584622823985</v>
      </c>
      <c r="BM36" s="93">
        <v>0.31</v>
      </c>
      <c r="BN36" s="93">
        <f t="shared" si="32"/>
        <v>6.2420996999999998</v>
      </c>
      <c r="BO36" s="93">
        <v>0.43</v>
      </c>
      <c r="BR36" s="99">
        <f t="shared" si="33"/>
        <v>1.5489399825918762</v>
      </c>
      <c r="BS36" s="99">
        <f>((1-$B36)*BS$1)+($B36*BS$2)-($B36*(1-$B36)*BP36)</f>
        <v>1.6204110735009669</v>
      </c>
      <c r="BT36" s="100">
        <f t="shared" si="35"/>
        <v>1.8133651644100579</v>
      </c>
      <c r="BV36" s="93">
        <v>0.31</v>
      </c>
      <c r="BW36" s="93">
        <f t="shared" si="36"/>
        <v>6.1234578949999996</v>
      </c>
      <c r="BX36" s="93">
        <f t="shared" si="37"/>
        <v>0.3342</v>
      </c>
      <c r="BY36" s="93">
        <v>0</v>
      </c>
      <c r="BZ36" s="93">
        <v>0</v>
      </c>
      <c r="CA36" s="99">
        <f t="shared" si="38"/>
        <v>1.7408557563636364</v>
      </c>
      <c r="CB36" s="99">
        <f t="shared" si="39"/>
        <v>1.4352710313797874</v>
      </c>
      <c r="CC36" s="100">
        <f t="shared" si="40"/>
        <v>1.7585456818181817</v>
      </c>
      <c r="CE36" s="93">
        <v>0.31</v>
      </c>
      <c r="CF36" s="93">
        <f t="shared" si="41"/>
        <v>5.7905153</v>
      </c>
      <c r="CG36" s="93">
        <v>1.43</v>
      </c>
      <c r="CH36" s="93">
        <v>1.2</v>
      </c>
      <c r="CI36" s="93">
        <v>1.2</v>
      </c>
      <c r="CJ36" s="99">
        <f t="shared" si="42"/>
        <v>0.9009140876623376</v>
      </c>
      <c r="CK36" s="99">
        <f t="shared" si="43"/>
        <v>1.373605641769398</v>
      </c>
      <c r="CL36" s="100">
        <f t="shared" si="44"/>
        <v>1.1545201298701298</v>
      </c>
      <c r="CN36" s="93">
        <v>0.31</v>
      </c>
      <c r="CO36" s="93">
        <f t="shared" si="45"/>
        <v>6.1887170000000005</v>
      </c>
      <c r="CP36" s="93">
        <v>0.67</v>
      </c>
      <c r="CQ36" s="93">
        <v>0.6</v>
      </c>
      <c r="CR36" s="93">
        <v>0.6</v>
      </c>
      <c r="CS36" s="99">
        <f t="shared" si="46"/>
        <v>0.15465904157869084</v>
      </c>
      <c r="CT36" s="99">
        <f t="shared" si="47"/>
        <v>1.322032041578691</v>
      </c>
      <c r="CU36" s="100">
        <f t="shared" si="48"/>
        <v>0.89803204157869099</v>
      </c>
      <c r="CW36" s="93">
        <v>0.31</v>
      </c>
      <c r="CX36" s="93">
        <f t="shared" si="49"/>
        <v>5.8083640999999995</v>
      </c>
      <c r="CY36" s="93">
        <v>0.8</v>
      </c>
      <c r="CZ36" s="93">
        <v>0.28000000000000003</v>
      </c>
      <c r="DA36" s="93">
        <v>0.28000000000000003</v>
      </c>
      <c r="DB36" s="99">
        <f t="shared" si="50"/>
        <v>2.6140031215772179</v>
      </c>
      <c r="DC36" s="99">
        <f t="shared" si="51"/>
        <v>1.934364960569551</v>
      </c>
      <c r="DD36" s="100">
        <f t="shared" si="52"/>
        <v>2.2481760844155843</v>
      </c>
      <c r="DF36" s="93">
        <v>0.31</v>
      </c>
      <c r="DG36" s="93">
        <f t="shared" si="53"/>
        <v>5.5905249999999995</v>
      </c>
      <c r="DH36" s="93">
        <v>0.19</v>
      </c>
      <c r="DI36" s="93">
        <v>0.24</v>
      </c>
      <c r="DJ36" s="93">
        <v>0.16</v>
      </c>
      <c r="DK36" s="99">
        <f t="shared" si="54"/>
        <v>1.8017539163567733</v>
      </c>
      <c r="DL36" s="99">
        <f t="shared" si="55"/>
        <v>1.9634154732142859</v>
      </c>
      <c r="DM36" s="100">
        <f t="shared" si="56"/>
        <v>1.9628214017857144</v>
      </c>
      <c r="DO36" s="93">
        <v>0.31</v>
      </c>
      <c r="DP36" s="93">
        <f t="shared" si="57"/>
        <v>5.9996169999999989</v>
      </c>
      <c r="DQ36" s="93">
        <v>0.1</v>
      </c>
      <c r="DR36" s="93">
        <v>0.27</v>
      </c>
      <c r="DS36" s="93">
        <v>0.27</v>
      </c>
      <c r="DT36" s="99">
        <f t="shared" si="58"/>
        <v>0.64212235768811332</v>
      </c>
      <c r="DU36" s="99">
        <f t="shared" si="59"/>
        <v>1.5920347862595419</v>
      </c>
      <c r="DV36" s="100">
        <f t="shared" si="60"/>
        <v>1.2828233576881134</v>
      </c>
      <c r="DX36" s="93">
        <v>0.31</v>
      </c>
      <c r="DY36" s="93">
        <f t="shared" si="61"/>
        <v>5.6000440999999999</v>
      </c>
      <c r="DZ36" s="93">
        <v>0.22</v>
      </c>
      <c r="EA36" s="93">
        <v>0.22</v>
      </c>
      <c r="EB36" s="93">
        <v>0.22</v>
      </c>
      <c r="EC36" s="99">
        <f t="shared" si="62"/>
        <v>3.1263769844018938</v>
      </c>
      <c r="ED36" s="99">
        <f t="shared" si="63"/>
        <v>2.2173772898078807</v>
      </c>
      <c r="EE36" s="100">
        <f t="shared" si="64"/>
        <v>2.6725061409266408</v>
      </c>
      <c r="EG36" s="93">
        <v>0.31</v>
      </c>
      <c r="EH36" s="93">
        <f t="shared" si="65"/>
        <v>5.6507902999999997</v>
      </c>
      <c r="EI36" s="93">
        <v>2.7</v>
      </c>
      <c r="EJ36" s="93">
        <v>2.7</v>
      </c>
      <c r="EK36" s="93">
        <v>2.7</v>
      </c>
      <c r="EL36" s="99">
        <f t="shared" si="66"/>
        <v>1.5639056480324829</v>
      </c>
      <c r="EM36" s="99">
        <f t="shared" si="67"/>
        <v>1.3107139899836837</v>
      </c>
      <c r="EN36" s="100">
        <f t="shared" si="68"/>
        <v>1.4793345495129873</v>
      </c>
      <c r="EP36" s="93">
        <v>0.31</v>
      </c>
      <c r="EQ36" s="93">
        <f t="shared" si="69"/>
        <v>5.6718199999999994</v>
      </c>
      <c r="ER36" s="93">
        <v>2.7</v>
      </c>
      <c r="ES36" s="93">
        <v>2.7</v>
      </c>
      <c r="ET36" s="93">
        <v>2.7</v>
      </c>
      <c r="EU36" s="99">
        <f t="shared" si="70"/>
        <v>2.5868679586038961</v>
      </c>
      <c r="EV36" s="99">
        <f t="shared" si="71"/>
        <v>1.640061941031941</v>
      </c>
      <c r="EW36" s="100">
        <f t="shared" si="72"/>
        <v>2.5487442137592136</v>
      </c>
      <c r="EY36" s="93">
        <v>0.31</v>
      </c>
      <c r="EZ36" s="93">
        <f t="shared" si="73"/>
        <v>3.2993599999999996</v>
      </c>
      <c r="FA36" s="93">
        <v>1.4</v>
      </c>
      <c r="FB36" s="100">
        <f t="shared" si="1"/>
        <v>2.3068874939662103</v>
      </c>
      <c r="FD36" s="93">
        <v>0.31</v>
      </c>
      <c r="FE36" s="93">
        <f t="shared" si="74"/>
        <v>3.1358699999999997</v>
      </c>
      <c r="FF36" s="93">
        <v>0.7</v>
      </c>
      <c r="FG36" s="100">
        <f t="shared" si="2"/>
        <v>5.1650225191606474</v>
      </c>
      <c r="FI36" s="93">
        <v>0.31</v>
      </c>
      <c r="FJ36" s="93">
        <f t="shared" si="75"/>
        <v>3.2462299999999997</v>
      </c>
      <c r="FK36" s="93">
        <v>2.5</v>
      </c>
      <c r="FL36" s="100">
        <f t="shared" si="3"/>
        <v>3.9487482432153547</v>
      </c>
    </row>
    <row r="37" spans="2:168" x14ac:dyDescent="0.25">
      <c r="B37" s="93">
        <v>0.32</v>
      </c>
      <c r="C37" s="93">
        <f t="shared" si="4"/>
        <v>5.6561281599999997</v>
      </c>
      <c r="D37" s="93">
        <f t="shared" ref="D37:D68" si="76">-0.127+(1.31*B37)</f>
        <v>0.29220000000000002</v>
      </c>
      <c r="E37" s="93">
        <v>5.5E-2</v>
      </c>
      <c r="F37" s="93">
        <v>0</v>
      </c>
      <c r="G37" s="99">
        <f t="shared" si="5"/>
        <v>1.8646767034079172</v>
      </c>
      <c r="H37" s="99">
        <f t="shared" si="6"/>
        <v>1.9717657005163514</v>
      </c>
      <c r="I37" s="100">
        <f t="shared" si="7"/>
        <v>1.9133642857142856</v>
      </c>
      <c r="K37" s="93">
        <v>0.32</v>
      </c>
      <c r="L37" s="93">
        <f t="shared" si="8"/>
        <v>5.7661447999999993</v>
      </c>
      <c r="M37" s="93">
        <v>0.47699999999999998</v>
      </c>
      <c r="N37" s="93">
        <v>1.4</v>
      </c>
      <c r="O37" s="93">
        <v>0.33</v>
      </c>
      <c r="P37" s="99">
        <f t="shared" si="9"/>
        <v>0.97670670294438366</v>
      </c>
      <c r="Q37" s="99">
        <f t="shared" si="10"/>
        <v>1.424916902944384</v>
      </c>
      <c r="R37" s="100">
        <f t="shared" si="11"/>
        <v>1.4312617600872408</v>
      </c>
      <c r="T37" s="93">
        <v>0.32</v>
      </c>
      <c r="U37" s="93">
        <f t="shared" si="12"/>
        <v>5.7884012</v>
      </c>
      <c r="V37" s="93">
        <v>0.7</v>
      </c>
      <c r="W37" s="93">
        <v>0</v>
      </c>
      <c r="Y37" s="99">
        <f t="shared" si="13"/>
        <v>2.0029586241147799</v>
      </c>
      <c r="Z37" s="99">
        <f t="shared" si="14"/>
        <v>1.9099195879702016</v>
      </c>
      <c r="AA37" s="100">
        <f t="shared" si="15"/>
        <v>1.9416697600872408</v>
      </c>
      <c r="AC37" s="93">
        <v>0.32</v>
      </c>
      <c r="AD37" s="93">
        <f t="shared" si="16"/>
        <v>5.5846239999999998</v>
      </c>
      <c r="AE37" s="93">
        <v>0.65</v>
      </c>
      <c r="AF37" s="93">
        <v>0.2</v>
      </c>
      <c r="AG37" s="93">
        <v>1.03</v>
      </c>
      <c r="AH37" s="99">
        <f t="shared" si="17"/>
        <v>2.1798702727457329</v>
      </c>
      <c r="AI37" s="99">
        <f t="shared" si="18"/>
        <v>2.2292826785714284</v>
      </c>
      <c r="AJ37" s="100">
        <f t="shared" si="19"/>
        <v>2.1947661071428572</v>
      </c>
      <c r="AL37" s="93">
        <v>0.32</v>
      </c>
      <c r="AM37" s="93">
        <f t="shared" si="20"/>
        <v>5.5932599999999999</v>
      </c>
      <c r="AN37" s="93">
        <v>-0.48</v>
      </c>
      <c r="AO37" s="93">
        <v>0.38</v>
      </c>
      <c r="AQ37" s="99">
        <f t="shared" si="21"/>
        <v>2.9532141071428573</v>
      </c>
      <c r="AR37" s="99">
        <f t="shared" si="22"/>
        <v>2.3363557837837834</v>
      </c>
      <c r="AS37" s="100">
        <f t="shared" si="23"/>
        <v>3.0275352123552119</v>
      </c>
      <c r="AU37" s="93">
        <v>0.32</v>
      </c>
      <c r="AV37" s="93">
        <f t="shared" si="24"/>
        <v>5.4594360000000002</v>
      </c>
      <c r="AW37" s="93">
        <v>0</v>
      </c>
      <c r="AX37" s="93">
        <v>0.13</v>
      </c>
      <c r="AZ37" s="99">
        <f t="shared" si="25"/>
        <v>3.3044953111240423</v>
      </c>
      <c r="BA37" s="99">
        <f t="shared" si="26"/>
        <v>2.3906629266409269</v>
      </c>
      <c r="BB37" s="100">
        <f t="shared" si="27"/>
        <v>3.2513509266409262</v>
      </c>
      <c r="BD37" s="93">
        <v>0.32</v>
      </c>
      <c r="BE37" s="93">
        <f t="shared" si="28"/>
        <v>6.2189300000000003</v>
      </c>
      <c r="BF37" s="93">
        <v>0.41499999999999998</v>
      </c>
      <c r="BG37" s="93">
        <v>0.33</v>
      </c>
      <c r="BH37" s="93">
        <v>0.4</v>
      </c>
      <c r="BI37" s="99">
        <f t="shared" si="29"/>
        <v>0.45944658027079305</v>
      </c>
      <c r="BJ37" s="99">
        <f t="shared" si="30"/>
        <v>1.151801763473377</v>
      </c>
      <c r="BK37" s="100">
        <f t="shared" si="31"/>
        <v>0.7224342166344293</v>
      </c>
      <c r="BM37" s="93">
        <v>0.32</v>
      </c>
      <c r="BN37" s="93">
        <f t="shared" si="32"/>
        <v>6.2455384</v>
      </c>
      <c r="BO37" s="93">
        <v>0.43</v>
      </c>
      <c r="BR37" s="99">
        <f t="shared" si="33"/>
        <v>1.5260853075435201</v>
      </c>
      <c r="BS37" s="99">
        <f t="shared" si="34"/>
        <v>1.6205460348162477</v>
      </c>
      <c r="BT37" s="100">
        <f t="shared" si="35"/>
        <v>1.8005587620889749</v>
      </c>
      <c r="BV37" s="93">
        <v>0.32</v>
      </c>
      <c r="BW37" s="93">
        <f t="shared" si="36"/>
        <v>6.1230660799999992</v>
      </c>
      <c r="BX37" s="93">
        <f t="shared" si="37"/>
        <v>0.34640000000000004</v>
      </c>
      <c r="BY37" s="93">
        <v>0</v>
      </c>
      <c r="BZ37" s="93">
        <v>0</v>
      </c>
      <c r="CA37" s="99">
        <f t="shared" si="38"/>
        <v>1.7212306327272726</v>
      </c>
      <c r="CB37" s="99">
        <f t="shared" si="39"/>
        <v>1.4294337332718043</v>
      </c>
      <c r="CC37" s="100">
        <f t="shared" si="40"/>
        <v>1.7439709090909092</v>
      </c>
      <c r="CE37" s="93">
        <v>0.32</v>
      </c>
      <c r="CF37" s="93">
        <f t="shared" si="41"/>
        <v>5.7949415999999996</v>
      </c>
      <c r="CG37" s="93">
        <v>1.43</v>
      </c>
      <c r="CH37" s="93">
        <v>1.2</v>
      </c>
      <c r="CI37" s="93">
        <v>1.2</v>
      </c>
      <c r="CJ37" s="99">
        <f t="shared" si="42"/>
        <v>0.88866531168831164</v>
      </c>
      <c r="CK37" s="99">
        <f t="shared" si="43"/>
        <v>1.3605020449601162</v>
      </c>
      <c r="CL37" s="100">
        <f t="shared" si="44"/>
        <v>1.1405393506493506</v>
      </c>
      <c r="CN37" s="93">
        <v>0.32</v>
      </c>
      <c r="CO37" s="93">
        <f t="shared" si="45"/>
        <v>6.1929239999999997</v>
      </c>
      <c r="CP37" s="93">
        <v>0.67</v>
      </c>
      <c r="CQ37" s="93">
        <v>0.6</v>
      </c>
      <c r="CR37" s="93">
        <v>0.6</v>
      </c>
      <c r="CS37" s="99">
        <f t="shared" si="46"/>
        <v>0.15037933668994632</v>
      </c>
      <c r="CT37" s="99">
        <f t="shared" si="47"/>
        <v>1.3224113366899464</v>
      </c>
      <c r="CU37" s="100">
        <f t="shared" si="48"/>
        <v>0.89441133668994643</v>
      </c>
      <c r="CW37" s="93">
        <v>0.32</v>
      </c>
      <c r="CX37" s="93">
        <f t="shared" si="49"/>
        <v>5.8131051999999999</v>
      </c>
      <c r="CY37" s="93">
        <v>0.8</v>
      </c>
      <c r="CZ37" s="93">
        <v>0.28000000000000003</v>
      </c>
      <c r="DA37" s="93">
        <v>0.28000000000000003</v>
      </c>
      <c r="DB37" s="99">
        <f t="shared" si="50"/>
        <v>2.6040136692223443</v>
      </c>
      <c r="DC37" s="99">
        <f t="shared" si="51"/>
        <v>1.9278502694414019</v>
      </c>
      <c r="DD37" s="100">
        <f t="shared" si="52"/>
        <v>2.2457240779220777</v>
      </c>
      <c r="DF37" s="93">
        <v>0.32</v>
      </c>
      <c r="DG37" s="93">
        <f t="shared" si="53"/>
        <v>5.5884999999999998</v>
      </c>
      <c r="DH37" s="93">
        <v>0.19</v>
      </c>
      <c r="DI37" s="93">
        <v>0.24</v>
      </c>
      <c r="DJ37" s="93">
        <v>0.16</v>
      </c>
      <c r="DK37" s="99">
        <f t="shared" si="54"/>
        <v>1.8145964896954709</v>
      </c>
      <c r="DL37" s="99">
        <f t="shared" si="55"/>
        <v>1.9662660000000003</v>
      </c>
      <c r="DM37" s="100">
        <f t="shared" si="56"/>
        <v>1.9715868571428572</v>
      </c>
      <c r="DO37" s="93">
        <v>0.32</v>
      </c>
      <c r="DP37" s="93">
        <f t="shared" si="57"/>
        <v>5.9977239999999989</v>
      </c>
      <c r="DQ37" s="93">
        <v>0.1</v>
      </c>
      <c r="DR37" s="93">
        <v>0.27</v>
      </c>
      <c r="DS37" s="93">
        <v>0.27</v>
      </c>
      <c r="DT37" s="99">
        <f t="shared" si="58"/>
        <v>0.65174327589967285</v>
      </c>
      <c r="DU37" s="99">
        <f t="shared" si="59"/>
        <v>1.6000678473282444</v>
      </c>
      <c r="DV37" s="100">
        <f t="shared" si="60"/>
        <v>1.2905592758996727</v>
      </c>
      <c r="DX37" s="93">
        <v>0.32</v>
      </c>
      <c r="DY37" s="93">
        <f t="shared" si="61"/>
        <v>5.5980651999999997</v>
      </c>
      <c r="DZ37" s="93">
        <v>0.22</v>
      </c>
      <c r="EA37" s="93">
        <v>0.22</v>
      </c>
      <c r="EB37" s="93">
        <v>0.22</v>
      </c>
      <c r="EC37" s="99">
        <f t="shared" si="62"/>
        <v>3.1310597211703959</v>
      </c>
      <c r="ED37" s="99">
        <f t="shared" si="63"/>
        <v>2.2198000286551611</v>
      </c>
      <c r="EE37" s="100">
        <f t="shared" si="64"/>
        <v>2.683550200772201</v>
      </c>
      <c r="EG37" s="93">
        <v>0.32</v>
      </c>
      <c r="EH37" s="93">
        <f t="shared" si="65"/>
        <v>5.6572415999999999</v>
      </c>
      <c r="EI37" s="93">
        <v>2.7</v>
      </c>
      <c r="EJ37" s="93">
        <v>2.7</v>
      </c>
      <c r="EK37" s="93">
        <v>2.7</v>
      </c>
      <c r="EL37" s="99">
        <f t="shared" si="66"/>
        <v>1.5334122987197589</v>
      </c>
      <c r="EM37" s="99">
        <f t="shared" si="67"/>
        <v>1.2883218663886875</v>
      </c>
      <c r="EN37" s="100">
        <f t="shared" si="68"/>
        <v>1.450446314935065</v>
      </c>
      <c r="EP37" s="93">
        <v>0.32</v>
      </c>
      <c r="EQ37" s="93">
        <f t="shared" si="69"/>
        <v>5.6785399999999999</v>
      </c>
      <c r="ER37" s="93">
        <v>2.7</v>
      </c>
      <c r="ES37" s="93">
        <v>2.7</v>
      </c>
      <c r="ET37" s="93">
        <v>2.7</v>
      </c>
      <c r="EU37" s="99">
        <f t="shared" si="70"/>
        <v>2.5643517694805191</v>
      </c>
      <c r="EV37" s="99">
        <f t="shared" si="71"/>
        <v>1.6213565110565109</v>
      </c>
      <c r="EW37" s="100">
        <f t="shared" si="72"/>
        <v>2.5254801474201471</v>
      </c>
      <c r="EY37" s="93">
        <v>0.32</v>
      </c>
      <c r="EZ37" s="93">
        <f t="shared" si="73"/>
        <v>3.3029200000000003</v>
      </c>
      <c r="FA37" s="93">
        <v>1.4</v>
      </c>
      <c r="FB37" s="100">
        <f t="shared" ref="FB37:FB68" si="77">((1-$B37)*FB$1)+($B37*FB$2)-($B37*(1-$B37)*FA37)</f>
        <v>2.2748928399034587</v>
      </c>
      <c r="FD37" s="93">
        <v>0.32</v>
      </c>
      <c r="FE37" s="93">
        <f t="shared" si="74"/>
        <v>3.1366399999999999</v>
      </c>
      <c r="FF37" s="93">
        <v>0.7</v>
      </c>
      <c r="FG37" s="100">
        <f t="shared" ref="FG37:FG68" si="78">((1-$B37)*FG$1)+($B37*FG$2)-($B37*(1-$B37)*FF37)</f>
        <v>5.1352274358381971</v>
      </c>
      <c r="FI37" s="93">
        <v>0.32</v>
      </c>
      <c r="FJ37" s="93">
        <f t="shared" si="75"/>
        <v>3.2505600000000001</v>
      </c>
      <c r="FK37" s="93">
        <v>2.5</v>
      </c>
      <c r="FL37" s="100">
        <f t="shared" ref="FL37:FL68" si="79">((1-$B37)*FL$1)+($B37*FL$2)-($B37*(1-$B37)*FK37)</f>
        <v>3.8854785058301515</v>
      </c>
    </row>
    <row r="38" spans="2:168" x14ac:dyDescent="0.25">
      <c r="B38" s="93">
        <v>0.33</v>
      </c>
      <c r="C38" s="93">
        <f t="shared" si="4"/>
        <v>5.6562129099999998</v>
      </c>
      <c r="D38" s="93">
        <f t="shared" si="76"/>
        <v>0.30530000000000002</v>
      </c>
      <c r="E38" s="93">
        <v>5.5E-2</v>
      </c>
      <c r="F38" s="93">
        <v>0</v>
      </c>
      <c r="G38" s="99">
        <f t="shared" si="5"/>
        <v>1.8765631334251289</v>
      </c>
      <c r="H38" s="99">
        <f t="shared" si="6"/>
        <v>1.9742255929432015</v>
      </c>
      <c r="I38" s="100">
        <f t="shared" si="7"/>
        <v>1.9198142857142857</v>
      </c>
      <c r="K38" s="93">
        <v>0.33</v>
      </c>
      <c r="L38" s="93">
        <f t="shared" si="8"/>
        <v>5.7699252999999988</v>
      </c>
      <c r="M38" s="93">
        <v>0.47699999999999998</v>
      </c>
      <c r="N38" s="93">
        <v>1.4</v>
      </c>
      <c r="O38" s="93">
        <v>0.33</v>
      </c>
      <c r="P38" s="99">
        <f t="shared" si="9"/>
        <v>0.96435032044711</v>
      </c>
      <c r="Q38" s="99">
        <f t="shared" si="10"/>
        <v>1.4147262704471102</v>
      </c>
      <c r="R38" s="100">
        <f t="shared" si="11"/>
        <v>1.4237350561613957</v>
      </c>
      <c r="T38" s="93">
        <v>0.33</v>
      </c>
      <c r="U38" s="93">
        <f t="shared" si="12"/>
        <v>5.7923703</v>
      </c>
      <c r="V38" s="93">
        <v>0.7</v>
      </c>
      <c r="W38" s="93">
        <v>0</v>
      </c>
      <c r="Y38" s="99">
        <f t="shared" si="13"/>
        <v>1.9740162016002945</v>
      </c>
      <c r="Z38" s="99">
        <f t="shared" si="14"/>
        <v>1.9019765630460777</v>
      </c>
      <c r="AA38" s="100">
        <f t="shared" si="15"/>
        <v>1.9288480561613957</v>
      </c>
      <c r="AC38" s="93">
        <v>0.33</v>
      </c>
      <c r="AD38" s="93">
        <f t="shared" si="16"/>
        <v>5.5888059999999999</v>
      </c>
      <c r="AE38" s="93">
        <v>0.65</v>
      </c>
      <c r="AF38" s="93">
        <v>0.2</v>
      </c>
      <c r="AG38" s="93">
        <v>1.03</v>
      </c>
      <c r="AH38" s="99">
        <f t="shared" si="17"/>
        <v>2.163353735121321</v>
      </c>
      <c r="AI38" s="99">
        <f t="shared" si="18"/>
        <v>2.2285855803571426</v>
      </c>
      <c r="AJ38" s="100">
        <f t="shared" si="19"/>
        <v>2.1841668660714282</v>
      </c>
      <c r="AL38" s="93">
        <v>0.33</v>
      </c>
      <c r="AM38" s="93">
        <f t="shared" si="20"/>
        <v>5.597315</v>
      </c>
      <c r="AN38" s="93">
        <v>-0.48</v>
      </c>
      <c r="AO38" s="93">
        <v>0.38</v>
      </c>
      <c r="AQ38" s="99">
        <f t="shared" si="21"/>
        <v>2.9328958660714286</v>
      </c>
      <c r="AR38" s="99">
        <f t="shared" si="22"/>
        <v>2.332878081081081</v>
      </c>
      <c r="AS38" s="100">
        <f t="shared" si="23"/>
        <v>3.0115903667953665</v>
      </c>
      <c r="AU38" s="93">
        <v>0.33</v>
      </c>
      <c r="AV38" s="93">
        <f t="shared" si="24"/>
        <v>5.4593089999999993</v>
      </c>
      <c r="AW38" s="93">
        <v>0</v>
      </c>
      <c r="AX38" s="93">
        <v>0.13</v>
      </c>
      <c r="AZ38" s="99">
        <f t="shared" si="25"/>
        <v>3.296738607677026</v>
      </c>
      <c r="BA38" s="99">
        <f t="shared" si="26"/>
        <v>2.3880573221525094</v>
      </c>
      <c r="BB38" s="100">
        <f t="shared" si="27"/>
        <v>3.2424003221525095</v>
      </c>
      <c r="BD38" s="93">
        <v>0.33</v>
      </c>
      <c r="BE38" s="93">
        <f t="shared" si="28"/>
        <v>6.2227600000000001</v>
      </c>
      <c r="BF38" s="93">
        <v>0.41499999999999998</v>
      </c>
      <c r="BG38" s="93">
        <v>0.33</v>
      </c>
      <c r="BH38" s="93">
        <v>0.4</v>
      </c>
      <c r="BI38" s="99">
        <f t="shared" si="29"/>
        <v>0.45246426885880076</v>
      </c>
      <c r="BJ38" s="99">
        <f t="shared" si="30"/>
        <v>1.1566190228966411</v>
      </c>
      <c r="BK38" s="100">
        <f t="shared" si="31"/>
        <v>0.72280258704061895</v>
      </c>
      <c r="BM38" s="93">
        <v>0.33</v>
      </c>
      <c r="BN38" s="93">
        <f t="shared" si="32"/>
        <v>6.2489771000000003</v>
      </c>
      <c r="BO38" s="93">
        <v>0.43</v>
      </c>
      <c r="BR38" s="99">
        <f t="shared" si="33"/>
        <v>1.5033166324951643</v>
      </c>
      <c r="BS38" s="99">
        <f t="shared" si="34"/>
        <v>1.6206809961315281</v>
      </c>
      <c r="BT38" s="100">
        <f t="shared" si="35"/>
        <v>1.7877523597678917</v>
      </c>
      <c r="BV38" s="93">
        <v>0.33</v>
      </c>
      <c r="BW38" s="93">
        <f t="shared" si="36"/>
        <v>6.1226740550000001</v>
      </c>
      <c r="BX38" s="93">
        <f t="shared" si="37"/>
        <v>0.35860000000000003</v>
      </c>
      <c r="BY38" s="93">
        <v>0</v>
      </c>
      <c r="BZ38" s="93">
        <v>0</v>
      </c>
      <c r="CA38" s="99">
        <f t="shared" si="38"/>
        <v>1.701586949090909</v>
      </c>
      <c r="CB38" s="99">
        <f t="shared" si="39"/>
        <v>1.4235964351638208</v>
      </c>
      <c r="CC38" s="100">
        <f t="shared" si="40"/>
        <v>1.7293961363636363</v>
      </c>
      <c r="CE38" s="93">
        <v>0.33</v>
      </c>
      <c r="CF38" s="93">
        <f t="shared" si="41"/>
        <v>5.7993679</v>
      </c>
      <c r="CG38" s="93">
        <v>1.43</v>
      </c>
      <c r="CH38" s="93">
        <v>1.2</v>
      </c>
      <c r="CI38" s="93">
        <v>1.2</v>
      </c>
      <c r="CJ38" s="99">
        <f t="shared" si="42"/>
        <v>0.87670253571428569</v>
      </c>
      <c r="CK38" s="99">
        <f t="shared" si="43"/>
        <v>1.3476384481508339</v>
      </c>
      <c r="CL38" s="100">
        <f t="shared" si="44"/>
        <v>1.1267985714285713</v>
      </c>
      <c r="CN38" s="93">
        <v>0.33</v>
      </c>
      <c r="CO38" s="93">
        <f t="shared" si="45"/>
        <v>6.1971309999999997</v>
      </c>
      <c r="CP38" s="93">
        <v>0.67</v>
      </c>
      <c r="CQ38" s="93">
        <v>0.6</v>
      </c>
      <c r="CR38" s="93">
        <v>0.6</v>
      </c>
      <c r="CS38" s="99">
        <f t="shared" si="46"/>
        <v>0.14623363180120183</v>
      </c>
      <c r="CT38" s="99">
        <f t="shared" si="47"/>
        <v>1.3229106318012018</v>
      </c>
      <c r="CU38" s="100">
        <f t="shared" si="48"/>
        <v>0.89091063180120189</v>
      </c>
      <c r="CW38" s="93">
        <v>0.33</v>
      </c>
      <c r="CX38" s="93">
        <f t="shared" si="49"/>
        <v>5.8178462999999994</v>
      </c>
      <c r="CY38" s="93">
        <v>0.8</v>
      </c>
      <c r="CZ38" s="93">
        <v>0.28000000000000003</v>
      </c>
      <c r="DA38" s="93">
        <v>0.28000000000000003</v>
      </c>
      <c r="DB38" s="99">
        <f t="shared" si="50"/>
        <v>2.59418421686747</v>
      </c>
      <c r="DC38" s="99">
        <f t="shared" si="51"/>
        <v>1.9213915783132531</v>
      </c>
      <c r="DD38" s="100">
        <f t="shared" si="52"/>
        <v>2.2433280714285715</v>
      </c>
      <c r="DF38" s="93">
        <v>0.33</v>
      </c>
      <c r="DG38" s="93">
        <f t="shared" si="53"/>
        <v>5.5864749999999992</v>
      </c>
      <c r="DH38" s="93">
        <v>0.19</v>
      </c>
      <c r="DI38" s="93">
        <v>0.24</v>
      </c>
      <c r="DJ38" s="93">
        <v>0.16</v>
      </c>
      <c r="DK38" s="99">
        <f t="shared" si="54"/>
        <v>1.8274770630341688</v>
      </c>
      <c r="DL38" s="99">
        <f t="shared" si="55"/>
        <v>1.9691645267857143</v>
      </c>
      <c r="DM38" s="100">
        <f t="shared" si="56"/>
        <v>1.9803843125000002</v>
      </c>
      <c r="DO38" s="93">
        <v>0.33</v>
      </c>
      <c r="DP38" s="93">
        <f t="shared" si="57"/>
        <v>5.9958309999999999</v>
      </c>
      <c r="DQ38" s="93">
        <v>0.1</v>
      </c>
      <c r="DR38" s="93">
        <v>0.27</v>
      </c>
      <c r="DS38" s="93">
        <v>0.27</v>
      </c>
      <c r="DT38" s="99">
        <f t="shared" si="58"/>
        <v>0.66138419411123228</v>
      </c>
      <c r="DU38" s="99">
        <f t="shared" si="59"/>
        <v>1.6081549083969464</v>
      </c>
      <c r="DV38" s="100">
        <f t="shared" si="60"/>
        <v>1.2983491941112324</v>
      </c>
      <c r="DX38" s="93">
        <v>0.33</v>
      </c>
      <c r="DY38" s="93">
        <f t="shared" si="61"/>
        <v>5.5960862999999996</v>
      </c>
      <c r="DZ38" s="93">
        <v>0.22</v>
      </c>
      <c r="EA38" s="93">
        <v>0.22</v>
      </c>
      <c r="EB38" s="93">
        <v>0.22</v>
      </c>
      <c r="EC38" s="99">
        <f t="shared" si="62"/>
        <v>3.1357864579388988</v>
      </c>
      <c r="ED38" s="99">
        <f t="shared" si="63"/>
        <v>2.2222667675024423</v>
      </c>
      <c r="EE38" s="100">
        <f t="shared" si="64"/>
        <v>2.6946382606177606</v>
      </c>
      <c r="EG38" s="93">
        <v>0.33</v>
      </c>
      <c r="EH38" s="93">
        <f t="shared" si="65"/>
        <v>5.6636929</v>
      </c>
      <c r="EI38" s="93">
        <v>2.7</v>
      </c>
      <c r="EJ38" s="93">
        <v>2.7</v>
      </c>
      <c r="EK38" s="93">
        <v>2.7</v>
      </c>
      <c r="EL38" s="99">
        <f t="shared" si="66"/>
        <v>1.5034589494070352</v>
      </c>
      <c r="EM38" s="99">
        <f t="shared" si="67"/>
        <v>1.2664697427936911</v>
      </c>
      <c r="EN38" s="100">
        <f t="shared" si="68"/>
        <v>1.422098080357143</v>
      </c>
      <c r="EP38" s="93">
        <v>0.33</v>
      </c>
      <c r="EQ38" s="93">
        <f t="shared" si="69"/>
        <v>5.6852599999999995</v>
      </c>
      <c r="ER38" s="93">
        <v>2.7</v>
      </c>
      <c r="ES38" s="93">
        <v>2.7</v>
      </c>
      <c r="ET38" s="93">
        <v>2.7</v>
      </c>
      <c r="EU38" s="99">
        <f t="shared" si="70"/>
        <v>2.5423755803571426</v>
      </c>
      <c r="EV38" s="99">
        <f t="shared" si="71"/>
        <v>1.603191081081081</v>
      </c>
      <c r="EW38" s="100">
        <f t="shared" si="72"/>
        <v>2.5027560810810812</v>
      </c>
      <c r="EY38" s="93">
        <v>0.33</v>
      </c>
      <c r="EZ38" s="93">
        <f t="shared" si="73"/>
        <v>3.3064799999999996</v>
      </c>
      <c r="FA38" s="93">
        <v>1.4</v>
      </c>
      <c r="FB38" s="100">
        <f t="shared" si="77"/>
        <v>2.2431781858407076</v>
      </c>
      <c r="FD38" s="93">
        <v>0.33</v>
      </c>
      <c r="FE38" s="93">
        <f t="shared" si="74"/>
        <v>3.13741</v>
      </c>
      <c r="FF38" s="93">
        <v>0.7</v>
      </c>
      <c r="FG38" s="100">
        <f t="shared" si="78"/>
        <v>5.105572352515745</v>
      </c>
      <c r="FI38" s="93">
        <v>0.33</v>
      </c>
      <c r="FJ38" s="93">
        <f t="shared" si="75"/>
        <v>3.2548899999999996</v>
      </c>
      <c r="FK38" s="93">
        <v>2.5</v>
      </c>
      <c r="FL38" s="100">
        <f t="shared" si="79"/>
        <v>3.8227087684449486</v>
      </c>
    </row>
    <row r="39" spans="2:168" x14ac:dyDescent="0.25">
      <c r="B39" s="93">
        <v>0.34</v>
      </c>
      <c r="C39" s="93">
        <f t="shared" si="4"/>
        <v>5.6562974399999995</v>
      </c>
      <c r="D39" s="93">
        <f t="shared" si="76"/>
        <v>0.31840000000000007</v>
      </c>
      <c r="E39" s="93">
        <v>5.5E-2</v>
      </c>
      <c r="F39" s="93">
        <v>0</v>
      </c>
      <c r="G39" s="99">
        <f t="shared" si="5"/>
        <v>1.8884215434423406</v>
      </c>
      <c r="H39" s="99">
        <f t="shared" si="6"/>
        <v>1.9766964853700517</v>
      </c>
      <c r="I39" s="100">
        <f t="shared" si="7"/>
        <v>1.9262642857142858</v>
      </c>
      <c r="K39" s="93">
        <v>0.34</v>
      </c>
      <c r="L39" s="93">
        <f t="shared" si="8"/>
        <v>5.7737211999999998</v>
      </c>
      <c r="M39" s="93">
        <v>0.47699999999999998</v>
      </c>
      <c r="N39" s="93">
        <v>1.4</v>
      </c>
      <c r="O39" s="93">
        <v>0.33</v>
      </c>
      <c r="P39" s="99">
        <f t="shared" si="9"/>
        <v>0.9520893379498363</v>
      </c>
      <c r="Q39" s="99">
        <f t="shared" si="10"/>
        <v>1.4048156379498364</v>
      </c>
      <c r="R39" s="100">
        <f t="shared" si="11"/>
        <v>1.4162743522355505</v>
      </c>
      <c r="T39" s="93">
        <v>0.34</v>
      </c>
      <c r="U39" s="93">
        <f t="shared" si="12"/>
        <v>5.796339399999999</v>
      </c>
      <c r="V39" s="93">
        <v>0.7</v>
      </c>
      <c r="W39" s="93">
        <v>0</v>
      </c>
      <c r="Y39" s="99">
        <f t="shared" si="13"/>
        <v>1.9452137790858088</v>
      </c>
      <c r="Z39" s="99">
        <f t="shared" si="14"/>
        <v>1.8940335381219535</v>
      </c>
      <c r="AA39" s="100">
        <f t="shared" si="15"/>
        <v>1.9160263522355505</v>
      </c>
      <c r="AC39" s="93">
        <v>0.34</v>
      </c>
      <c r="AD39" s="93">
        <f t="shared" si="16"/>
        <v>5.5929880000000001</v>
      </c>
      <c r="AE39" s="93">
        <v>0.65</v>
      </c>
      <c r="AF39" s="93">
        <v>0.2</v>
      </c>
      <c r="AG39" s="93">
        <v>1.03</v>
      </c>
      <c r="AH39" s="99">
        <f t="shared" si="17"/>
        <v>2.1469671974969091</v>
      </c>
      <c r="AI39" s="99">
        <f t="shared" si="18"/>
        <v>2.2279284821428571</v>
      </c>
      <c r="AJ39" s="100">
        <f t="shared" si="19"/>
        <v>2.1737736249999999</v>
      </c>
      <c r="AL39" s="93">
        <v>0.34</v>
      </c>
      <c r="AM39" s="93">
        <f t="shared" si="20"/>
        <v>5.6013699999999993</v>
      </c>
      <c r="AN39" s="93">
        <v>-0.48</v>
      </c>
      <c r="AO39" s="93">
        <v>0.38</v>
      </c>
      <c r="AQ39" s="99">
        <f t="shared" si="21"/>
        <v>2.9124816249999999</v>
      </c>
      <c r="AR39" s="99">
        <f t="shared" si="22"/>
        <v>2.3294763783783785</v>
      </c>
      <c r="AS39" s="100">
        <f t="shared" si="23"/>
        <v>2.9956455212355211</v>
      </c>
      <c r="AU39" s="93">
        <v>0.34</v>
      </c>
      <c r="AV39" s="93">
        <f t="shared" si="24"/>
        <v>5.4591819999999993</v>
      </c>
      <c r="AW39" s="93">
        <v>0</v>
      </c>
      <c r="AX39" s="93">
        <v>0.13</v>
      </c>
      <c r="AZ39" s="99">
        <f t="shared" si="25"/>
        <v>3.2889819042300097</v>
      </c>
      <c r="BA39" s="99">
        <f t="shared" si="26"/>
        <v>2.3854777176640924</v>
      </c>
      <c r="BB39" s="100">
        <f t="shared" si="27"/>
        <v>3.2334497176640924</v>
      </c>
      <c r="BD39" s="93">
        <v>0.34</v>
      </c>
      <c r="BE39" s="93">
        <f t="shared" si="28"/>
        <v>6.2265900000000007</v>
      </c>
      <c r="BF39" s="93">
        <v>0.41499999999999998</v>
      </c>
      <c r="BG39" s="93">
        <v>0.33</v>
      </c>
      <c r="BH39" s="93">
        <v>0.4</v>
      </c>
      <c r="BI39" s="99">
        <f t="shared" si="29"/>
        <v>0.44556495744680852</v>
      </c>
      <c r="BJ39" s="99">
        <f t="shared" si="30"/>
        <v>1.1615022823199048</v>
      </c>
      <c r="BK39" s="100">
        <f t="shared" si="31"/>
        <v>0.72325095744680845</v>
      </c>
      <c r="BM39" s="93">
        <v>0.34</v>
      </c>
      <c r="BN39" s="93">
        <f t="shared" si="32"/>
        <v>6.2524158000000005</v>
      </c>
      <c r="BO39" s="93">
        <v>0.43</v>
      </c>
      <c r="BR39" s="99">
        <f t="shared" si="33"/>
        <v>1.4806339574468084</v>
      </c>
      <c r="BS39" s="99">
        <f t="shared" si="34"/>
        <v>1.6208159574468084</v>
      </c>
      <c r="BT39" s="100">
        <f t="shared" si="35"/>
        <v>1.7749459574468085</v>
      </c>
      <c r="BV39" s="93">
        <v>0.34</v>
      </c>
      <c r="BW39" s="93">
        <f t="shared" si="36"/>
        <v>6.1222818199999995</v>
      </c>
      <c r="BX39" s="93">
        <f t="shared" si="37"/>
        <v>0.37080000000000002</v>
      </c>
      <c r="BY39" s="93">
        <v>0</v>
      </c>
      <c r="BZ39" s="93">
        <v>0</v>
      </c>
      <c r="CA39" s="99">
        <f t="shared" si="38"/>
        <v>1.6819320254545456</v>
      </c>
      <c r="CB39" s="99">
        <f t="shared" si="39"/>
        <v>1.4177591370558373</v>
      </c>
      <c r="CC39" s="100">
        <f t="shared" si="40"/>
        <v>1.7148213636363636</v>
      </c>
      <c r="CE39" s="93">
        <v>0.34</v>
      </c>
      <c r="CF39" s="93">
        <f t="shared" si="41"/>
        <v>5.8037941999999996</v>
      </c>
      <c r="CG39" s="93">
        <v>1.43</v>
      </c>
      <c r="CH39" s="93">
        <v>1.2</v>
      </c>
      <c r="CI39" s="93">
        <v>1.2</v>
      </c>
      <c r="CJ39" s="99">
        <f t="shared" si="42"/>
        <v>0.86502575974025975</v>
      </c>
      <c r="CK39" s="99">
        <f t="shared" si="43"/>
        <v>1.3350148513415518</v>
      </c>
      <c r="CL39" s="100">
        <f t="shared" si="44"/>
        <v>1.1132977922077922</v>
      </c>
      <c r="CN39" s="93">
        <v>0.34</v>
      </c>
      <c r="CO39" s="93">
        <f t="shared" si="45"/>
        <v>6.2013379999999998</v>
      </c>
      <c r="CP39" s="93">
        <v>0.67</v>
      </c>
      <c r="CQ39" s="93">
        <v>0.6</v>
      </c>
      <c r="CR39" s="93">
        <v>0.6</v>
      </c>
      <c r="CS39" s="99">
        <f t="shared" si="46"/>
        <v>0.1422219269124573</v>
      </c>
      <c r="CT39" s="99">
        <f t="shared" si="47"/>
        <v>1.3235299269124572</v>
      </c>
      <c r="CU39" s="100">
        <f t="shared" si="48"/>
        <v>0.88752992691245736</v>
      </c>
      <c r="CW39" s="93">
        <v>0.34</v>
      </c>
      <c r="CX39" s="93">
        <f t="shared" si="49"/>
        <v>5.8225873999999997</v>
      </c>
      <c r="CY39" s="93">
        <v>0.8</v>
      </c>
      <c r="CZ39" s="93">
        <v>0.28000000000000003</v>
      </c>
      <c r="DA39" s="93">
        <v>0.28000000000000003</v>
      </c>
      <c r="DB39" s="99">
        <f t="shared" si="50"/>
        <v>2.5845147645125959</v>
      </c>
      <c r="DC39" s="99">
        <f t="shared" si="51"/>
        <v>1.914988887185104</v>
      </c>
      <c r="DD39" s="100">
        <f t="shared" si="52"/>
        <v>2.2409880649350651</v>
      </c>
      <c r="DF39" s="93">
        <v>0.34</v>
      </c>
      <c r="DG39" s="93">
        <f t="shared" si="53"/>
        <v>5.5844499999999995</v>
      </c>
      <c r="DH39" s="93">
        <v>0.19</v>
      </c>
      <c r="DI39" s="93">
        <v>0.24</v>
      </c>
      <c r="DJ39" s="93">
        <v>0.16</v>
      </c>
      <c r="DK39" s="99">
        <f t="shared" si="54"/>
        <v>1.8403956363728666</v>
      </c>
      <c r="DL39" s="99">
        <f t="shared" si="55"/>
        <v>1.9721110535714288</v>
      </c>
      <c r="DM39" s="100">
        <f t="shared" si="56"/>
        <v>1.9892137678571431</v>
      </c>
      <c r="DO39" s="93">
        <v>0.34</v>
      </c>
      <c r="DP39" s="93">
        <f t="shared" si="57"/>
        <v>5.993938</v>
      </c>
      <c r="DQ39" s="93">
        <v>0.1</v>
      </c>
      <c r="DR39" s="93">
        <v>0.27</v>
      </c>
      <c r="DS39" s="93">
        <v>0.27</v>
      </c>
      <c r="DT39" s="99">
        <f t="shared" si="58"/>
        <v>0.67104511232279163</v>
      </c>
      <c r="DU39" s="99">
        <f t="shared" si="59"/>
        <v>1.6162959694656487</v>
      </c>
      <c r="DV39" s="100">
        <f t="shared" si="60"/>
        <v>1.3061931123227914</v>
      </c>
      <c r="DX39" s="93">
        <v>0.34</v>
      </c>
      <c r="DY39" s="93">
        <f t="shared" si="61"/>
        <v>5.5941073999999995</v>
      </c>
      <c r="DZ39" s="93">
        <v>0.22</v>
      </c>
      <c r="EA39" s="93">
        <v>0.22</v>
      </c>
      <c r="EB39" s="93">
        <v>0.22</v>
      </c>
      <c r="EC39" s="99">
        <f t="shared" si="62"/>
        <v>3.1405571947074011</v>
      </c>
      <c r="ED39" s="99">
        <f t="shared" si="63"/>
        <v>2.2247775063497235</v>
      </c>
      <c r="EE39" s="100">
        <f t="shared" si="64"/>
        <v>2.7057703204633206</v>
      </c>
      <c r="EG39" s="93">
        <v>0.34</v>
      </c>
      <c r="EH39" s="93">
        <f t="shared" si="65"/>
        <v>5.6701441999999993</v>
      </c>
      <c r="EI39" s="93">
        <v>2.7</v>
      </c>
      <c r="EJ39" s="93">
        <v>2.7</v>
      </c>
      <c r="EK39" s="93">
        <v>2.7</v>
      </c>
      <c r="EL39" s="99">
        <f t="shared" si="66"/>
        <v>1.4740456000943114</v>
      </c>
      <c r="EM39" s="99">
        <f t="shared" si="67"/>
        <v>1.2451576191986946</v>
      </c>
      <c r="EN39" s="100">
        <f t="shared" si="68"/>
        <v>1.394289845779221</v>
      </c>
      <c r="EP39" s="93">
        <v>0.34</v>
      </c>
      <c r="EQ39" s="93">
        <f t="shared" si="69"/>
        <v>5.6919799999999992</v>
      </c>
      <c r="ER39" s="93">
        <v>2.7</v>
      </c>
      <c r="ES39" s="93">
        <v>2.7</v>
      </c>
      <c r="ET39" s="93">
        <v>2.7</v>
      </c>
      <c r="EU39" s="99">
        <f t="shared" si="70"/>
        <v>2.5209393912337665</v>
      </c>
      <c r="EV39" s="99">
        <f t="shared" si="71"/>
        <v>1.5855656511056511</v>
      </c>
      <c r="EW39" s="100">
        <f t="shared" si="72"/>
        <v>2.4805720147420147</v>
      </c>
      <c r="EY39" s="93">
        <v>0.34</v>
      </c>
      <c r="EZ39" s="93">
        <f t="shared" si="73"/>
        <v>3.3100399999999999</v>
      </c>
      <c r="FA39" s="93">
        <v>1.4</v>
      </c>
      <c r="FB39" s="100">
        <f t="shared" si="77"/>
        <v>2.2117435317779566</v>
      </c>
      <c r="FD39" s="93">
        <v>0.34</v>
      </c>
      <c r="FE39" s="93">
        <f t="shared" si="74"/>
        <v>3.1381799999999997</v>
      </c>
      <c r="FF39" s="93">
        <v>0.7</v>
      </c>
      <c r="FG39" s="100">
        <f t="shared" si="78"/>
        <v>5.0760572691932939</v>
      </c>
      <c r="FI39" s="93">
        <v>0.34</v>
      </c>
      <c r="FJ39" s="93">
        <f t="shared" si="75"/>
        <v>3.25922</v>
      </c>
      <c r="FK39" s="93">
        <v>2.5</v>
      </c>
      <c r="FL39" s="100">
        <f t="shared" si="79"/>
        <v>3.7604390310597458</v>
      </c>
    </row>
    <row r="40" spans="2:168" x14ac:dyDescent="0.25">
      <c r="B40" s="93">
        <v>0.35</v>
      </c>
      <c r="C40" s="93">
        <f t="shared" si="4"/>
        <v>5.6563817499999995</v>
      </c>
      <c r="D40" s="93">
        <f t="shared" si="76"/>
        <v>0.33149999999999996</v>
      </c>
      <c r="E40" s="93">
        <v>5.5E-2</v>
      </c>
      <c r="F40" s="93">
        <v>0</v>
      </c>
      <c r="G40" s="99">
        <f t="shared" si="5"/>
        <v>1.9002597934595524</v>
      </c>
      <c r="H40" s="99">
        <f t="shared" si="6"/>
        <v>1.9791783777969021</v>
      </c>
      <c r="I40" s="100">
        <f t="shared" si="7"/>
        <v>1.9327142857142856</v>
      </c>
      <c r="K40" s="93">
        <v>0.35</v>
      </c>
      <c r="L40" s="93">
        <f t="shared" si="8"/>
        <v>5.7775324999999995</v>
      </c>
      <c r="M40" s="93">
        <v>0.47699999999999998</v>
      </c>
      <c r="N40" s="93">
        <v>1.4</v>
      </c>
      <c r="O40" s="93">
        <v>0.33</v>
      </c>
      <c r="P40" s="99">
        <f t="shared" si="9"/>
        <v>0.93992375545256257</v>
      </c>
      <c r="Q40" s="99">
        <f t="shared" si="10"/>
        <v>1.3951850054525627</v>
      </c>
      <c r="R40" s="100">
        <f t="shared" si="11"/>
        <v>1.4088796483097055</v>
      </c>
      <c r="T40" s="93">
        <v>0.35</v>
      </c>
      <c r="U40" s="93">
        <f t="shared" si="12"/>
        <v>5.8003084999999999</v>
      </c>
      <c r="V40" s="93">
        <v>0.7</v>
      </c>
      <c r="W40" s="93">
        <v>0</v>
      </c>
      <c r="Y40" s="99">
        <f t="shared" si="13"/>
        <v>1.9165513565713239</v>
      </c>
      <c r="Z40" s="99">
        <f t="shared" si="14"/>
        <v>1.8860905131978298</v>
      </c>
      <c r="AA40" s="100">
        <f t="shared" si="15"/>
        <v>1.9032046483097056</v>
      </c>
      <c r="AC40" s="93">
        <v>0.35</v>
      </c>
      <c r="AD40" s="93">
        <f t="shared" si="16"/>
        <v>5.5971700000000002</v>
      </c>
      <c r="AE40" s="93">
        <v>0.65</v>
      </c>
      <c r="AF40" s="93">
        <v>0.2</v>
      </c>
      <c r="AG40" s="93">
        <v>1.03</v>
      </c>
      <c r="AH40" s="99">
        <f t="shared" si="17"/>
        <v>2.1307106598724972</v>
      </c>
      <c r="AI40" s="99">
        <f t="shared" si="18"/>
        <v>2.2273113839285714</v>
      </c>
      <c r="AJ40" s="100">
        <f t="shared" si="19"/>
        <v>2.1635863839285716</v>
      </c>
      <c r="AL40" s="93">
        <v>0.35</v>
      </c>
      <c r="AM40" s="93">
        <f t="shared" si="20"/>
        <v>5.6054250000000003</v>
      </c>
      <c r="AN40" s="93">
        <v>-0.48</v>
      </c>
      <c r="AO40" s="93">
        <v>0.38</v>
      </c>
      <c r="AQ40" s="99">
        <f t="shared" si="21"/>
        <v>2.8919713839285714</v>
      </c>
      <c r="AR40" s="99">
        <f t="shared" si="22"/>
        <v>2.3261506756756756</v>
      </c>
      <c r="AS40" s="100">
        <f t="shared" si="23"/>
        <v>2.9797006756756756</v>
      </c>
      <c r="AU40" s="93">
        <v>0.35</v>
      </c>
      <c r="AV40" s="93">
        <f t="shared" si="24"/>
        <v>5.4590549999999993</v>
      </c>
      <c r="AW40" s="93">
        <v>0</v>
      </c>
      <c r="AX40" s="93">
        <v>0.13</v>
      </c>
      <c r="AZ40" s="99">
        <f t="shared" si="25"/>
        <v>3.281225200782993</v>
      </c>
      <c r="BA40" s="99">
        <f t="shared" si="26"/>
        <v>2.382924113175676</v>
      </c>
      <c r="BB40" s="100">
        <f t="shared" si="27"/>
        <v>3.2244991131756757</v>
      </c>
      <c r="BD40" s="93">
        <v>0.35</v>
      </c>
      <c r="BE40" s="93">
        <f t="shared" si="28"/>
        <v>6.2304200000000005</v>
      </c>
      <c r="BF40" s="93">
        <v>0.41499999999999998</v>
      </c>
      <c r="BG40" s="93">
        <v>0.33</v>
      </c>
      <c r="BH40" s="93">
        <v>0.4</v>
      </c>
      <c r="BI40" s="99">
        <f t="shared" si="29"/>
        <v>0.43874864603481623</v>
      </c>
      <c r="BJ40" s="99">
        <f t="shared" si="30"/>
        <v>1.1664515417431689</v>
      </c>
      <c r="BK40" s="100">
        <f t="shared" si="31"/>
        <v>0.72377932785299803</v>
      </c>
      <c r="BM40" s="93">
        <v>0.35</v>
      </c>
      <c r="BN40" s="93">
        <f t="shared" si="32"/>
        <v>6.2558544999999999</v>
      </c>
      <c r="BO40" s="93">
        <v>0.43</v>
      </c>
      <c r="BR40" s="99">
        <f t="shared" si="33"/>
        <v>1.4580372823984526</v>
      </c>
      <c r="BS40" s="99">
        <f t="shared" si="34"/>
        <v>1.620950918762089</v>
      </c>
      <c r="BT40" s="100">
        <f t="shared" si="35"/>
        <v>1.7621395551257253</v>
      </c>
      <c r="BV40" s="93">
        <v>0.35</v>
      </c>
      <c r="BW40" s="93">
        <f t="shared" si="36"/>
        <v>6.1218893750000003</v>
      </c>
      <c r="BX40" s="93">
        <f t="shared" si="37"/>
        <v>0.38300000000000001</v>
      </c>
      <c r="BY40" s="93">
        <v>0</v>
      </c>
      <c r="BZ40" s="93">
        <v>0</v>
      </c>
      <c r="CA40" s="99">
        <f t="shared" si="38"/>
        <v>1.662273181818182</v>
      </c>
      <c r="CB40" s="99">
        <f t="shared" si="39"/>
        <v>1.4119218389478543</v>
      </c>
      <c r="CC40" s="100">
        <f t="shared" si="40"/>
        <v>1.7002465909090909</v>
      </c>
      <c r="CE40" s="93">
        <v>0.35</v>
      </c>
      <c r="CF40" s="93">
        <f t="shared" si="41"/>
        <v>5.8082205</v>
      </c>
      <c r="CG40" s="93">
        <v>1.43</v>
      </c>
      <c r="CH40" s="93">
        <v>1.2</v>
      </c>
      <c r="CI40" s="93">
        <v>1.2</v>
      </c>
      <c r="CJ40" s="99">
        <f t="shared" si="42"/>
        <v>0.8536349837662337</v>
      </c>
      <c r="CK40" s="99">
        <f t="shared" si="43"/>
        <v>1.32263125453227</v>
      </c>
      <c r="CL40" s="100">
        <f t="shared" si="44"/>
        <v>1.100037012987013</v>
      </c>
      <c r="CN40" s="93">
        <v>0.35</v>
      </c>
      <c r="CO40" s="93">
        <f t="shared" si="45"/>
        <v>6.2055449999999999</v>
      </c>
      <c r="CP40" s="93">
        <v>0.67</v>
      </c>
      <c r="CQ40" s="93">
        <v>0.6</v>
      </c>
      <c r="CR40" s="93">
        <v>0.6</v>
      </c>
      <c r="CS40" s="99">
        <f t="shared" si="46"/>
        <v>0.1383442220237128</v>
      </c>
      <c r="CT40" s="99">
        <f t="shared" si="47"/>
        <v>1.3242692220237129</v>
      </c>
      <c r="CU40" s="100">
        <f t="shared" si="48"/>
        <v>0.88426922202371283</v>
      </c>
      <c r="CW40" s="93">
        <v>0.35</v>
      </c>
      <c r="CX40" s="93">
        <f t="shared" si="49"/>
        <v>5.8273285000000001</v>
      </c>
      <c r="CY40" s="93">
        <v>0.8</v>
      </c>
      <c r="CZ40" s="93">
        <v>0.28000000000000003</v>
      </c>
      <c r="DA40" s="93">
        <v>0.28000000000000003</v>
      </c>
      <c r="DB40" s="99">
        <f t="shared" si="50"/>
        <v>2.5750053121577223</v>
      </c>
      <c r="DC40" s="99">
        <f t="shared" si="51"/>
        <v>1.9086421960569553</v>
      </c>
      <c r="DD40" s="100">
        <f t="shared" si="52"/>
        <v>2.2387040584415585</v>
      </c>
      <c r="DF40" s="93">
        <v>0.35</v>
      </c>
      <c r="DG40" s="93">
        <f t="shared" si="53"/>
        <v>5.5824249999999997</v>
      </c>
      <c r="DH40" s="93">
        <v>0.19</v>
      </c>
      <c r="DI40" s="93">
        <v>0.24</v>
      </c>
      <c r="DJ40" s="93">
        <v>0.16</v>
      </c>
      <c r="DK40" s="99">
        <f t="shared" si="54"/>
        <v>1.8533522097115642</v>
      </c>
      <c r="DL40" s="99">
        <f t="shared" si="55"/>
        <v>1.9751055803571431</v>
      </c>
      <c r="DM40" s="100">
        <f t="shared" si="56"/>
        <v>1.9980752232142858</v>
      </c>
      <c r="DO40" s="93">
        <v>0.35</v>
      </c>
      <c r="DP40" s="93">
        <f t="shared" si="57"/>
        <v>5.9920450000000001</v>
      </c>
      <c r="DQ40" s="93">
        <v>0.1</v>
      </c>
      <c r="DR40" s="93">
        <v>0.27</v>
      </c>
      <c r="DS40" s="93">
        <v>0.27</v>
      </c>
      <c r="DT40" s="99">
        <f t="shared" si="58"/>
        <v>0.68072603053435099</v>
      </c>
      <c r="DU40" s="99">
        <f t="shared" si="59"/>
        <v>1.6244910305343512</v>
      </c>
      <c r="DV40" s="100">
        <f t="shared" si="60"/>
        <v>1.3140910305343512</v>
      </c>
      <c r="DX40" s="93">
        <v>0.35</v>
      </c>
      <c r="DY40" s="93">
        <f t="shared" si="61"/>
        <v>5.5921284999999994</v>
      </c>
      <c r="DZ40" s="93">
        <v>0.22</v>
      </c>
      <c r="EA40" s="93">
        <v>0.22</v>
      </c>
      <c r="EB40" s="93">
        <v>0.22</v>
      </c>
      <c r="EC40" s="99">
        <f t="shared" si="62"/>
        <v>3.1453719314759039</v>
      </c>
      <c r="ED40" s="99">
        <f t="shared" si="63"/>
        <v>2.2273322451970046</v>
      </c>
      <c r="EE40" s="100">
        <f t="shared" si="64"/>
        <v>2.71694638030888</v>
      </c>
      <c r="EG40" s="93">
        <v>0.35</v>
      </c>
      <c r="EH40" s="93">
        <f t="shared" si="65"/>
        <v>5.6765955000000003</v>
      </c>
      <c r="EI40" s="93">
        <v>2.7</v>
      </c>
      <c r="EJ40" s="93">
        <v>2.7</v>
      </c>
      <c r="EK40" s="93">
        <v>2.7</v>
      </c>
      <c r="EL40" s="99">
        <f t="shared" si="66"/>
        <v>1.4451722507815881</v>
      </c>
      <c r="EM40" s="99">
        <f t="shared" si="67"/>
        <v>1.2243854956036986</v>
      </c>
      <c r="EN40" s="100">
        <f t="shared" si="68"/>
        <v>1.3670216112012989</v>
      </c>
      <c r="EP40" s="93">
        <v>0.35</v>
      </c>
      <c r="EQ40" s="93">
        <f t="shared" si="69"/>
        <v>5.6987000000000005</v>
      </c>
      <c r="ER40" s="93">
        <v>2.7</v>
      </c>
      <c r="ES40" s="93">
        <v>2.7</v>
      </c>
      <c r="ET40" s="93">
        <v>2.7</v>
      </c>
      <c r="EU40" s="99">
        <f t="shared" si="70"/>
        <v>2.5000432021103896</v>
      </c>
      <c r="EV40" s="99">
        <f t="shared" si="71"/>
        <v>1.5684802211302211</v>
      </c>
      <c r="EW40" s="100">
        <f t="shared" si="72"/>
        <v>2.4589279484029483</v>
      </c>
      <c r="EY40" s="93">
        <v>0.35</v>
      </c>
      <c r="EZ40" s="93">
        <f t="shared" si="73"/>
        <v>3.3136000000000001</v>
      </c>
      <c r="FA40" s="93">
        <v>1.4</v>
      </c>
      <c r="FB40" s="100">
        <f t="shared" si="77"/>
        <v>2.1805888777152052</v>
      </c>
      <c r="FD40" s="93">
        <v>0.35</v>
      </c>
      <c r="FE40" s="93">
        <f t="shared" si="74"/>
        <v>3.1389500000000004</v>
      </c>
      <c r="FF40" s="93">
        <v>0.7</v>
      </c>
      <c r="FG40" s="100">
        <f t="shared" si="78"/>
        <v>5.0466821858708428</v>
      </c>
      <c r="FI40" s="93">
        <v>0.35</v>
      </c>
      <c r="FJ40" s="93">
        <f t="shared" si="75"/>
        <v>3.26355</v>
      </c>
      <c r="FK40" s="93">
        <v>2.5</v>
      </c>
      <c r="FL40" s="100">
        <f t="shared" si="79"/>
        <v>3.6986692936745436</v>
      </c>
    </row>
    <row r="41" spans="2:168" x14ac:dyDescent="0.25">
      <c r="B41" s="93">
        <v>0.36</v>
      </c>
      <c r="C41" s="93">
        <f t="shared" si="4"/>
        <v>5.6564658399999992</v>
      </c>
      <c r="D41" s="93">
        <f t="shared" si="76"/>
        <v>0.34460000000000002</v>
      </c>
      <c r="E41" s="93">
        <v>5.5E-2</v>
      </c>
      <c r="F41" s="93">
        <v>0</v>
      </c>
      <c r="G41" s="99">
        <f t="shared" si="5"/>
        <v>1.912085743476764</v>
      </c>
      <c r="H41" s="99">
        <f t="shared" si="6"/>
        <v>1.9816712702237524</v>
      </c>
      <c r="I41" s="100">
        <f t="shared" si="7"/>
        <v>1.9391642857142857</v>
      </c>
      <c r="K41" s="93">
        <v>0.36</v>
      </c>
      <c r="L41" s="93">
        <f t="shared" si="8"/>
        <v>5.7813591999999989</v>
      </c>
      <c r="M41" s="93">
        <v>0.47699999999999998</v>
      </c>
      <c r="N41" s="93">
        <v>1.4</v>
      </c>
      <c r="O41" s="93">
        <v>0.33</v>
      </c>
      <c r="P41" s="99">
        <f t="shared" si="9"/>
        <v>0.92785357295528892</v>
      </c>
      <c r="Q41" s="99">
        <f t="shared" si="10"/>
        <v>1.3858343729552891</v>
      </c>
      <c r="R41" s="100">
        <f t="shared" si="11"/>
        <v>1.4015509443838603</v>
      </c>
      <c r="T41" s="93">
        <v>0.36</v>
      </c>
      <c r="U41" s="93">
        <f t="shared" si="12"/>
        <v>5.8042775999999998</v>
      </c>
      <c r="V41" s="93">
        <v>0.7</v>
      </c>
      <c r="W41" s="93">
        <v>0</v>
      </c>
      <c r="Y41" s="99">
        <f t="shared" si="13"/>
        <v>1.8880289340568384</v>
      </c>
      <c r="Z41" s="99">
        <f t="shared" si="14"/>
        <v>1.8781474882737057</v>
      </c>
      <c r="AA41" s="100">
        <f t="shared" si="15"/>
        <v>1.8903829443838605</v>
      </c>
      <c r="AC41" s="93">
        <v>0.36</v>
      </c>
      <c r="AD41" s="93">
        <f t="shared" si="16"/>
        <v>5.6013519999999994</v>
      </c>
      <c r="AE41" s="93">
        <v>0.65</v>
      </c>
      <c r="AF41" s="93">
        <v>0.2</v>
      </c>
      <c r="AG41" s="93">
        <v>1.03</v>
      </c>
      <c r="AH41" s="99">
        <f t="shared" si="17"/>
        <v>2.1145841222480848</v>
      </c>
      <c r="AI41" s="99">
        <f t="shared" si="18"/>
        <v>2.226734285714286</v>
      </c>
      <c r="AJ41" s="100">
        <f t="shared" si="19"/>
        <v>2.1536051428571428</v>
      </c>
      <c r="AL41" s="93">
        <v>0.36</v>
      </c>
      <c r="AM41" s="93">
        <f t="shared" si="20"/>
        <v>5.6094799999999996</v>
      </c>
      <c r="AN41" s="93">
        <v>-0.48</v>
      </c>
      <c r="AO41" s="93">
        <v>0.38</v>
      </c>
      <c r="AQ41" s="99">
        <f t="shared" si="21"/>
        <v>2.8713651428571429</v>
      </c>
      <c r="AR41" s="99">
        <f t="shared" si="22"/>
        <v>2.3229009729729726</v>
      </c>
      <c r="AS41" s="100">
        <f t="shared" si="23"/>
        <v>2.9637558301158302</v>
      </c>
      <c r="AU41" s="93">
        <v>0.36</v>
      </c>
      <c r="AV41" s="93">
        <f t="shared" si="24"/>
        <v>5.4589280000000002</v>
      </c>
      <c r="AW41" s="93">
        <v>0</v>
      </c>
      <c r="AX41" s="93">
        <v>0.13</v>
      </c>
      <c r="AZ41" s="99">
        <f t="shared" si="25"/>
        <v>3.2734684973359762</v>
      </c>
      <c r="BA41" s="99">
        <f t="shared" si="26"/>
        <v>2.3803965086872587</v>
      </c>
      <c r="BB41" s="100">
        <f t="shared" si="27"/>
        <v>3.2155485086872591</v>
      </c>
      <c r="BD41" s="93">
        <v>0.36</v>
      </c>
      <c r="BE41" s="93">
        <f t="shared" si="28"/>
        <v>6.2342500000000003</v>
      </c>
      <c r="BF41" s="93">
        <v>0.41499999999999998</v>
      </c>
      <c r="BG41" s="93">
        <v>0.33</v>
      </c>
      <c r="BH41" s="93">
        <v>0.4</v>
      </c>
      <c r="BI41" s="99">
        <f t="shared" si="29"/>
        <v>0.4320153346228241</v>
      </c>
      <c r="BJ41" s="99">
        <f t="shared" si="30"/>
        <v>1.1714668011664326</v>
      </c>
      <c r="BK41" s="100">
        <f t="shared" si="31"/>
        <v>0.72438769825918758</v>
      </c>
      <c r="BM41" s="93">
        <v>0.36</v>
      </c>
      <c r="BN41" s="93">
        <f t="shared" si="32"/>
        <v>6.2592932000000001</v>
      </c>
      <c r="BO41" s="93">
        <v>0.43</v>
      </c>
      <c r="BR41" s="99">
        <f t="shared" si="33"/>
        <v>1.4355266073500967</v>
      </c>
      <c r="BS41" s="99">
        <f t="shared" si="34"/>
        <v>1.6210858800773695</v>
      </c>
      <c r="BT41" s="100">
        <f t="shared" si="35"/>
        <v>1.7493331528046423</v>
      </c>
      <c r="BV41" s="93">
        <v>0.36</v>
      </c>
      <c r="BW41" s="93">
        <f t="shared" si="36"/>
        <v>6.1214967200000006</v>
      </c>
      <c r="BX41" s="93">
        <f t="shared" si="37"/>
        <v>0.3952</v>
      </c>
      <c r="BY41" s="93">
        <v>0</v>
      </c>
      <c r="BZ41" s="93">
        <v>0</v>
      </c>
      <c r="CA41" s="99">
        <f t="shared" si="38"/>
        <v>1.6426177381818183</v>
      </c>
      <c r="CB41" s="99">
        <f t="shared" si="39"/>
        <v>1.4060845408398708</v>
      </c>
      <c r="CC41" s="100">
        <f t="shared" si="40"/>
        <v>1.6856718181818184</v>
      </c>
      <c r="CE41" s="93">
        <v>0.36</v>
      </c>
      <c r="CF41" s="93">
        <f t="shared" si="41"/>
        <v>5.8126467999999996</v>
      </c>
      <c r="CG41" s="93">
        <v>1.43</v>
      </c>
      <c r="CH41" s="93">
        <v>1.2</v>
      </c>
      <c r="CI41" s="93">
        <v>1.2</v>
      </c>
      <c r="CJ41" s="99">
        <f t="shared" si="42"/>
        <v>0.84253020779220789</v>
      </c>
      <c r="CK41" s="99">
        <f t="shared" si="43"/>
        <v>1.3104876577229878</v>
      </c>
      <c r="CL41" s="100">
        <f t="shared" si="44"/>
        <v>1.0870162337662337</v>
      </c>
      <c r="CN41" s="93">
        <v>0.36</v>
      </c>
      <c r="CO41" s="93">
        <f t="shared" si="45"/>
        <v>6.2097519999999999</v>
      </c>
      <c r="CP41" s="93">
        <v>0.67</v>
      </c>
      <c r="CQ41" s="93">
        <v>0.6</v>
      </c>
      <c r="CR41" s="93">
        <v>0.6</v>
      </c>
      <c r="CS41" s="99">
        <f t="shared" si="46"/>
        <v>0.13460051713496829</v>
      </c>
      <c r="CT41" s="99">
        <f t="shared" si="47"/>
        <v>1.3251285171349685</v>
      </c>
      <c r="CU41" s="100">
        <f t="shared" si="48"/>
        <v>0.8811285171349682</v>
      </c>
      <c r="CW41" s="93">
        <v>0.36</v>
      </c>
      <c r="CX41" s="93">
        <f t="shared" si="49"/>
        <v>5.8320696000000005</v>
      </c>
      <c r="CY41" s="93">
        <v>0.8</v>
      </c>
      <c r="CZ41" s="93">
        <v>0.28000000000000003</v>
      </c>
      <c r="DA41" s="93">
        <v>0.28000000000000003</v>
      </c>
      <c r="DB41" s="99">
        <f t="shared" si="50"/>
        <v>2.565655859802848</v>
      </c>
      <c r="DC41" s="99">
        <f t="shared" si="51"/>
        <v>1.9023515049288064</v>
      </c>
      <c r="DD41" s="100">
        <f t="shared" si="52"/>
        <v>2.2364760519480518</v>
      </c>
      <c r="DF41" s="93">
        <v>0.36</v>
      </c>
      <c r="DG41" s="93">
        <f t="shared" si="53"/>
        <v>5.5804</v>
      </c>
      <c r="DH41" s="93">
        <v>0.19</v>
      </c>
      <c r="DI41" s="93">
        <v>0.24</v>
      </c>
      <c r="DJ41" s="93">
        <v>0.16</v>
      </c>
      <c r="DK41" s="99">
        <f t="shared" si="54"/>
        <v>1.866346783050262</v>
      </c>
      <c r="DL41" s="99">
        <f t="shared" si="55"/>
        <v>1.9781481071428575</v>
      </c>
      <c r="DM41" s="100">
        <f t="shared" si="56"/>
        <v>2.0069686785714285</v>
      </c>
      <c r="DO41" s="93">
        <v>0.36</v>
      </c>
      <c r="DP41" s="93">
        <f t="shared" si="57"/>
        <v>5.9901520000000001</v>
      </c>
      <c r="DQ41" s="93">
        <v>0.1</v>
      </c>
      <c r="DR41" s="93">
        <v>0.27</v>
      </c>
      <c r="DS41" s="93">
        <v>0.27</v>
      </c>
      <c r="DT41" s="99">
        <f t="shared" si="58"/>
        <v>0.6904269487459106</v>
      </c>
      <c r="DU41" s="99">
        <f t="shared" si="59"/>
        <v>1.6327400916030532</v>
      </c>
      <c r="DV41" s="100">
        <f t="shared" si="60"/>
        <v>1.3220429487459104</v>
      </c>
      <c r="DX41" s="93">
        <v>0.36</v>
      </c>
      <c r="DY41" s="93">
        <f t="shared" si="61"/>
        <v>5.5901496000000002</v>
      </c>
      <c r="DZ41" s="93">
        <v>0.22</v>
      </c>
      <c r="EA41" s="93">
        <v>0.22</v>
      </c>
      <c r="EB41" s="93">
        <v>0.22</v>
      </c>
      <c r="EC41" s="99">
        <f t="shared" si="62"/>
        <v>3.1502306682444066</v>
      </c>
      <c r="ED41" s="99">
        <f t="shared" si="63"/>
        <v>2.2299309840442856</v>
      </c>
      <c r="EE41" s="100">
        <f t="shared" si="64"/>
        <v>2.7281664401544399</v>
      </c>
      <c r="EG41" s="93">
        <v>0.36</v>
      </c>
      <c r="EH41" s="93">
        <f t="shared" si="65"/>
        <v>5.6830467999999996</v>
      </c>
      <c r="EI41" s="93">
        <v>2.7</v>
      </c>
      <c r="EJ41" s="93">
        <v>2.7</v>
      </c>
      <c r="EK41" s="93">
        <v>2.7</v>
      </c>
      <c r="EL41" s="99">
        <f t="shared" si="66"/>
        <v>1.4168389014688643</v>
      </c>
      <c r="EM41" s="99">
        <f t="shared" si="67"/>
        <v>1.2041533720087023</v>
      </c>
      <c r="EN41" s="100">
        <f t="shared" si="68"/>
        <v>1.3402933766233769</v>
      </c>
      <c r="EP41" s="93">
        <v>0.36</v>
      </c>
      <c r="EQ41" s="93">
        <f t="shared" si="69"/>
        <v>5.7054200000000002</v>
      </c>
      <c r="ER41" s="93">
        <v>2.7</v>
      </c>
      <c r="ES41" s="93">
        <v>2.7</v>
      </c>
      <c r="ET41" s="93">
        <v>2.7</v>
      </c>
      <c r="EU41" s="99">
        <f t="shared" si="70"/>
        <v>2.479687012987013</v>
      </c>
      <c r="EV41" s="99">
        <f t="shared" si="71"/>
        <v>1.5519347911547912</v>
      </c>
      <c r="EW41" s="100">
        <f t="shared" si="72"/>
        <v>2.4378238820638822</v>
      </c>
      <c r="EY41" s="93">
        <v>0.36</v>
      </c>
      <c r="EZ41" s="93">
        <f t="shared" si="73"/>
        <v>3.3171600000000003</v>
      </c>
      <c r="FA41" s="93">
        <v>1.4</v>
      </c>
      <c r="FB41" s="100">
        <f t="shared" si="77"/>
        <v>2.1497142236524542</v>
      </c>
      <c r="FD41" s="93">
        <v>0.36</v>
      </c>
      <c r="FE41" s="93">
        <f t="shared" si="74"/>
        <v>3.1397200000000001</v>
      </c>
      <c r="FF41" s="93">
        <v>0.7</v>
      </c>
      <c r="FG41" s="100">
        <f t="shared" si="78"/>
        <v>5.0174471025483918</v>
      </c>
      <c r="FI41" s="93">
        <v>0.36</v>
      </c>
      <c r="FJ41" s="93">
        <f t="shared" si="75"/>
        <v>3.2678799999999999</v>
      </c>
      <c r="FK41" s="93">
        <v>2.5</v>
      </c>
      <c r="FL41" s="100">
        <f t="shared" si="79"/>
        <v>3.6373995562893406</v>
      </c>
    </row>
    <row r="42" spans="2:168" x14ac:dyDescent="0.25">
      <c r="B42" s="93">
        <v>0.37</v>
      </c>
      <c r="C42" s="93">
        <f t="shared" si="4"/>
        <v>5.6565497100000002</v>
      </c>
      <c r="D42" s="93">
        <f t="shared" si="76"/>
        <v>0.35770000000000002</v>
      </c>
      <c r="E42" s="93">
        <v>5.5E-2</v>
      </c>
      <c r="F42" s="93">
        <v>0</v>
      </c>
      <c r="G42" s="99">
        <f t="shared" si="5"/>
        <v>1.9239072534939758</v>
      </c>
      <c r="H42" s="99">
        <f t="shared" si="6"/>
        <v>1.9841751626506026</v>
      </c>
      <c r="I42" s="100">
        <f t="shared" si="7"/>
        <v>1.9456142857142855</v>
      </c>
      <c r="K42" s="93">
        <v>0.37</v>
      </c>
      <c r="L42" s="93">
        <f t="shared" si="8"/>
        <v>5.7852013000000007</v>
      </c>
      <c r="M42" s="93">
        <v>0.47699999999999998</v>
      </c>
      <c r="N42" s="93">
        <v>1.4</v>
      </c>
      <c r="O42" s="93">
        <v>0.33</v>
      </c>
      <c r="P42" s="99">
        <f t="shared" si="9"/>
        <v>0.91587879045801524</v>
      </c>
      <c r="Q42" s="99">
        <f t="shared" si="10"/>
        <v>1.3767637404580153</v>
      </c>
      <c r="R42" s="100">
        <f t="shared" si="11"/>
        <v>1.394288240458015</v>
      </c>
      <c r="T42" s="93">
        <v>0.37</v>
      </c>
      <c r="U42" s="93">
        <f t="shared" si="12"/>
        <v>5.8082466999999998</v>
      </c>
      <c r="V42" s="93">
        <v>0.7</v>
      </c>
      <c r="W42" s="93">
        <v>0</v>
      </c>
      <c r="Y42" s="99">
        <f t="shared" si="13"/>
        <v>1.8596465115423526</v>
      </c>
      <c r="Z42" s="99">
        <f t="shared" si="14"/>
        <v>1.870204463349582</v>
      </c>
      <c r="AA42" s="100">
        <f t="shared" si="15"/>
        <v>1.8775612404580153</v>
      </c>
      <c r="AC42" s="93">
        <v>0.37</v>
      </c>
      <c r="AD42" s="93">
        <f t="shared" si="16"/>
        <v>5.6055339999999996</v>
      </c>
      <c r="AE42" s="93">
        <v>0.65</v>
      </c>
      <c r="AF42" s="93">
        <v>0.2</v>
      </c>
      <c r="AG42" s="93">
        <v>1.03</v>
      </c>
      <c r="AH42" s="99">
        <f t="shared" si="17"/>
        <v>2.0985875846236732</v>
      </c>
      <c r="AI42" s="99">
        <f t="shared" si="18"/>
        <v>2.2261971875000004</v>
      </c>
      <c r="AJ42" s="100">
        <f t="shared" si="19"/>
        <v>2.1438299017857148</v>
      </c>
      <c r="AL42" s="93">
        <v>0.37</v>
      </c>
      <c r="AM42" s="93">
        <f t="shared" si="20"/>
        <v>5.6135349999999997</v>
      </c>
      <c r="AN42" s="93">
        <v>-0.48</v>
      </c>
      <c r="AO42" s="93">
        <v>0.38</v>
      </c>
      <c r="AQ42" s="99">
        <f t="shared" si="21"/>
        <v>2.8506629017857144</v>
      </c>
      <c r="AR42" s="99">
        <f t="shared" si="22"/>
        <v>2.31972727027027</v>
      </c>
      <c r="AS42" s="100">
        <f t="shared" si="23"/>
        <v>2.9478109845559848</v>
      </c>
      <c r="AU42" s="93">
        <v>0.37</v>
      </c>
      <c r="AV42" s="93">
        <f t="shared" si="24"/>
        <v>5.4588009999999993</v>
      </c>
      <c r="AW42" s="93">
        <v>0</v>
      </c>
      <c r="AX42" s="93">
        <v>0.13</v>
      </c>
      <c r="AZ42" s="99">
        <f t="shared" si="25"/>
        <v>3.2657117938889599</v>
      </c>
      <c r="BA42" s="99">
        <f t="shared" si="26"/>
        <v>2.377894904198842</v>
      </c>
      <c r="BB42" s="100">
        <f t="shared" si="27"/>
        <v>3.2065979041988419</v>
      </c>
      <c r="BD42" s="93">
        <v>0.37</v>
      </c>
      <c r="BE42" s="93">
        <f t="shared" si="28"/>
        <v>6.2380800000000001</v>
      </c>
      <c r="BF42" s="93">
        <v>0.41499999999999998</v>
      </c>
      <c r="BG42" s="93">
        <v>0.33</v>
      </c>
      <c r="BH42" s="93">
        <v>0.4</v>
      </c>
      <c r="BI42" s="99">
        <f t="shared" si="29"/>
        <v>0.42536502321083169</v>
      </c>
      <c r="BJ42" s="99">
        <f t="shared" si="30"/>
        <v>1.1765480605896965</v>
      </c>
      <c r="BK42" s="100">
        <f t="shared" si="31"/>
        <v>0.72507606866537722</v>
      </c>
      <c r="BM42" s="93">
        <v>0.37</v>
      </c>
      <c r="BN42" s="93">
        <f t="shared" si="32"/>
        <v>6.2627319000000004</v>
      </c>
      <c r="BO42" s="93">
        <v>0.43</v>
      </c>
      <c r="BR42" s="99">
        <f t="shared" si="33"/>
        <v>1.4131019323017409</v>
      </c>
      <c r="BS42" s="99">
        <f t="shared" si="34"/>
        <v>1.6212208413926499</v>
      </c>
      <c r="BT42" s="100">
        <f t="shared" si="35"/>
        <v>1.7365267504835591</v>
      </c>
      <c r="BV42" s="93">
        <v>0.37</v>
      </c>
      <c r="BW42" s="93">
        <f t="shared" si="36"/>
        <v>6.1211038550000003</v>
      </c>
      <c r="BX42" s="93">
        <f t="shared" si="37"/>
        <v>0.40739999999999998</v>
      </c>
      <c r="BY42" s="93">
        <v>0</v>
      </c>
      <c r="BZ42" s="93">
        <v>0</v>
      </c>
      <c r="CA42" s="99">
        <f t="shared" si="38"/>
        <v>1.6229730145454546</v>
      </c>
      <c r="CB42" s="99">
        <f t="shared" si="39"/>
        <v>1.4002472427318873</v>
      </c>
      <c r="CC42" s="100">
        <f t="shared" si="40"/>
        <v>1.6710970454545455</v>
      </c>
      <c r="CE42" s="93">
        <v>0.37</v>
      </c>
      <c r="CF42" s="93">
        <f t="shared" si="41"/>
        <v>5.8170731</v>
      </c>
      <c r="CG42" s="93">
        <v>1.43</v>
      </c>
      <c r="CH42" s="93">
        <v>1.2</v>
      </c>
      <c r="CI42" s="93">
        <v>1.2</v>
      </c>
      <c r="CJ42" s="99">
        <f t="shared" si="42"/>
        <v>0.83171143181818186</v>
      </c>
      <c r="CK42" s="99">
        <f t="shared" si="43"/>
        <v>1.2985840609137056</v>
      </c>
      <c r="CL42" s="100">
        <f t="shared" si="44"/>
        <v>1.0742354545454544</v>
      </c>
      <c r="CN42" s="93">
        <v>0.37</v>
      </c>
      <c r="CO42" s="93">
        <f t="shared" si="45"/>
        <v>6.213959</v>
      </c>
      <c r="CP42" s="93">
        <v>0.67</v>
      </c>
      <c r="CQ42" s="93">
        <v>0.6</v>
      </c>
      <c r="CR42" s="93">
        <v>0.6</v>
      </c>
      <c r="CS42" s="99">
        <f t="shared" si="46"/>
        <v>0.13099081224622378</v>
      </c>
      <c r="CT42" s="99">
        <f t="shared" si="47"/>
        <v>1.326107812246224</v>
      </c>
      <c r="CU42" s="100">
        <f t="shared" si="48"/>
        <v>0.87810781224622392</v>
      </c>
      <c r="CW42" s="93">
        <v>0.37</v>
      </c>
      <c r="CX42" s="93">
        <f t="shared" si="49"/>
        <v>5.8368107</v>
      </c>
      <c r="CY42" s="93">
        <v>0.8</v>
      </c>
      <c r="CZ42" s="93">
        <v>0.28000000000000003</v>
      </c>
      <c r="DA42" s="93">
        <v>0.28000000000000003</v>
      </c>
      <c r="DB42" s="99">
        <f t="shared" si="50"/>
        <v>2.5564664074479739</v>
      </c>
      <c r="DC42" s="99">
        <f t="shared" si="51"/>
        <v>1.8961168138006574</v>
      </c>
      <c r="DD42" s="100">
        <f t="shared" si="52"/>
        <v>2.2343040454545453</v>
      </c>
      <c r="DF42" s="93">
        <v>0.37</v>
      </c>
      <c r="DG42" s="93">
        <f t="shared" si="53"/>
        <v>5.5783749999999994</v>
      </c>
      <c r="DH42" s="93">
        <v>0.19</v>
      </c>
      <c r="DI42" s="93">
        <v>0.24</v>
      </c>
      <c r="DJ42" s="93">
        <v>0.16</v>
      </c>
      <c r="DK42" s="99">
        <f t="shared" si="54"/>
        <v>1.8793793563889598</v>
      </c>
      <c r="DL42" s="99">
        <f t="shared" si="55"/>
        <v>1.9812386339285715</v>
      </c>
      <c r="DM42" s="100">
        <f t="shared" si="56"/>
        <v>2.0158941339285716</v>
      </c>
      <c r="DO42" s="93">
        <v>0.37</v>
      </c>
      <c r="DP42" s="93">
        <f t="shared" si="57"/>
        <v>5.9882589999999993</v>
      </c>
      <c r="DQ42" s="93">
        <v>0.1</v>
      </c>
      <c r="DR42" s="93">
        <v>0.27</v>
      </c>
      <c r="DS42" s="93">
        <v>0.27</v>
      </c>
      <c r="DT42" s="99">
        <f t="shared" si="58"/>
        <v>0.70014786695746989</v>
      </c>
      <c r="DU42" s="99">
        <f t="shared" si="59"/>
        <v>1.6410431526717557</v>
      </c>
      <c r="DV42" s="100">
        <f t="shared" si="60"/>
        <v>1.3300488669574699</v>
      </c>
      <c r="DX42" s="93">
        <v>0.37</v>
      </c>
      <c r="DY42" s="93">
        <f t="shared" si="61"/>
        <v>5.5881706999999992</v>
      </c>
      <c r="DZ42" s="93">
        <v>0.22</v>
      </c>
      <c r="EA42" s="93">
        <v>0.22</v>
      </c>
      <c r="EB42" s="93">
        <v>0.22</v>
      </c>
      <c r="EC42" s="99">
        <f t="shared" si="62"/>
        <v>3.1551334050129092</v>
      </c>
      <c r="ED42" s="99">
        <f t="shared" si="63"/>
        <v>2.2325737228915665</v>
      </c>
      <c r="EE42" s="100">
        <f t="shared" si="64"/>
        <v>2.7394304999999997</v>
      </c>
      <c r="EG42" s="93">
        <v>0.37</v>
      </c>
      <c r="EH42" s="93">
        <f t="shared" si="65"/>
        <v>5.6894980999999998</v>
      </c>
      <c r="EI42" s="93">
        <v>2.7</v>
      </c>
      <c r="EJ42" s="93">
        <v>2.7</v>
      </c>
      <c r="EK42" s="93">
        <v>2.7</v>
      </c>
      <c r="EL42" s="99">
        <f t="shared" si="66"/>
        <v>1.3890455521561402</v>
      </c>
      <c r="EM42" s="99">
        <f t="shared" si="67"/>
        <v>1.1844612484137058</v>
      </c>
      <c r="EN42" s="100">
        <f t="shared" si="68"/>
        <v>1.3141051420454546</v>
      </c>
      <c r="EP42" s="93">
        <v>0.37</v>
      </c>
      <c r="EQ42" s="93">
        <f t="shared" si="69"/>
        <v>5.7121399999999998</v>
      </c>
      <c r="ER42" s="93">
        <v>2.7</v>
      </c>
      <c r="ES42" s="93">
        <v>2.7</v>
      </c>
      <c r="ET42" s="93">
        <v>2.7</v>
      </c>
      <c r="EU42" s="99">
        <f t="shared" si="70"/>
        <v>2.459870823863636</v>
      </c>
      <c r="EV42" s="99">
        <f t="shared" si="71"/>
        <v>1.535929361179361</v>
      </c>
      <c r="EW42" s="100">
        <f t="shared" si="72"/>
        <v>2.4172598157248157</v>
      </c>
      <c r="EY42" s="93">
        <v>0.37</v>
      </c>
      <c r="EZ42" s="93">
        <f t="shared" si="73"/>
        <v>3.3207199999999997</v>
      </c>
      <c r="FA42" s="93">
        <v>1.4</v>
      </c>
      <c r="FB42" s="100">
        <f t="shared" si="77"/>
        <v>2.1191195695897025</v>
      </c>
      <c r="FD42" s="93">
        <v>0.37</v>
      </c>
      <c r="FE42" s="93">
        <f t="shared" si="74"/>
        <v>3.1404899999999998</v>
      </c>
      <c r="FF42" s="93">
        <v>0.7</v>
      </c>
      <c r="FG42" s="100">
        <f t="shared" si="78"/>
        <v>4.9883520192259398</v>
      </c>
      <c r="FI42" s="93">
        <v>0.37</v>
      </c>
      <c r="FJ42" s="93">
        <f t="shared" si="75"/>
        <v>3.2722100000000003</v>
      </c>
      <c r="FK42" s="93">
        <v>2.5</v>
      </c>
      <c r="FL42" s="100">
        <f t="shared" si="79"/>
        <v>3.5766298189041379</v>
      </c>
    </row>
    <row r="43" spans="2:168" x14ac:dyDescent="0.25">
      <c r="B43" s="93">
        <v>0.38</v>
      </c>
      <c r="C43" s="93">
        <f t="shared" si="4"/>
        <v>5.6566333599999998</v>
      </c>
      <c r="D43" s="93">
        <f t="shared" si="76"/>
        <v>0.37080000000000002</v>
      </c>
      <c r="E43" s="93">
        <v>5.5E-2</v>
      </c>
      <c r="F43" s="93">
        <v>0</v>
      </c>
      <c r="G43" s="99">
        <f t="shared" si="5"/>
        <v>1.9357321835111874</v>
      </c>
      <c r="H43" s="99">
        <f t="shared" si="6"/>
        <v>1.9866900550774529</v>
      </c>
      <c r="I43" s="100">
        <f t="shared" si="7"/>
        <v>1.9520642857142856</v>
      </c>
      <c r="K43" s="93">
        <v>0.38</v>
      </c>
      <c r="L43" s="93">
        <f t="shared" si="8"/>
        <v>5.7890588000000003</v>
      </c>
      <c r="M43" s="93">
        <v>0.47699999999999998</v>
      </c>
      <c r="N43" s="93">
        <v>1.4</v>
      </c>
      <c r="O43" s="93">
        <v>0.33</v>
      </c>
      <c r="P43" s="99">
        <f t="shared" si="9"/>
        <v>0.90399940796074163</v>
      </c>
      <c r="Q43" s="99">
        <f t="shared" si="10"/>
        <v>1.3679731079607418</v>
      </c>
      <c r="R43" s="100">
        <f t="shared" si="11"/>
        <v>1.3870915365321701</v>
      </c>
      <c r="T43" s="93">
        <v>0.38</v>
      </c>
      <c r="U43" s="93">
        <f t="shared" si="12"/>
        <v>5.8122158000000006</v>
      </c>
      <c r="V43" s="93">
        <v>0.7</v>
      </c>
      <c r="W43" s="93">
        <v>0</v>
      </c>
      <c r="Y43" s="99">
        <f t="shared" si="13"/>
        <v>1.8314040890278673</v>
      </c>
      <c r="Z43" s="99">
        <f t="shared" si="14"/>
        <v>1.8622614384254579</v>
      </c>
      <c r="AA43" s="100">
        <f t="shared" si="15"/>
        <v>1.8647395365321702</v>
      </c>
      <c r="AC43" s="93">
        <v>0.38</v>
      </c>
      <c r="AD43" s="93">
        <f t="shared" si="16"/>
        <v>5.6097159999999997</v>
      </c>
      <c r="AE43" s="93">
        <v>0.65</v>
      </c>
      <c r="AF43" s="93">
        <v>0.2</v>
      </c>
      <c r="AG43" s="93">
        <v>1.03</v>
      </c>
      <c r="AH43" s="99">
        <f t="shared" si="17"/>
        <v>2.0827210469992612</v>
      </c>
      <c r="AI43" s="99">
        <f t="shared" si="18"/>
        <v>2.2257000892857142</v>
      </c>
      <c r="AJ43" s="100">
        <f t="shared" si="19"/>
        <v>2.1342606607142858</v>
      </c>
      <c r="AL43" s="93">
        <v>0.38</v>
      </c>
      <c r="AM43" s="93">
        <f t="shared" si="20"/>
        <v>5.6175899999999999</v>
      </c>
      <c r="AN43" s="93">
        <v>-0.48</v>
      </c>
      <c r="AO43" s="93">
        <v>0.38</v>
      </c>
      <c r="AQ43" s="99">
        <f t="shared" si="21"/>
        <v>2.8298646607142857</v>
      </c>
      <c r="AR43" s="99">
        <f t="shared" si="22"/>
        <v>2.3166295675675674</v>
      </c>
      <c r="AS43" s="100">
        <f t="shared" si="23"/>
        <v>2.9318661389961385</v>
      </c>
      <c r="AU43" s="93">
        <v>0.38</v>
      </c>
      <c r="AV43" s="93">
        <f t="shared" si="24"/>
        <v>5.4586740000000002</v>
      </c>
      <c r="AW43" s="93">
        <v>0</v>
      </c>
      <c r="AX43" s="93">
        <v>0.13</v>
      </c>
      <c r="AZ43" s="99">
        <f t="shared" si="25"/>
        <v>3.2579550904419436</v>
      </c>
      <c r="BA43" s="99">
        <f t="shared" si="26"/>
        <v>2.3754192997104249</v>
      </c>
      <c r="BB43" s="100">
        <f t="shared" si="27"/>
        <v>3.1976472997104244</v>
      </c>
      <c r="BD43" s="93">
        <v>0.38</v>
      </c>
      <c r="BE43" s="93">
        <f t="shared" si="28"/>
        <v>6.2419100000000007</v>
      </c>
      <c r="BF43" s="93">
        <v>0.41499999999999998</v>
      </c>
      <c r="BG43" s="93">
        <v>0.33</v>
      </c>
      <c r="BH43" s="93">
        <v>0.4</v>
      </c>
      <c r="BI43" s="99">
        <f t="shared" si="29"/>
        <v>0.41879771179883951</v>
      </c>
      <c r="BJ43" s="99">
        <f t="shared" si="30"/>
        <v>1.1816953200129603</v>
      </c>
      <c r="BK43" s="100">
        <f t="shared" si="31"/>
        <v>0.7258444390715667</v>
      </c>
      <c r="BM43" s="93">
        <v>0.38</v>
      </c>
      <c r="BN43" s="93">
        <f t="shared" si="32"/>
        <v>6.2661706000000006</v>
      </c>
      <c r="BO43" s="93">
        <v>0.43</v>
      </c>
      <c r="BR43" s="99">
        <f t="shared" si="33"/>
        <v>1.390763257253385</v>
      </c>
      <c r="BS43" s="99">
        <f t="shared" si="34"/>
        <v>1.6213558027079302</v>
      </c>
      <c r="BT43" s="100">
        <f t="shared" si="35"/>
        <v>1.7237203481624759</v>
      </c>
      <c r="BV43" s="93">
        <v>0.38</v>
      </c>
      <c r="BW43" s="93">
        <f t="shared" si="36"/>
        <v>6.1207107800000005</v>
      </c>
      <c r="BX43" s="93">
        <f t="shared" si="37"/>
        <v>0.41960000000000003</v>
      </c>
      <c r="BY43" s="93">
        <v>0</v>
      </c>
      <c r="BZ43" s="93">
        <v>0</v>
      </c>
      <c r="CA43" s="99">
        <f t="shared" si="38"/>
        <v>1.603346330909091</v>
      </c>
      <c r="CB43" s="99">
        <f t="shared" si="39"/>
        <v>1.394409944623904</v>
      </c>
      <c r="CC43" s="100">
        <f t="shared" si="40"/>
        <v>1.6565222727272728</v>
      </c>
      <c r="CE43" s="93">
        <v>0.38</v>
      </c>
      <c r="CF43" s="93">
        <f t="shared" si="41"/>
        <v>5.8214993999999995</v>
      </c>
      <c r="CG43" s="93">
        <v>1.43</v>
      </c>
      <c r="CH43" s="93">
        <v>1.2</v>
      </c>
      <c r="CI43" s="93">
        <v>1.2</v>
      </c>
      <c r="CJ43" s="99">
        <f t="shared" si="42"/>
        <v>0.82117865584415584</v>
      </c>
      <c r="CK43" s="99">
        <f t="shared" si="43"/>
        <v>1.2869204641044236</v>
      </c>
      <c r="CL43" s="100">
        <f t="shared" si="44"/>
        <v>1.0616946753246754</v>
      </c>
      <c r="CN43" s="93">
        <v>0.38</v>
      </c>
      <c r="CO43" s="93">
        <f t="shared" si="45"/>
        <v>6.2181660000000001</v>
      </c>
      <c r="CP43" s="93">
        <v>0.67</v>
      </c>
      <c r="CQ43" s="93">
        <v>0.6</v>
      </c>
      <c r="CR43" s="93">
        <v>0.6</v>
      </c>
      <c r="CS43" s="99">
        <f t="shared" si="46"/>
        <v>0.12751510735747926</v>
      </c>
      <c r="CT43" s="99">
        <f t="shared" si="47"/>
        <v>1.3272071073574794</v>
      </c>
      <c r="CU43" s="100">
        <f t="shared" si="48"/>
        <v>0.87520710735747942</v>
      </c>
      <c r="CW43" s="93">
        <v>0.38</v>
      </c>
      <c r="CX43" s="93">
        <f t="shared" si="49"/>
        <v>5.8415517999999995</v>
      </c>
      <c r="CY43" s="93">
        <v>0.8</v>
      </c>
      <c r="CZ43" s="93">
        <v>0.28000000000000003</v>
      </c>
      <c r="DA43" s="93">
        <v>0.28000000000000003</v>
      </c>
      <c r="DB43" s="99">
        <f t="shared" si="50"/>
        <v>2.5474369550931</v>
      </c>
      <c r="DC43" s="99">
        <f t="shared" si="51"/>
        <v>1.8899381226725083</v>
      </c>
      <c r="DD43" s="100">
        <f t="shared" si="52"/>
        <v>2.2321880389610396</v>
      </c>
      <c r="DF43" s="93">
        <v>0.38</v>
      </c>
      <c r="DG43" s="93">
        <f t="shared" si="53"/>
        <v>5.5763499999999997</v>
      </c>
      <c r="DH43" s="93">
        <v>0.19</v>
      </c>
      <c r="DI43" s="93">
        <v>0.24</v>
      </c>
      <c r="DJ43" s="93">
        <v>0.16</v>
      </c>
      <c r="DK43" s="99">
        <f t="shared" si="54"/>
        <v>1.8924499297276576</v>
      </c>
      <c r="DL43" s="99">
        <f t="shared" si="55"/>
        <v>1.9843771607142859</v>
      </c>
      <c r="DM43" s="100">
        <f t="shared" si="56"/>
        <v>2.0248515892857144</v>
      </c>
      <c r="DO43" s="93">
        <v>0.38</v>
      </c>
      <c r="DP43" s="93">
        <f t="shared" si="57"/>
        <v>5.9863660000000003</v>
      </c>
      <c r="DQ43" s="93">
        <v>0.1</v>
      </c>
      <c r="DR43" s="93">
        <v>0.27</v>
      </c>
      <c r="DS43" s="93">
        <v>0.27</v>
      </c>
      <c r="DT43" s="99">
        <f t="shared" si="58"/>
        <v>0.70988878516902942</v>
      </c>
      <c r="DU43" s="99">
        <f t="shared" si="59"/>
        <v>1.6494002137404578</v>
      </c>
      <c r="DV43" s="100">
        <f t="shared" si="60"/>
        <v>1.3381087851690294</v>
      </c>
      <c r="DX43" s="93">
        <v>0.38</v>
      </c>
      <c r="DY43" s="93">
        <f t="shared" si="61"/>
        <v>5.5861917999999999</v>
      </c>
      <c r="DZ43" s="93">
        <v>0.22</v>
      </c>
      <c r="EA43" s="93">
        <v>0.22</v>
      </c>
      <c r="EB43" s="93">
        <v>0.22</v>
      </c>
      <c r="EC43" s="99">
        <f t="shared" si="62"/>
        <v>3.1600801417814113</v>
      </c>
      <c r="ED43" s="99">
        <f t="shared" si="63"/>
        <v>2.2352604617388474</v>
      </c>
      <c r="EE43" s="100">
        <f t="shared" si="64"/>
        <v>2.7507385598455598</v>
      </c>
      <c r="EG43" s="93">
        <v>0.38</v>
      </c>
      <c r="EH43" s="93">
        <f t="shared" si="65"/>
        <v>5.6959493999999999</v>
      </c>
      <c r="EI43" s="93">
        <v>2.7</v>
      </c>
      <c r="EJ43" s="93">
        <v>2.7</v>
      </c>
      <c r="EK43" s="93">
        <v>2.7</v>
      </c>
      <c r="EL43" s="99">
        <f t="shared" si="66"/>
        <v>1.3617922028434168</v>
      </c>
      <c r="EM43" s="99">
        <f t="shared" si="67"/>
        <v>1.1653091248187093</v>
      </c>
      <c r="EN43" s="100">
        <f t="shared" si="68"/>
        <v>1.2884569074675327</v>
      </c>
      <c r="EP43" s="93">
        <v>0.38</v>
      </c>
      <c r="EQ43" s="93">
        <f t="shared" si="69"/>
        <v>5.7188599999999994</v>
      </c>
      <c r="ER43" s="93">
        <v>2.7</v>
      </c>
      <c r="ES43" s="93">
        <v>2.7</v>
      </c>
      <c r="ET43" s="93">
        <v>2.7</v>
      </c>
      <c r="EU43" s="99">
        <f t="shared" si="70"/>
        <v>2.4405946347402598</v>
      </c>
      <c r="EV43" s="99">
        <f t="shared" si="71"/>
        <v>1.5204639312039312</v>
      </c>
      <c r="EW43" s="100">
        <f t="shared" si="72"/>
        <v>2.3972357493857492</v>
      </c>
      <c r="EY43" s="93">
        <v>0.38</v>
      </c>
      <c r="EZ43" s="93">
        <f t="shared" si="73"/>
        <v>3.3242799999999999</v>
      </c>
      <c r="FA43" s="93">
        <v>1.4</v>
      </c>
      <c r="FB43" s="100">
        <f t="shared" si="77"/>
        <v>2.0888049155269508</v>
      </c>
      <c r="FD43" s="93">
        <v>0.38</v>
      </c>
      <c r="FE43" s="93">
        <f t="shared" si="74"/>
        <v>3.1412599999999999</v>
      </c>
      <c r="FF43" s="93">
        <v>0.7</v>
      </c>
      <c r="FG43" s="100">
        <f t="shared" si="78"/>
        <v>4.959396935903488</v>
      </c>
      <c r="FI43" s="93">
        <v>0.38</v>
      </c>
      <c r="FJ43" s="93">
        <f t="shared" si="75"/>
        <v>3.2765399999999998</v>
      </c>
      <c r="FK43" s="93">
        <v>2.5</v>
      </c>
      <c r="FL43" s="100">
        <f t="shared" si="79"/>
        <v>3.5163600815189349</v>
      </c>
    </row>
    <row r="44" spans="2:168" x14ac:dyDescent="0.25">
      <c r="B44" s="93">
        <v>0.39</v>
      </c>
      <c r="C44" s="93">
        <f t="shared" si="4"/>
        <v>5.6567167899999999</v>
      </c>
      <c r="D44" s="93">
        <f t="shared" si="76"/>
        <v>0.38390000000000002</v>
      </c>
      <c r="E44" s="93">
        <v>5.5E-2</v>
      </c>
      <c r="F44" s="93">
        <v>0</v>
      </c>
      <c r="G44" s="99">
        <f t="shared" si="5"/>
        <v>1.9475683935283996</v>
      </c>
      <c r="H44" s="99">
        <f t="shared" si="6"/>
        <v>1.9892159475043034</v>
      </c>
      <c r="I44" s="100">
        <f t="shared" si="7"/>
        <v>1.9585142857142857</v>
      </c>
      <c r="K44" s="93">
        <v>0.39</v>
      </c>
      <c r="L44" s="93">
        <f t="shared" si="8"/>
        <v>5.7929316999999996</v>
      </c>
      <c r="M44" s="93">
        <v>0.47699999999999998</v>
      </c>
      <c r="N44" s="93">
        <v>1.4</v>
      </c>
      <c r="O44" s="93">
        <v>0.33</v>
      </c>
      <c r="P44" s="99">
        <f t="shared" si="9"/>
        <v>0.89221542546346788</v>
      </c>
      <c r="Q44" s="99">
        <f t="shared" si="10"/>
        <v>1.3594624754634681</v>
      </c>
      <c r="R44" s="100">
        <f t="shared" si="11"/>
        <v>1.3799608326063248</v>
      </c>
      <c r="T44" s="93">
        <v>0.39</v>
      </c>
      <c r="U44" s="93">
        <f t="shared" si="12"/>
        <v>5.8161848999999997</v>
      </c>
      <c r="V44" s="93">
        <v>0.7</v>
      </c>
      <c r="W44" s="93">
        <v>0</v>
      </c>
      <c r="Y44" s="99">
        <f t="shared" si="13"/>
        <v>1.8033016665133819</v>
      </c>
      <c r="Z44" s="99">
        <f t="shared" si="14"/>
        <v>1.8543184135013338</v>
      </c>
      <c r="AA44" s="100">
        <f t="shared" si="15"/>
        <v>1.851917832606325</v>
      </c>
      <c r="AC44" s="93">
        <v>0.39</v>
      </c>
      <c r="AD44" s="93">
        <f t="shared" si="16"/>
        <v>5.6138979999999998</v>
      </c>
      <c r="AE44" s="93">
        <v>0.65</v>
      </c>
      <c r="AF44" s="93">
        <v>0.2</v>
      </c>
      <c r="AG44" s="93">
        <v>1.03</v>
      </c>
      <c r="AH44" s="99">
        <f t="shared" si="17"/>
        <v>2.0669845093748491</v>
      </c>
      <c r="AI44" s="99">
        <f t="shared" si="18"/>
        <v>2.2252429910714286</v>
      </c>
      <c r="AJ44" s="100">
        <f t="shared" si="19"/>
        <v>2.1248974196428572</v>
      </c>
      <c r="AL44" s="93">
        <v>0.39</v>
      </c>
      <c r="AM44" s="93">
        <f t="shared" si="20"/>
        <v>5.621645</v>
      </c>
      <c r="AN44" s="93">
        <v>-0.48</v>
      </c>
      <c r="AO44" s="93">
        <v>0.38</v>
      </c>
      <c r="AQ44" s="99">
        <f t="shared" si="21"/>
        <v>2.8089704196428573</v>
      </c>
      <c r="AR44" s="99">
        <f t="shared" si="22"/>
        <v>2.3136078648648648</v>
      </c>
      <c r="AS44" s="100">
        <f t="shared" si="23"/>
        <v>2.915921293436293</v>
      </c>
      <c r="AU44" s="93">
        <v>0.39</v>
      </c>
      <c r="AV44" s="93">
        <f t="shared" si="24"/>
        <v>5.4585470000000003</v>
      </c>
      <c r="AW44" s="93">
        <v>0</v>
      </c>
      <c r="AX44" s="93">
        <v>0.13</v>
      </c>
      <c r="AZ44" s="99">
        <f t="shared" si="25"/>
        <v>3.2501983869949269</v>
      </c>
      <c r="BA44" s="99">
        <f t="shared" si="26"/>
        <v>2.3729696952220078</v>
      </c>
      <c r="BB44" s="100">
        <f t="shared" si="27"/>
        <v>3.1886966952220077</v>
      </c>
      <c r="BD44" s="93">
        <v>0.39</v>
      </c>
      <c r="BE44" s="93">
        <f t="shared" si="28"/>
        <v>6.2457400000000005</v>
      </c>
      <c r="BF44" s="93">
        <v>0.41499999999999998</v>
      </c>
      <c r="BG44" s="93">
        <v>0.33</v>
      </c>
      <c r="BH44" s="93">
        <v>0.4</v>
      </c>
      <c r="BI44" s="99">
        <f t="shared" si="29"/>
        <v>0.41231340038684727</v>
      </c>
      <c r="BJ44" s="99">
        <f t="shared" si="30"/>
        <v>1.1869085794362242</v>
      </c>
      <c r="BK44" s="100">
        <f t="shared" si="31"/>
        <v>0.72669280947775627</v>
      </c>
      <c r="BM44" s="93">
        <v>0.39</v>
      </c>
      <c r="BN44" s="93">
        <f t="shared" si="32"/>
        <v>6.2696093000000008</v>
      </c>
      <c r="BO44" s="93">
        <v>0.43</v>
      </c>
      <c r="BR44" s="99">
        <f t="shared" si="33"/>
        <v>1.368510582205029</v>
      </c>
      <c r="BS44" s="99">
        <f t="shared" si="34"/>
        <v>1.6214907640232108</v>
      </c>
      <c r="BT44" s="100">
        <f t="shared" si="35"/>
        <v>1.7109139458413927</v>
      </c>
      <c r="BV44" s="93">
        <v>0.39</v>
      </c>
      <c r="BW44" s="93">
        <f t="shared" si="36"/>
        <v>6.1203174950000001</v>
      </c>
      <c r="BX44" s="93">
        <f t="shared" si="37"/>
        <v>0.43180000000000002</v>
      </c>
      <c r="BY44" s="93">
        <v>0</v>
      </c>
      <c r="BZ44" s="93">
        <v>0</v>
      </c>
      <c r="CA44" s="99">
        <f t="shared" si="38"/>
        <v>1.5837450072727273</v>
      </c>
      <c r="CB44" s="99">
        <f t="shared" si="39"/>
        <v>1.3885726465159205</v>
      </c>
      <c r="CC44" s="100">
        <f t="shared" si="40"/>
        <v>1.6419475000000001</v>
      </c>
      <c r="CE44" s="93">
        <v>0.39</v>
      </c>
      <c r="CF44" s="93">
        <f t="shared" si="41"/>
        <v>5.8259257</v>
      </c>
      <c r="CG44" s="93">
        <v>1.43</v>
      </c>
      <c r="CH44" s="93">
        <v>1.2</v>
      </c>
      <c r="CI44" s="93">
        <v>1.2</v>
      </c>
      <c r="CJ44" s="99">
        <f t="shared" si="42"/>
        <v>0.81093187987013005</v>
      </c>
      <c r="CK44" s="99">
        <f t="shared" si="43"/>
        <v>1.2754968672951417</v>
      </c>
      <c r="CL44" s="100">
        <f t="shared" si="44"/>
        <v>1.049393896103896</v>
      </c>
      <c r="CN44" s="93">
        <v>0.39</v>
      </c>
      <c r="CO44" s="93">
        <f t="shared" si="45"/>
        <v>6.2223730000000002</v>
      </c>
      <c r="CP44" s="93">
        <v>0.67</v>
      </c>
      <c r="CQ44" s="93">
        <v>0.6</v>
      </c>
      <c r="CR44" s="93">
        <v>0.6</v>
      </c>
      <c r="CS44" s="99">
        <f t="shared" si="46"/>
        <v>0.12417340246873471</v>
      </c>
      <c r="CT44" s="99">
        <f t="shared" si="47"/>
        <v>1.3284264024687349</v>
      </c>
      <c r="CU44" s="100">
        <f t="shared" si="48"/>
        <v>0.87242640246873482</v>
      </c>
      <c r="CW44" s="93">
        <v>0.39</v>
      </c>
      <c r="CX44" s="93">
        <f t="shared" si="49"/>
        <v>5.8462928999999999</v>
      </c>
      <c r="CY44" s="93">
        <v>0.8</v>
      </c>
      <c r="CZ44" s="93">
        <v>0.28000000000000003</v>
      </c>
      <c r="DA44" s="93">
        <v>0.28000000000000003</v>
      </c>
      <c r="DB44" s="99">
        <f t="shared" si="50"/>
        <v>2.5385675027382257</v>
      </c>
      <c r="DC44" s="99">
        <f t="shared" si="51"/>
        <v>1.8838154315443592</v>
      </c>
      <c r="DD44" s="100">
        <f t="shared" si="52"/>
        <v>2.2301280324675323</v>
      </c>
      <c r="DF44" s="93">
        <v>0.39</v>
      </c>
      <c r="DG44" s="93">
        <f t="shared" si="53"/>
        <v>5.574325</v>
      </c>
      <c r="DH44" s="93">
        <v>0.19</v>
      </c>
      <c r="DI44" s="93">
        <v>0.24</v>
      </c>
      <c r="DJ44" s="93">
        <v>0.16</v>
      </c>
      <c r="DK44" s="99">
        <f t="shared" si="54"/>
        <v>1.9055585030663553</v>
      </c>
      <c r="DL44" s="99">
        <f t="shared" si="55"/>
        <v>1.9875636875000002</v>
      </c>
      <c r="DM44" s="100">
        <f t="shared" si="56"/>
        <v>2.0338410446428576</v>
      </c>
      <c r="DO44" s="93">
        <v>0.39</v>
      </c>
      <c r="DP44" s="93">
        <f t="shared" si="57"/>
        <v>5.9844729999999995</v>
      </c>
      <c r="DQ44" s="93">
        <v>0.1</v>
      </c>
      <c r="DR44" s="93">
        <v>0.27</v>
      </c>
      <c r="DS44" s="93">
        <v>0.27</v>
      </c>
      <c r="DT44" s="99">
        <f t="shared" si="58"/>
        <v>0.71964970338058887</v>
      </c>
      <c r="DU44" s="99">
        <f t="shared" si="59"/>
        <v>1.6578112748091602</v>
      </c>
      <c r="DV44" s="100">
        <f t="shared" si="60"/>
        <v>1.3462227033805887</v>
      </c>
      <c r="DX44" s="93">
        <v>0.39</v>
      </c>
      <c r="DY44" s="93">
        <f t="shared" si="61"/>
        <v>5.5842128999999998</v>
      </c>
      <c r="DZ44" s="93">
        <v>0.22</v>
      </c>
      <c r="EA44" s="93">
        <v>0.22</v>
      </c>
      <c r="EB44" s="93">
        <v>0.22</v>
      </c>
      <c r="EC44" s="99">
        <f t="shared" si="62"/>
        <v>3.1650708785499138</v>
      </c>
      <c r="ED44" s="99">
        <f t="shared" si="63"/>
        <v>2.2379912005861282</v>
      </c>
      <c r="EE44" s="100">
        <f t="shared" si="64"/>
        <v>2.7620906196911195</v>
      </c>
      <c r="EG44" s="93">
        <v>0.39</v>
      </c>
      <c r="EH44" s="93">
        <f t="shared" si="65"/>
        <v>5.7024007000000001</v>
      </c>
      <c r="EI44" s="93">
        <v>2.7</v>
      </c>
      <c r="EJ44" s="93">
        <v>2.7</v>
      </c>
      <c r="EK44" s="93">
        <v>2.7</v>
      </c>
      <c r="EL44" s="99">
        <f t="shared" si="66"/>
        <v>1.3350788535306932</v>
      </c>
      <c r="EM44" s="99">
        <f t="shared" si="67"/>
        <v>1.146697001223713</v>
      </c>
      <c r="EN44" s="100">
        <f t="shared" si="68"/>
        <v>1.2633486728896106</v>
      </c>
      <c r="EP44" s="93">
        <v>0.39</v>
      </c>
      <c r="EQ44" s="93">
        <f t="shared" si="69"/>
        <v>5.7255800000000008</v>
      </c>
      <c r="ER44" s="93">
        <v>2.7</v>
      </c>
      <c r="ES44" s="93">
        <v>2.7</v>
      </c>
      <c r="ET44" s="93">
        <v>2.7</v>
      </c>
      <c r="EU44" s="99">
        <f t="shared" si="70"/>
        <v>2.4218584456168832</v>
      </c>
      <c r="EV44" s="99">
        <f t="shared" si="71"/>
        <v>1.5055385012285012</v>
      </c>
      <c r="EW44" s="100">
        <f t="shared" si="72"/>
        <v>2.3777516830466832</v>
      </c>
      <c r="EY44" s="93">
        <v>0.39</v>
      </c>
      <c r="EZ44" s="93">
        <f t="shared" si="73"/>
        <v>3.3278400000000001</v>
      </c>
      <c r="FA44" s="93">
        <v>1.4</v>
      </c>
      <c r="FB44" s="100">
        <f t="shared" si="77"/>
        <v>2.0587702614641992</v>
      </c>
      <c r="FD44" s="93">
        <v>0.39</v>
      </c>
      <c r="FE44" s="93">
        <f t="shared" si="74"/>
        <v>3.1420300000000001</v>
      </c>
      <c r="FF44" s="93">
        <v>0.7</v>
      </c>
      <c r="FG44" s="100">
        <f t="shared" si="78"/>
        <v>4.930581852581037</v>
      </c>
      <c r="FI44" s="93">
        <v>0.39</v>
      </c>
      <c r="FJ44" s="93">
        <f t="shared" si="75"/>
        <v>3.2808700000000002</v>
      </c>
      <c r="FK44" s="93">
        <v>2.5</v>
      </c>
      <c r="FL44" s="100">
        <f t="shared" si="79"/>
        <v>3.456590344133732</v>
      </c>
    </row>
    <row r="45" spans="2:168" x14ac:dyDescent="0.25">
      <c r="B45" s="93">
        <v>0.4</v>
      </c>
      <c r="C45" s="93">
        <f t="shared" si="4"/>
        <v>5.6567999999999996</v>
      </c>
      <c r="D45" s="93">
        <f t="shared" si="76"/>
        <v>0.39700000000000002</v>
      </c>
      <c r="E45" s="93">
        <v>5.5E-2</v>
      </c>
      <c r="F45" s="93">
        <v>0</v>
      </c>
      <c r="G45" s="99">
        <f t="shared" si="5"/>
        <v>1.9594237435456112</v>
      </c>
      <c r="H45" s="99">
        <f t="shared" si="6"/>
        <v>1.9917528399311533</v>
      </c>
      <c r="I45" s="100">
        <f t="shared" si="7"/>
        <v>1.9649642857142857</v>
      </c>
      <c r="K45" s="93">
        <v>0.4</v>
      </c>
      <c r="L45" s="93">
        <f t="shared" si="8"/>
        <v>5.7968200000000003</v>
      </c>
      <c r="M45" s="93">
        <v>0.47699999999999998</v>
      </c>
      <c r="N45" s="93">
        <v>1.4</v>
      </c>
      <c r="O45" s="93">
        <v>0.33</v>
      </c>
      <c r="P45" s="99">
        <f t="shared" si="9"/>
        <v>0.88052684296619399</v>
      </c>
      <c r="Q45" s="99">
        <f t="shared" si="10"/>
        <v>1.3512318429661945</v>
      </c>
      <c r="R45" s="100">
        <f t="shared" si="11"/>
        <v>1.3728961286804799</v>
      </c>
      <c r="T45" s="93">
        <v>0.4</v>
      </c>
      <c r="U45" s="93">
        <f t="shared" si="12"/>
        <v>5.8201540000000005</v>
      </c>
      <c r="V45" s="93">
        <v>0.7</v>
      </c>
      <c r="W45" s="93">
        <v>0</v>
      </c>
      <c r="Y45" s="99">
        <f t="shared" si="13"/>
        <v>1.7753392439988964</v>
      </c>
      <c r="Z45" s="99">
        <f t="shared" si="14"/>
        <v>1.8463753885772101</v>
      </c>
      <c r="AA45" s="100">
        <f t="shared" si="15"/>
        <v>1.8390961286804799</v>
      </c>
      <c r="AC45" s="93">
        <v>0.4</v>
      </c>
      <c r="AD45" s="93">
        <f t="shared" si="16"/>
        <v>5.61808</v>
      </c>
      <c r="AE45" s="93">
        <v>0.65</v>
      </c>
      <c r="AF45" s="93">
        <v>0.2</v>
      </c>
      <c r="AG45" s="93">
        <v>1.03</v>
      </c>
      <c r="AH45" s="99">
        <f t="shared" si="17"/>
        <v>2.0513779717504366</v>
      </c>
      <c r="AI45" s="99">
        <f t="shared" si="18"/>
        <v>2.2248258928571429</v>
      </c>
      <c r="AJ45" s="100">
        <f t="shared" si="19"/>
        <v>2.1157401785714289</v>
      </c>
      <c r="AL45" s="93">
        <v>0.4</v>
      </c>
      <c r="AM45" s="93">
        <f t="shared" si="20"/>
        <v>5.6257000000000001</v>
      </c>
      <c r="AN45" s="93">
        <v>-0.48</v>
      </c>
      <c r="AO45" s="93">
        <v>0.38</v>
      </c>
      <c r="AQ45" s="99">
        <f t="shared" si="21"/>
        <v>2.7879801785714289</v>
      </c>
      <c r="AR45" s="99">
        <f t="shared" si="22"/>
        <v>2.3106621621621621</v>
      </c>
      <c r="AS45" s="100">
        <f t="shared" si="23"/>
        <v>2.8999764478764476</v>
      </c>
      <c r="AU45" s="93">
        <v>0.4</v>
      </c>
      <c r="AV45" s="93">
        <f t="shared" si="24"/>
        <v>5.4584200000000003</v>
      </c>
      <c r="AW45" s="93">
        <v>0</v>
      </c>
      <c r="AX45" s="93">
        <v>0.13</v>
      </c>
      <c r="AZ45" s="99">
        <f t="shared" si="25"/>
        <v>3.2424416835479102</v>
      </c>
      <c r="BA45" s="99">
        <f t="shared" si="26"/>
        <v>2.3705460907335909</v>
      </c>
      <c r="BB45" s="100">
        <f t="shared" si="27"/>
        <v>3.179746090733591</v>
      </c>
      <c r="BD45" s="93">
        <v>0.4</v>
      </c>
      <c r="BE45" s="93">
        <f t="shared" si="28"/>
        <v>6.2495700000000003</v>
      </c>
      <c r="BF45" s="93">
        <v>0.41499999999999998</v>
      </c>
      <c r="BG45" s="93">
        <v>0.33</v>
      </c>
      <c r="BH45" s="93">
        <v>0.4</v>
      </c>
      <c r="BI45" s="99">
        <f t="shared" si="29"/>
        <v>0.40591208897485498</v>
      </c>
      <c r="BJ45" s="99">
        <f t="shared" si="30"/>
        <v>1.1921878388594882</v>
      </c>
      <c r="BK45" s="100">
        <f t="shared" si="31"/>
        <v>0.72762117988394592</v>
      </c>
      <c r="BM45" s="93">
        <v>0.4</v>
      </c>
      <c r="BN45" s="93">
        <f t="shared" si="32"/>
        <v>6.2730480000000011</v>
      </c>
      <c r="BO45" s="93">
        <v>0.43</v>
      </c>
      <c r="BR45" s="99">
        <f t="shared" si="33"/>
        <v>1.3463439071566732</v>
      </c>
      <c r="BS45" s="99">
        <f t="shared" si="34"/>
        <v>1.6216257253384914</v>
      </c>
      <c r="BT45" s="100">
        <f t="shared" si="35"/>
        <v>1.6981075435203097</v>
      </c>
      <c r="BV45" s="93">
        <v>0.4</v>
      </c>
      <c r="BW45" s="93">
        <f t="shared" si="36"/>
        <v>6.1199240000000001</v>
      </c>
      <c r="BX45" s="93">
        <f t="shared" si="37"/>
        <v>0.44400000000000001</v>
      </c>
      <c r="BY45" s="93">
        <v>0</v>
      </c>
      <c r="BZ45" s="93">
        <v>0</v>
      </c>
      <c r="CA45" s="99">
        <f t="shared" si="38"/>
        <v>1.5641763636363637</v>
      </c>
      <c r="CB45" s="99">
        <f t="shared" si="39"/>
        <v>1.382735348407937</v>
      </c>
      <c r="CC45" s="100">
        <f t="shared" si="40"/>
        <v>1.6273727272727274</v>
      </c>
      <c r="CE45" s="93">
        <v>0.4</v>
      </c>
      <c r="CF45" s="93">
        <f t="shared" si="41"/>
        <v>5.8303519999999995</v>
      </c>
      <c r="CG45" s="93">
        <v>1.43</v>
      </c>
      <c r="CH45" s="93">
        <v>1.2</v>
      </c>
      <c r="CI45" s="93">
        <v>1.2</v>
      </c>
      <c r="CJ45" s="99">
        <f t="shared" si="42"/>
        <v>0.80097110389610382</v>
      </c>
      <c r="CK45" s="99">
        <f t="shared" si="43"/>
        <v>1.2643132704858593</v>
      </c>
      <c r="CL45" s="100">
        <f t="shared" si="44"/>
        <v>1.0373331168831168</v>
      </c>
      <c r="CN45" s="93">
        <v>0.4</v>
      </c>
      <c r="CO45" s="93">
        <f t="shared" si="45"/>
        <v>6.2265800000000002</v>
      </c>
      <c r="CP45" s="93">
        <v>0.67</v>
      </c>
      <c r="CQ45" s="93">
        <v>0.6</v>
      </c>
      <c r="CR45" s="93">
        <v>0.6</v>
      </c>
      <c r="CS45" s="99">
        <f t="shared" si="46"/>
        <v>0.12096569757999021</v>
      </c>
      <c r="CT45" s="99">
        <f t="shared" si="47"/>
        <v>1.3297656975799905</v>
      </c>
      <c r="CU45" s="100">
        <f t="shared" si="48"/>
        <v>0.86976569757999045</v>
      </c>
      <c r="CW45" s="93">
        <v>0.4</v>
      </c>
      <c r="CX45" s="93">
        <f t="shared" si="49"/>
        <v>5.8510340000000003</v>
      </c>
      <c r="CY45" s="93">
        <v>0.8</v>
      </c>
      <c r="CZ45" s="93">
        <v>0.28000000000000003</v>
      </c>
      <c r="DA45" s="93">
        <v>0.28000000000000003</v>
      </c>
      <c r="DB45" s="99">
        <f t="shared" si="50"/>
        <v>2.5298580503833517</v>
      </c>
      <c r="DC45" s="99">
        <f t="shared" si="51"/>
        <v>1.8777487404162108</v>
      </c>
      <c r="DD45" s="100">
        <f t="shared" si="52"/>
        <v>2.2281240259740258</v>
      </c>
      <c r="DF45" s="93">
        <v>0.4</v>
      </c>
      <c r="DG45" s="93">
        <f t="shared" si="53"/>
        <v>5.5723000000000003</v>
      </c>
      <c r="DH45" s="93">
        <v>0.19</v>
      </c>
      <c r="DI45" s="93">
        <v>0.24</v>
      </c>
      <c r="DJ45" s="93">
        <v>0.16</v>
      </c>
      <c r="DK45" s="99">
        <f t="shared" si="54"/>
        <v>1.9187050764050528</v>
      </c>
      <c r="DL45" s="99">
        <f t="shared" si="55"/>
        <v>1.9907982142857141</v>
      </c>
      <c r="DM45" s="100">
        <f t="shared" si="56"/>
        <v>2.0428625</v>
      </c>
      <c r="DO45" s="93">
        <v>0.4</v>
      </c>
      <c r="DP45" s="93">
        <f t="shared" si="57"/>
        <v>5.9825799999999996</v>
      </c>
      <c r="DQ45" s="93">
        <v>0.1</v>
      </c>
      <c r="DR45" s="93">
        <v>0.27</v>
      </c>
      <c r="DS45" s="93">
        <v>0.27</v>
      </c>
      <c r="DT45" s="99">
        <f t="shared" si="58"/>
        <v>0.72943062159214822</v>
      </c>
      <c r="DU45" s="99">
        <f t="shared" si="59"/>
        <v>1.6662763358778625</v>
      </c>
      <c r="DV45" s="100">
        <f t="shared" si="60"/>
        <v>1.3543906215921484</v>
      </c>
      <c r="DX45" s="93">
        <v>0.4</v>
      </c>
      <c r="DY45" s="93">
        <f t="shared" si="61"/>
        <v>5.5822339999999997</v>
      </c>
      <c r="DZ45" s="93">
        <v>0.22</v>
      </c>
      <c r="EA45" s="93">
        <v>0.22</v>
      </c>
      <c r="EB45" s="93">
        <v>0.22</v>
      </c>
      <c r="EC45" s="99">
        <f t="shared" si="62"/>
        <v>3.1701056153184166</v>
      </c>
      <c r="ED45" s="99">
        <f t="shared" si="63"/>
        <v>2.2407659394334098</v>
      </c>
      <c r="EE45" s="100">
        <f t="shared" si="64"/>
        <v>2.7734866795366799</v>
      </c>
      <c r="EG45" s="93">
        <v>0.4</v>
      </c>
      <c r="EH45" s="93">
        <f t="shared" si="65"/>
        <v>5.7088520000000003</v>
      </c>
      <c r="EI45" s="93">
        <v>2.7</v>
      </c>
      <c r="EJ45" s="93">
        <v>2.7</v>
      </c>
      <c r="EK45" s="93">
        <v>2.7</v>
      </c>
      <c r="EL45" s="99">
        <f t="shared" si="66"/>
        <v>1.3089055042179694</v>
      </c>
      <c r="EM45" s="99">
        <f t="shared" si="67"/>
        <v>1.1286248776287167</v>
      </c>
      <c r="EN45" s="100">
        <f t="shared" si="68"/>
        <v>1.2387804383116885</v>
      </c>
      <c r="EP45" s="93">
        <v>0.4</v>
      </c>
      <c r="EQ45" s="93">
        <f t="shared" si="69"/>
        <v>5.7323000000000004</v>
      </c>
      <c r="ER45" s="93">
        <v>2.7</v>
      </c>
      <c r="ES45" s="93">
        <v>2.7</v>
      </c>
      <c r="ET45" s="93">
        <v>2.7</v>
      </c>
      <c r="EU45" s="99">
        <f t="shared" si="70"/>
        <v>2.4036622564935066</v>
      </c>
      <c r="EV45" s="99">
        <f t="shared" si="71"/>
        <v>1.4911530712530712</v>
      </c>
      <c r="EW45" s="100">
        <f t="shared" si="72"/>
        <v>2.3588076167076166</v>
      </c>
      <c r="EY45" s="93">
        <v>0.4</v>
      </c>
      <c r="EZ45" s="93">
        <f t="shared" si="73"/>
        <v>3.3314000000000004</v>
      </c>
      <c r="FA45" s="93">
        <v>1.4</v>
      </c>
      <c r="FB45" s="100">
        <f t="shared" si="77"/>
        <v>2.029015607401448</v>
      </c>
      <c r="FD45" s="93">
        <v>0.4</v>
      </c>
      <c r="FE45" s="93">
        <f t="shared" si="74"/>
        <v>3.1428000000000003</v>
      </c>
      <c r="FF45" s="93">
        <v>0.7</v>
      </c>
      <c r="FG45" s="100">
        <f t="shared" si="78"/>
        <v>4.9019067692585852</v>
      </c>
      <c r="FI45" s="93">
        <v>0.4</v>
      </c>
      <c r="FJ45" s="93">
        <f t="shared" si="75"/>
        <v>3.2852000000000001</v>
      </c>
      <c r="FK45" s="93">
        <v>2.5</v>
      </c>
      <c r="FL45" s="100">
        <f t="shared" si="79"/>
        <v>3.3973206067485293</v>
      </c>
    </row>
    <row r="46" spans="2:168" x14ac:dyDescent="0.25">
      <c r="B46" s="93">
        <v>0.41</v>
      </c>
      <c r="C46" s="93">
        <f t="shared" si="4"/>
        <v>5.6568829899999997</v>
      </c>
      <c r="D46" s="93">
        <f t="shared" si="76"/>
        <v>0.41010000000000002</v>
      </c>
      <c r="E46" s="93">
        <v>5.5E-2</v>
      </c>
      <c r="F46" s="93">
        <v>0</v>
      </c>
      <c r="G46" s="99">
        <f t="shared" si="5"/>
        <v>1.9713060935628228</v>
      </c>
      <c r="H46" s="99">
        <f t="shared" si="6"/>
        <v>1.9943007323580038</v>
      </c>
      <c r="I46" s="100">
        <f t="shared" si="7"/>
        <v>1.9714142857142858</v>
      </c>
      <c r="K46" s="93">
        <v>0.41</v>
      </c>
      <c r="L46" s="93">
        <f t="shared" si="8"/>
        <v>5.8007236999999998</v>
      </c>
      <c r="M46" s="93">
        <v>0.47699999999999998</v>
      </c>
      <c r="N46" s="93">
        <v>1.4</v>
      </c>
      <c r="O46" s="93">
        <v>0.33</v>
      </c>
      <c r="P46" s="99">
        <f t="shared" si="9"/>
        <v>0.86893366046892029</v>
      </c>
      <c r="Q46" s="99">
        <f t="shared" si="10"/>
        <v>1.3432812104689207</v>
      </c>
      <c r="R46" s="100">
        <f t="shared" si="11"/>
        <v>1.3658974247546347</v>
      </c>
      <c r="T46" s="93">
        <v>0.41</v>
      </c>
      <c r="U46" s="93">
        <f t="shared" si="12"/>
        <v>5.8241230999999996</v>
      </c>
      <c r="V46" s="93">
        <v>0.7</v>
      </c>
      <c r="W46" s="93">
        <v>0</v>
      </c>
      <c r="Y46" s="99">
        <f t="shared" si="13"/>
        <v>1.7475168214844112</v>
      </c>
      <c r="Z46" s="99">
        <f t="shared" si="14"/>
        <v>1.8384323636530859</v>
      </c>
      <c r="AA46" s="100">
        <f t="shared" si="15"/>
        <v>1.8262744247546348</v>
      </c>
      <c r="AC46" s="93">
        <v>0.41</v>
      </c>
      <c r="AD46" s="93">
        <f t="shared" si="16"/>
        <v>5.6222620000000001</v>
      </c>
      <c r="AE46" s="93">
        <v>0.65</v>
      </c>
      <c r="AF46" s="93">
        <v>0.2</v>
      </c>
      <c r="AG46" s="93">
        <v>1.03</v>
      </c>
      <c r="AH46" s="99">
        <f t="shared" si="17"/>
        <v>2.0359014341260249</v>
      </c>
      <c r="AI46" s="99">
        <f t="shared" si="18"/>
        <v>2.2244487946428575</v>
      </c>
      <c r="AJ46" s="100">
        <f t="shared" si="19"/>
        <v>2.1067889375000006</v>
      </c>
      <c r="AL46" s="93">
        <v>0.41</v>
      </c>
      <c r="AM46" s="93">
        <f t="shared" si="20"/>
        <v>5.6297550000000003</v>
      </c>
      <c r="AN46" s="93">
        <v>-0.48</v>
      </c>
      <c r="AO46" s="93">
        <v>0.38</v>
      </c>
      <c r="AQ46" s="99">
        <f t="shared" si="21"/>
        <v>2.7668939375000003</v>
      </c>
      <c r="AR46" s="99">
        <f t="shared" si="22"/>
        <v>2.3077924594594599</v>
      </c>
      <c r="AS46" s="100">
        <f t="shared" si="23"/>
        <v>2.8840316023166026</v>
      </c>
      <c r="AU46" s="93">
        <v>0.41</v>
      </c>
      <c r="AV46" s="93">
        <f t="shared" si="24"/>
        <v>5.4582930000000003</v>
      </c>
      <c r="AW46" s="93">
        <v>0</v>
      </c>
      <c r="AX46" s="93">
        <v>0.13</v>
      </c>
      <c r="AZ46" s="99">
        <f t="shared" si="25"/>
        <v>3.2346849801008939</v>
      </c>
      <c r="BA46" s="99">
        <f t="shared" si="26"/>
        <v>2.368148486245174</v>
      </c>
      <c r="BB46" s="100">
        <f t="shared" si="27"/>
        <v>3.1707954862451739</v>
      </c>
      <c r="BD46" s="93">
        <v>0.41</v>
      </c>
      <c r="BE46" s="93">
        <f t="shared" si="28"/>
        <v>6.2534000000000001</v>
      </c>
      <c r="BF46" s="93">
        <v>0.41499999999999998</v>
      </c>
      <c r="BG46" s="93">
        <v>0.33</v>
      </c>
      <c r="BH46" s="93">
        <v>0.4</v>
      </c>
      <c r="BI46" s="99">
        <f t="shared" si="29"/>
        <v>0.39959377756286274</v>
      </c>
      <c r="BJ46" s="99">
        <f t="shared" si="30"/>
        <v>1.1975330982827519</v>
      </c>
      <c r="BK46" s="100">
        <f t="shared" si="31"/>
        <v>0.72862955029013543</v>
      </c>
      <c r="BM46" s="93">
        <v>0.41</v>
      </c>
      <c r="BN46" s="93">
        <f t="shared" si="32"/>
        <v>6.2764867000000013</v>
      </c>
      <c r="BO46" s="93">
        <v>0.43</v>
      </c>
      <c r="BR46" s="99">
        <f t="shared" si="33"/>
        <v>1.3242632321083174</v>
      </c>
      <c r="BS46" s="99">
        <f t="shared" si="34"/>
        <v>1.6217606866537717</v>
      </c>
      <c r="BT46" s="100">
        <f t="shared" si="35"/>
        <v>1.6853011411992265</v>
      </c>
      <c r="BV46" s="93">
        <v>0.41</v>
      </c>
      <c r="BW46" s="93">
        <f t="shared" si="36"/>
        <v>6.1195302950000006</v>
      </c>
      <c r="BX46" s="93">
        <f t="shared" si="37"/>
        <v>0.45619999999999999</v>
      </c>
      <c r="BY46" s="93">
        <v>0</v>
      </c>
      <c r="BZ46" s="93">
        <v>0</v>
      </c>
      <c r="CA46" s="99">
        <f t="shared" si="38"/>
        <v>1.5446477200000002</v>
      </c>
      <c r="CB46" s="99">
        <f t="shared" si="39"/>
        <v>1.3768980502999539</v>
      </c>
      <c r="CC46" s="100">
        <f t="shared" si="40"/>
        <v>1.6127979545454547</v>
      </c>
      <c r="CE46" s="93">
        <v>0.41</v>
      </c>
      <c r="CF46" s="93">
        <f t="shared" si="41"/>
        <v>5.8347783</v>
      </c>
      <c r="CG46" s="93">
        <v>1.43</v>
      </c>
      <c r="CH46" s="93">
        <v>1.2</v>
      </c>
      <c r="CI46" s="93">
        <v>1.2</v>
      </c>
      <c r="CJ46" s="99">
        <f t="shared" si="42"/>
        <v>0.79129632792207794</v>
      </c>
      <c r="CK46" s="99">
        <f t="shared" si="43"/>
        <v>1.2533696736765774</v>
      </c>
      <c r="CL46" s="100">
        <f t="shared" si="44"/>
        <v>1.0255123376623376</v>
      </c>
      <c r="CN46" s="93">
        <v>0.41</v>
      </c>
      <c r="CO46" s="93">
        <f t="shared" si="45"/>
        <v>6.2307870000000003</v>
      </c>
      <c r="CP46" s="93">
        <v>0.67</v>
      </c>
      <c r="CQ46" s="93">
        <v>0.6</v>
      </c>
      <c r="CR46" s="93">
        <v>0.6</v>
      </c>
      <c r="CS46" s="99">
        <f t="shared" si="46"/>
        <v>0.11789199269124567</v>
      </c>
      <c r="CT46" s="99">
        <f t="shared" si="47"/>
        <v>1.3312249926912458</v>
      </c>
      <c r="CU46" s="100">
        <f t="shared" si="48"/>
        <v>0.86722499269124587</v>
      </c>
      <c r="CW46" s="93">
        <v>0.41</v>
      </c>
      <c r="CX46" s="93">
        <f t="shared" si="49"/>
        <v>5.8557751000000007</v>
      </c>
      <c r="CY46" s="93">
        <v>0.8</v>
      </c>
      <c r="CZ46" s="93">
        <v>0.28000000000000003</v>
      </c>
      <c r="DA46" s="93">
        <v>0.28000000000000003</v>
      </c>
      <c r="DB46" s="99">
        <f t="shared" si="50"/>
        <v>2.5213085980284782</v>
      </c>
      <c r="DC46" s="99">
        <f t="shared" si="51"/>
        <v>1.8717380492880618</v>
      </c>
      <c r="DD46" s="100">
        <f t="shared" si="52"/>
        <v>2.2261760194805196</v>
      </c>
      <c r="DF46" s="93">
        <v>0.41</v>
      </c>
      <c r="DG46" s="93">
        <f t="shared" si="53"/>
        <v>5.5702750000000005</v>
      </c>
      <c r="DH46" s="93">
        <v>0.19</v>
      </c>
      <c r="DI46" s="93">
        <v>0.24</v>
      </c>
      <c r="DJ46" s="93">
        <v>0.16</v>
      </c>
      <c r="DK46" s="99">
        <f t="shared" si="54"/>
        <v>1.931889649743751</v>
      </c>
      <c r="DL46" s="99">
        <f t="shared" si="55"/>
        <v>1.994080741071429</v>
      </c>
      <c r="DM46" s="100">
        <f t="shared" si="56"/>
        <v>2.0519159553571429</v>
      </c>
      <c r="DO46" s="93">
        <v>0.41</v>
      </c>
      <c r="DP46" s="93">
        <f t="shared" si="57"/>
        <v>5.9806870000000005</v>
      </c>
      <c r="DQ46" s="93">
        <v>0.1</v>
      </c>
      <c r="DR46" s="93">
        <v>0.27</v>
      </c>
      <c r="DS46" s="93">
        <v>0.27</v>
      </c>
      <c r="DT46" s="99">
        <f t="shared" si="58"/>
        <v>0.73923153980370759</v>
      </c>
      <c r="DU46" s="99">
        <f t="shared" si="59"/>
        <v>1.6747953969465648</v>
      </c>
      <c r="DV46" s="100">
        <f t="shared" si="60"/>
        <v>1.3626125398037077</v>
      </c>
      <c r="DX46" s="93">
        <v>0.41</v>
      </c>
      <c r="DY46" s="93">
        <f t="shared" si="61"/>
        <v>5.5802551000000005</v>
      </c>
      <c r="DZ46" s="93">
        <v>0.22</v>
      </c>
      <c r="EA46" s="93">
        <v>0.22</v>
      </c>
      <c r="EB46" s="93">
        <v>0.22</v>
      </c>
      <c r="EC46" s="99">
        <f t="shared" si="62"/>
        <v>3.1751843520869194</v>
      </c>
      <c r="ED46" s="99">
        <f t="shared" si="63"/>
        <v>2.2435846782806905</v>
      </c>
      <c r="EE46" s="100">
        <f t="shared" si="64"/>
        <v>2.7849267393822394</v>
      </c>
      <c r="EG46" s="93">
        <v>0.41</v>
      </c>
      <c r="EH46" s="93">
        <f t="shared" si="65"/>
        <v>5.7153033000000004</v>
      </c>
      <c r="EI46" s="93">
        <v>2.7</v>
      </c>
      <c r="EJ46" s="93">
        <v>2.7</v>
      </c>
      <c r="EK46" s="93">
        <v>2.7</v>
      </c>
      <c r="EL46" s="99">
        <f t="shared" si="66"/>
        <v>1.2832721549052457</v>
      </c>
      <c r="EM46" s="99">
        <f t="shared" si="67"/>
        <v>1.1110927540337201</v>
      </c>
      <c r="EN46" s="100">
        <f t="shared" si="68"/>
        <v>1.2147522037337666</v>
      </c>
      <c r="EP46" s="93">
        <v>0.41</v>
      </c>
      <c r="EQ46" s="93">
        <f t="shared" si="69"/>
        <v>5.73902</v>
      </c>
      <c r="ER46" s="93">
        <v>2.7</v>
      </c>
      <c r="ES46" s="93">
        <v>2.7</v>
      </c>
      <c r="ET46" s="93">
        <v>2.7</v>
      </c>
      <c r="EU46" s="99">
        <f t="shared" si="70"/>
        <v>2.38600606737013</v>
      </c>
      <c r="EV46" s="99">
        <f t="shared" si="71"/>
        <v>1.4773076412776414</v>
      </c>
      <c r="EW46" s="100">
        <f t="shared" si="72"/>
        <v>2.3404035503685505</v>
      </c>
      <c r="EY46" s="93">
        <v>0.41</v>
      </c>
      <c r="EZ46" s="93">
        <f t="shared" si="73"/>
        <v>3.3349600000000001</v>
      </c>
      <c r="FA46" s="93">
        <v>1.4</v>
      </c>
      <c r="FB46" s="100">
        <f t="shared" si="77"/>
        <v>1.999540953338697</v>
      </c>
      <c r="FD46" s="93">
        <v>0.41</v>
      </c>
      <c r="FE46" s="93">
        <f t="shared" si="74"/>
        <v>3.1435700000000004</v>
      </c>
      <c r="FF46" s="93">
        <v>0.7</v>
      </c>
      <c r="FG46" s="100">
        <f t="shared" si="78"/>
        <v>4.8733716859361342</v>
      </c>
      <c r="FI46" s="93">
        <v>0.41</v>
      </c>
      <c r="FJ46" s="93">
        <f t="shared" si="75"/>
        <v>3.2895300000000001</v>
      </c>
      <c r="FK46" s="93">
        <v>2.5</v>
      </c>
      <c r="FL46" s="100">
        <f t="shared" si="79"/>
        <v>3.3385508693633272</v>
      </c>
    </row>
    <row r="47" spans="2:168" x14ac:dyDescent="0.25">
      <c r="B47" s="93">
        <v>0.42</v>
      </c>
      <c r="C47" s="93">
        <f t="shared" si="4"/>
        <v>5.6569657600000003</v>
      </c>
      <c r="D47" s="93">
        <f t="shared" si="76"/>
        <v>0.42320000000000002</v>
      </c>
      <c r="E47" s="93">
        <v>5.5E-2</v>
      </c>
      <c r="F47" s="93">
        <v>0</v>
      </c>
      <c r="G47" s="99">
        <f t="shared" si="5"/>
        <v>1.9832233035800346</v>
      </c>
      <c r="H47" s="99">
        <f t="shared" si="6"/>
        <v>1.9968596247848542</v>
      </c>
      <c r="I47" s="100">
        <f t="shared" si="7"/>
        <v>1.9778642857142859</v>
      </c>
      <c r="K47" s="93">
        <v>0.42</v>
      </c>
      <c r="L47" s="93">
        <f t="shared" si="8"/>
        <v>5.8046428000000008</v>
      </c>
      <c r="M47" s="93">
        <v>0.47699999999999998</v>
      </c>
      <c r="N47" s="93">
        <v>1.4</v>
      </c>
      <c r="O47" s="93">
        <v>0.33</v>
      </c>
      <c r="P47" s="99">
        <f t="shared" si="9"/>
        <v>0.85743587797164666</v>
      </c>
      <c r="Q47" s="99">
        <f t="shared" si="10"/>
        <v>1.335610577971647</v>
      </c>
      <c r="R47" s="100">
        <f t="shared" si="11"/>
        <v>1.3589647208287896</v>
      </c>
      <c r="T47" s="93">
        <v>0.42</v>
      </c>
      <c r="U47" s="93">
        <f t="shared" si="12"/>
        <v>5.8280922000000004</v>
      </c>
      <c r="V47" s="93">
        <v>0.7</v>
      </c>
      <c r="W47" s="93">
        <v>0</v>
      </c>
      <c r="Y47" s="99">
        <f t="shared" si="13"/>
        <v>1.7198343989699258</v>
      </c>
      <c r="Z47" s="99">
        <f t="shared" si="14"/>
        <v>1.8304893387289622</v>
      </c>
      <c r="AA47" s="100">
        <f t="shared" si="15"/>
        <v>1.8134527208287898</v>
      </c>
      <c r="AC47" s="93">
        <v>0.42</v>
      </c>
      <c r="AD47" s="93">
        <f t="shared" si="16"/>
        <v>5.6264439999999993</v>
      </c>
      <c r="AE47" s="93">
        <v>0.65</v>
      </c>
      <c r="AF47" s="93">
        <v>0.2</v>
      </c>
      <c r="AG47" s="93">
        <v>1.03</v>
      </c>
      <c r="AH47" s="99">
        <f t="shared" si="17"/>
        <v>2.0205548965016131</v>
      </c>
      <c r="AI47" s="99">
        <f t="shared" si="18"/>
        <v>2.2241116964285719</v>
      </c>
      <c r="AJ47" s="100">
        <f t="shared" si="19"/>
        <v>2.0980436964285718</v>
      </c>
      <c r="AL47" s="93">
        <v>0.42</v>
      </c>
      <c r="AM47" s="93">
        <f t="shared" si="20"/>
        <v>5.6338100000000004</v>
      </c>
      <c r="AN47" s="93">
        <v>-0.48</v>
      </c>
      <c r="AO47" s="93">
        <v>0.38</v>
      </c>
      <c r="AQ47" s="99">
        <f t="shared" si="21"/>
        <v>2.7457116964285717</v>
      </c>
      <c r="AR47" s="99">
        <f t="shared" si="22"/>
        <v>2.3049987567567571</v>
      </c>
      <c r="AS47" s="100">
        <f t="shared" si="23"/>
        <v>2.8680867567567567</v>
      </c>
      <c r="AU47" s="93">
        <v>0.42</v>
      </c>
      <c r="AV47" s="93">
        <f t="shared" si="24"/>
        <v>5.4581660000000003</v>
      </c>
      <c r="AW47" s="93">
        <v>0</v>
      </c>
      <c r="AX47" s="93">
        <v>0.13</v>
      </c>
      <c r="AZ47" s="99">
        <f t="shared" si="25"/>
        <v>3.2269282766538776</v>
      </c>
      <c r="BA47" s="99">
        <f t="shared" si="26"/>
        <v>2.3657768817567573</v>
      </c>
      <c r="BB47" s="100">
        <f t="shared" si="27"/>
        <v>3.1618448817567573</v>
      </c>
      <c r="BD47" s="93">
        <v>0.42</v>
      </c>
      <c r="BE47" s="93">
        <f t="shared" si="28"/>
        <v>6.2572299999999998</v>
      </c>
      <c r="BF47" s="93">
        <v>0.41499999999999998</v>
      </c>
      <c r="BG47" s="93">
        <v>0.33</v>
      </c>
      <c r="BH47" s="93">
        <v>0.4</v>
      </c>
      <c r="BI47" s="99">
        <f t="shared" si="29"/>
        <v>0.3933584661508705</v>
      </c>
      <c r="BJ47" s="99">
        <f t="shared" si="30"/>
        <v>1.2029443577060159</v>
      </c>
      <c r="BK47" s="100">
        <f t="shared" si="31"/>
        <v>0.72971792069632513</v>
      </c>
      <c r="BM47" s="93">
        <v>0.42</v>
      </c>
      <c r="BN47" s="93">
        <f t="shared" si="32"/>
        <v>6.2799254000000007</v>
      </c>
      <c r="BO47" s="93">
        <v>0.43</v>
      </c>
      <c r="BR47" s="99">
        <f t="shared" si="33"/>
        <v>1.3022685570599613</v>
      </c>
      <c r="BS47" s="99">
        <f t="shared" si="34"/>
        <v>1.6218956479690525</v>
      </c>
      <c r="BT47" s="100">
        <f t="shared" si="35"/>
        <v>1.6724947388781435</v>
      </c>
      <c r="BV47" s="93">
        <v>0.42</v>
      </c>
      <c r="BW47" s="93">
        <f t="shared" si="36"/>
        <v>6.1191363800000005</v>
      </c>
      <c r="BX47" s="93">
        <f t="shared" si="37"/>
        <v>0.46839999999999998</v>
      </c>
      <c r="BY47" s="93">
        <v>0</v>
      </c>
      <c r="BZ47" s="93">
        <v>0</v>
      </c>
      <c r="CA47" s="99">
        <f t="shared" si="38"/>
        <v>1.5251663963636364</v>
      </c>
      <c r="CB47" s="99">
        <f t="shared" si="39"/>
        <v>1.3710607521919704</v>
      </c>
      <c r="CC47" s="100">
        <f t="shared" si="40"/>
        <v>1.598223181818182</v>
      </c>
      <c r="CE47" s="93">
        <v>0.42</v>
      </c>
      <c r="CF47" s="93">
        <f t="shared" si="41"/>
        <v>5.8392046000000004</v>
      </c>
      <c r="CG47" s="93">
        <v>1.43</v>
      </c>
      <c r="CH47" s="93">
        <v>1.2</v>
      </c>
      <c r="CI47" s="93">
        <v>1.2</v>
      </c>
      <c r="CJ47" s="99">
        <f t="shared" si="42"/>
        <v>0.78190755194805217</v>
      </c>
      <c r="CK47" s="99">
        <f t="shared" si="43"/>
        <v>1.242666076867295</v>
      </c>
      <c r="CL47" s="100">
        <f t="shared" si="44"/>
        <v>1.0139315584415582</v>
      </c>
      <c r="CN47" s="93">
        <v>0.42</v>
      </c>
      <c r="CO47" s="93">
        <f t="shared" si="45"/>
        <v>6.2349940000000004</v>
      </c>
      <c r="CP47" s="93">
        <v>0.67</v>
      </c>
      <c r="CQ47" s="93">
        <v>0.6</v>
      </c>
      <c r="CR47" s="93">
        <v>0.6</v>
      </c>
      <c r="CS47" s="99">
        <f t="shared" si="46"/>
        <v>0.11495228780250122</v>
      </c>
      <c r="CT47" s="99">
        <f t="shared" si="47"/>
        <v>1.3328042878025013</v>
      </c>
      <c r="CU47" s="100">
        <f t="shared" si="48"/>
        <v>0.86480428780250129</v>
      </c>
      <c r="CW47" s="93">
        <v>0.42</v>
      </c>
      <c r="CX47" s="93">
        <f t="shared" si="49"/>
        <v>5.8605162000000011</v>
      </c>
      <c r="CY47" s="93">
        <v>0.8</v>
      </c>
      <c r="CZ47" s="93">
        <v>0.28000000000000003</v>
      </c>
      <c r="DA47" s="93">
        <v>0.28000000000000003</v>
      </c>
      <c r="DB47" s="99">
        <f t="shared" si="50"/>
        <v>2.512919145673604</v>
      </c>
      <c r="DC47" s="99">
        <f t="shared" si="51"/>
        <v>1.8657833581599126</v>
      </c>
      <c r="DD47" s="100">
        <f t="shared" si="52"/>
        <v>2.2242840129870136</v>
      </c>
      <c r="DF47" s="93">
        <v>0.42</v>
      </c>
      <c r="DG47" s="93">
        <f t="shared" si="53"/>
        <v>5.5682500000000008</v>
      </c>
      <c r="DH47" s="93">
        <v>0.19</v>
      </c>
      <c r="DI47" s="93">
        <v>0.24</v>
      </c>
      <c r="DJ47" s="93">
        <v>0.16</v>
      </c>
      <c r="DK47" s="99">
        <f t="shared" si="54"/>
        <v>1.9451122230824487</v>
      </c>
      <c r="DL47" s="99">
        <f t="shared" si="55"/>
        <v>1.997411267857143</v>
      </c>
      <c r="DM47" s="100">
        <f t="shared" si="56"/>
        <v>2.0610014107142862</v>
      </c>
      <c r="DO47" s="93">
        <v>0.42</v>
      </c>
      <c r="DP47" s="93">
        <f t="shared" si="57"/>
        <v>5.9787940000000006</v>
      </c>
      <c r="DQ47" s="93">
        <v>0.1</v>
      </c>
      <c r="DR47" s="93">
        <v>0.27</v>
      </c>
      <c r="DS47" s="93">
        <v>0.27</v>
      </c>
      <c r="DT47" s="99">
        <f t="shared" si="58"/>
        <v>0.7490524580152671</v>
      </c>
      <c r="DU47" s="99">
        <f t="shared" si="59"/>
        <v>1.6833684580152672</v>
      </c>
      <c r="DV47" s="100">
        <f t="shared" si="60"/>
        <v>1.3708884580152674</v>
      </c>
      <c r="DX47" s="93">
        <v>0.42</v>
      </c>
      <c r="DY47" s="93">
        <f t="shared" si="61"/>
        <v>5.5782762000000004</v>
      </c>
      <c r="DZ47" s="93">
        <v>0.22</v>
      </c>
      <c r="EA47" s="93">
        <v>0.22</v>
      </c>
      <c r="EB47" s="93">
        <v>0.22</v>
      </c>
      <c r="EC47" s="99">
        <f t="shared" si="62"/>
        <v>3.1803070888554217</v>
      </c>
      <c r="ED47" s="99">
        <f t="shared" si="63"/>
        <v>2.246447417127972</v>
      </c>
      <c r="EE47" s="100">
        <f t="shared" si="64"/>
        <v>2.7964107992277993</v>
      </c>
      <c r="EG47" s="93">
        <v>0.42</v>
      </c>
      <c r="EH47" s="93">
        <f t="shared" si="65"/>
        <v>5.7217546000000006</v>
      </c>
      <c r="EI47" s="93">
        <v>2.7</v>
      </c>
      <c r="EJ47" s="93">
        <v>2.7</v>
      </c>
      <c r="EK47" s="93">
        <v>2.7</v>
      </c>
      <c r="EL47" s="99">
        <f t="shared" si="66"/>
        <v>1.2581788055925223</v>
      </c>
      <c r="EM47" s="99">
        <f t="shared" si="67"/>
        <v>1.0941006304387237</v>
      </c>
      <c r="EN47" s="100">
        <f t="shared" si="68"/>
        <v>1.1912639691558444</v>
      </c>
      <c r="EP47" s="93">
        <v>0.42</v>
      </c>
      <c r="EQ47" s="93">
        <f t="shared" si="69"/>
        <v>5.7457400000000005</v>
      </c>
      <c r="ER47" s="93">
        <v>2.7</v>
      </c>
      <c r="ES47" s="93">
        <v>2.7</v>
      </c>
      <c r="ET47" s="93">
        <v>2.7</v>
      </c>
      <c r="EU47" s="99">
        <f t="shared" si="70"/>
        <v>2.3688898782467529</v>
      </c>
      <c r="EV47" s="99">
        <f t="shared" si="71"/>
        <v>1.4640022113022113</v>
      </c>
      <c r="EW47" s="100">
        <f t="shared" si="72"/>
        <v>2.322539484029484</v>
      </c>
      <c r="EY47" s="93">
        <v>0.42</v>
      </c>
      <c r="EZ47" s="93">
        <f t="shared" si="73"/>
        <v>3.3385199999999999</v>
      </c>
      <c r="FA47" s="93">
        <v>1.4</v>
      </c>
      <c r="FB47" s="100">
        <f t="shared" si="77"/>
        <v>1.9703462992759455</v>
      </c>
      <c r="FD47" s="93">
        <v>0.42</v>
      </c>
      <c r="FE47" s="93">
        <f t="shared" si="74"/>
        <v>3.1443400000000006</v>
      </c>
      <c r="FF47" s="93">
        <v>0.7</v>
      </c>
      <c r="FG47" s="100">
        <f t="shared" si="78"/>
        <v>4.8449766026136833</v>
      </c>
      <c r="FI47" s="93">
        <v>0.42</v>
      </c>
      <c r="FJ47" s="93">
        <f t="shared" si="75"/>
        <v>3.2938600000000005</v>
      </c>
      <c r="FK47" s="93">
        <v>2.5</v>
      </c>
      <c r="FL47" s="100">
        <f t="shared" si="79"/>
        <v>3.2802811319781244</v>
      </c>
    </row>
    <row r="48" spans="2:168" x14ac:dyDescent="0.25">
      <c r="B48" s="93">
        <v>0.43</v>
      </c>
      <c r="C48" s="93">
        <f t="shared" si="4"/>
        <v>5.6570483100000004</v>
      </c>
      <c r="D48" s="93">
        <f t="shared" si="76"/>
        <v>0.43630000000000002</v>
      </c>
      <c r="E48" s="93">
        <v>5.5E-2</v>
      </c>
      <c r="F48" s="93">
        <v>0</v>
      </c>
      <c r="G48" s="99">
        <f t="shared" si="5"/>
        <v>1.9951832335972464</v>
      </c>
      <c r="H48" s="99">
        <f t="shared" si="6"/>
        <v>1.9994295172117043</v>
      </c>
      <c r="I48" s="100">
        <f t="shared" si="7"/>
        <v>1.9843142857142859</v>
      </c>
      <c r="K48" s="93">
        <v>0.43</v>
      </c>
      <c r="L48" s="93">
        <f t="shared" si="8"/>
        <v>5.8085773000000005</v>
      </c>
      <c r="M48" s="93">
        <v>0.47699999999999998</v>
      </c>
      <c r="N48" s="93">
        <v>1.4</v>
      </c>
      <c r="O48" s="93">
        <v>0.33</v>
      </c>
      <c r="P48" s="99">
        <f t="shared" si="9"/>
        <v>0.84603349547437301</v>
      </c>
      <c r="Q48" s="99">
        <f t="shared" si="10"/>
        <v>1.3282199454743733</v>
      </c>
      <c r="R48" s="100">
        <f t="shared" si="11"/>
        <v>1.3520980169029444</v>
      </c>
      <c r="T48" s="93">
        <v>0.43</v>
      </c>
      <c r="U48" s="93">
        <f t="shared" si="12"/>
        <v>5.8320613000000003</v>
      </c>
      <c r="V48" s="93">
        <v>0.7</v>
      </c>
      <c r="W48" s="93">
        <v>0</v>
      </c>
      <c r="Y48" s="99">
        <f t="shared" si="13"/>
        <v>1.6922919764554405</v>
      </c>
      <c r="Z48" s="99">
        <f t="shared" si="14"/>
        <v>1.8225463138048381</v>
      </c>
      <c r="AA48" s="100">
        <f t="shared" si="15"/>
        <v>1.8006310169029447</v>
      </c>
      <c r="AC48" s="93">
        <v>0.43</v>
      </c>
      <c r="AD48" s="93">
        <f t="shared" si="16"/>
        <v>5.6306259999999995</v>
      </c>
      <c r="AE48" s="93">
        <v>0.65</v>
      </c>
      <c r="AF48" s="93">
        <v>0.2</v>
      </c>
      <c r="AG48" s="93">
        <v>1.03</v>
      </c>
      <c r="AH48" s="99">
        <f t="shared" si="17"/>
        <v>2.0053383588772009</v>
      </c>
      <c r="AI48" s="99">
        <f t="shared" si="18"/>
        <v>2.2238145982142856</v>
      </c>
      <c r="AJ48" s="100">
        <f t="shared" si="19"/>
        <v>2.0895044553571429</v>
      </c>
      <c r="AL48" s="93">
        <v>0.43</v>
      </c>
      <c r="AM48" s="93">
        <f t="shared" si="20"/>
        <v>5.6378649999999997</v>
      </c>
      <c r="AN48" s="93">
        <v>-0.48</v>
      </c>
      <c r="AO48" s="93">
        <v>0.38</v>
      </c>
      <c r="AQ48" s="99">
        <f t="shared" si="21"/>
        <v>2.724433455357143</v>
      </c>
      <c r="AR48" s="99">
        <f t="shared" si="22"/>
        <v>2.3022810540540539</v>
      </c>
      <c r="AS48" s="100">
        <f t="shared" si="23"/>
        <v>2.8521419111969113</v>
      </c>
      <c r="AU48" s="93">
        <v>0.43</v>
      </c>
      <c r="AV48" s="93">
        <f t="shared" si="24"/>
        <v>5.4580389999999994</v>
      </c>
      <c r="AW48" s="93">
        <v>0</v>
      </c>
      <c r="AX48" s="93">
        <v>0.13</v>
      </c>
      <c r="AZ48" s="99">
        <f t="shared" si="25"/>
        <v>3.2191715732068609</v>
      </c>
      <c r="BA48" s="99">
        <f t="shared" si="26"/>
        <v>2.3634312772683401</v>
      </c>
      <c r="BB48" s="100">
        <f t="shared" si="27"/>
        <v>3.1528942772683402</v>
      </c>
      <c r="BD48" s="93">
        <v>0.43</v>
      </c>
      <c r="BE48" s="93">
        <f t="shared" si="28"/>
        <v>6.2610600000000005</v>
      </c>
      <c r="BF48" s="93">
        <v>0.41499999999999998</v>
      </c>
      <c r="BG48" s="93">
        <v>0.33</v>
      </c>
      <c r="BH48" s="93">
        <v>0.4</v>
      </c>
      <c r="BI48" s="99">
        <f t="shared" si="29"/>
        <v>0.38720615473887821</v>
      </c>
      <c r="BJ48" s="99">
        <f t="shared" si="30"/>
        <v>1.2084216171292796</v>
      </c>
      <c r="BK48" s="100">
        <f t="shared" si="31"/>
        <v>0.73088629110251457</v>
      </c>
      <c r="BM48" s="93">
        <v>0.43</v>
      </c>
      <c r="BN48" s="93">
        <f t="shared" si="32"/>
        <v>6.2833641000000009</v>
      </c>
      <c r="BO48" s="93">
        <v>0.43</v>
      </c>
      <c r="BR48" s="99">
        <f t="shared" si="33"/>
        <v>1.2803598820116056</v>
      </c>
      <c r="BS48" s="99">
        <f t="shared" si="34"/>
        <v>1.6220306092843328</v>
      </c>
      <c r="BT48" s="100">
        <f t="shared" si="35"/>
        <v>1.6596883365570601</v>
      </c>
      <c r="BV48" s="93">
        <v>0.43</v>
      </c>
      <c r="BW48" s="93">
        <f t="shared" si="36"/>
        <v>6.1187422549999999</v>
      </c>
      <c r="BX48" s="93">
        <f t="shared" si="37"/>
        <v>0.48059999999999997</v>
      </c>
      <c r="BY48" s="93">
        <v>0</v>
      </c>
      <c r="BZ48" s="93">
        <v>0</v>
      </c>
      <c r="CA48" s="99">
        <f t="shared" si="38"/>
        <v>1.5057397127272731</v>
      </c>
      <c r="CB48" s="99">
        <f t="shared" si="39"/>
        <v>1.3652234540839872</v>
      </c>
      <c r="CC48" s="100">
        <f t="shared" si="40"/>
        <v>1.5836484090909093</v>
      </c>
      <c r="CE48" s="93">
        <v>0.43</v>
      </c>
      <c r="CF48" s="93">
        <f t="shared" si="41"/>
        <v>5.8436309000000008</v>
      </c>
      <c r="CG48" s="93">
        <v>1.43</v>
      </c>
      <c r="CH48" s="93">
        <v>1.2</v>
      </c>
      <c r="CI48" s="93">
        <v>1.2</v>
      </c>
      <c r="CJ48" s="99">
        <f t="shared" si="42"/>
        <v>0.77280477597402619</v>
      </c>
      <c r="CK48" s="99">
        <f t="shared" si="43"/>
        <v>1.2322024800580134</v>
      </c>
      <c r="CL48" s="100">
        <f t="shared" si="44"/>
        <v>1.0025907792207793</v>
      </c>
      <c r="CN48" s="93">
        <v>0.43</v>
      </c>
      <c r="CO48" s="93">
        <f t="shared" si="45"/>
        <v>6.2392010000000004</v>
      </c>
      <c r="CP48" s="93">
        <v>0.67</v>
      </c>
      <c r="CQ48" s="93">
        <v>0.6</v>
      </c>
      <c r="CR48" s="93">
        <v>0.6</v>
      </c>
      <c r="CS48" s="99">
        <f t="shared" si="46"/>
        <v>0.11214658291375665</v>
      </c>
      <c r="CT48" s="99">
        <f t="shared" si="47"/>
        <v>1.3345035829137568</v>
      </c>
      <c r="CU48" s="100">
        <f t="shared" si="48"/>
        <v>0.86250358291375684</v>
      </c>
      <c r="CW48" s="93">
        <v>0.43</v>
      </c>
      <c r="CX48" s="93">
        <f t="shared" si="49"/>
        <v>5.8652573000000006</v>
      </c>
      <c r="CY48" s="93">
        <v>0.8</v>
      </c>
      <c r="CZ48" s="93">
        <v>0.28000000000000003</v>
      </c>
      <c r="DA48" s="93">
        <v>0.28000000000000003</v>
      </c>
      <c r="DB48" s="99">
        <f t="shared" si="50"/>
        <v>2.5046896933187295</v>
      </c>
      <c r="DC48" s="99">
        <f t="shared" si="51"/>
        <v>1.8598846670317637</v>
      </c>
      <c r="DD48" s="100">
        <f t="shared" si="52"/>
        <v>2.2224480064935066</v>
      </c>
      <c r="DF48" s="93">
        <v>0.43</v>
      </c>
      <c r="DG48" s="93">
        <f t="shared" si="53"/>
        <v>5.5662250000000002</v>
      </c>
      <c r="DH48" s="93">
        <v>0.19</v>
      </c>
      <c r="DI48" s="93">
        <v>0.24</v>
      </c>
      <c r="DJ48" s="93">
        <v>0.16</v>
      </c>
      <c r="DK48" s="99">
        <f t="shared" si="54"/>
        <v>1.9583727964211464</v>
      </c>
      <c r="DL48" s="99">
        <f t="shared" si="55"/>
        <v>2.0007897946428574</v>
      </c>
      <c r="DM48" s="100">
        <f t="shared" si="56"/>
        <v>2.0701188660714287</v>
      </c>
      <c r="DO48" s="93">
        <v>0.43</v>
      </c>
      <c r="DP48" s="93">
        <f t="shared" si="57"/>
        <v>5.9769010000000007</v>
      </c>
      <c r="DQ48" s="93">
        <v>0.1</v>
      </c>
      <c r="DR48" s="93">
        <v>0.27</v>
      </c>
      <c r="DS48" s="93">
        <v>0.27</v>
      </c>
      <c r="DT48" s="99">
        <f t="shared" si="58"/>
        <v>0.75889337622682662</v>
      </c>
      <c r="DU48" s="99">
        <f t="shared" si="59"/>
        <v>1.6919955190839695</v>
      </c>
      <c r="DV48" s="100">
        <f t="shared" si="60"/>
        <v>1.3792183762268266</v>
      </c>
      <c r="DX48" s="93">
        <v>0.43</v>
      </c>
      <c r="DY48" s="93">
        <f t="shared" si="61"/>
        <v>5.5762973000000002</v>
      </c>
      <c r="DZ48" s="93">
        <v>0.22</v>
      </c>
      <c r="EA48" s="93">
        <v>0.22</v>
      </c>
      <c r="EB48" s="93">
        <v>0.22</v>
      </c>
      <c r="EC48" s="99">
        <f t="shared" si="62"/>
        <v>3.1854738256239248</v>
      </c>
      <c r="ED48" s="99">
        <f t="shared" si="63"/>
        <v>2.2493541559752526</v>
      </c>
      <c r="EE48" s="100">
        <f t="shared" si="64"/>
        <v>2.8079388590733592</v>
      </c>
      <c r="EG48" s="93">
        <v>0.43</v>
      </c>
      <c r="EH48" s="93">
        <f t="shared" si="65"/>
        <v>5.7282059000000007</v>
      </c>
      <c r="EI48" s="93">
        <v>2.7</v>
      </c>
      <c r="EJ48" s="93">
        <v>2.7</v>
      </c>
      <c r="EK48" s="93">
        <v>2.7</v>
      </c>
      <c r="EL48" s="99">
        <f t="shared" si="66"/>
        <v>1.2336254562797984</v>
      </c>
      <c r="EM48" s="99">
        <f t="shared" si="67"/>
        <v>1.0776485068437274</v>
      </c>
      <c r="EN48" s="100">
        <f t="shared" si="68"/>
        <v>1.1683157345779223</v>
      </c>
      <c r="EP48" s="93">
        <v>0.43</v>
      </c>
      <c r="EQ48" s="93">
        <f t="shared" si="69"/>
        <v>5.7524600000000001</v>
      </c>
      <c r="ER48" s="93">
        <v>2.7</v>
      </c>
      <c r="ES48" s="93">
        <v>2.7</v>
      </c>
      <c r="ET48" s="93">
        <v>2.7</v>
      </c>
      <c r="EU48" s="99">
        <f t="shared" si="70"/>
        <v>2.3523136891233767</v>
      </c>
      <c r="EV48" s="99">
        <f t="shared" si="71"/>
        <v>1.4512367813267812</v>
      </c>
      <c r="EW48" s="100">
        <f t="shared" si="72"/>
        <v>2.3052154176904178</v>
      </c>
      <c r="EY48" s="93">
        <v>0.43</v>
      </c>
      <c r="EZ48" s="93">
        <f t="shared" si="73"/>
        <v>3.3420800000000002</v>
      </c>
      <c r="FA48" s="93">
        <v>1.4</v>
      </c>
      <c r="FB48" s="100">
        <f t="shared" si="77"/>
        <v>1.9414316452131941</v>
      </c>
      <c r="FD48" s="93">
        <v>0.43</v>
      </c>
      <c r="FE48" s="93">
        <f t="shared" si="74"/>
        <v>3.1451100000000003</v>
      </c>
      <c r="FF48" s="93">
        <v>0.7</v>
      </c>
      <c r="FG48" s="100">
        <f t="shared" si="78"/>
        <v>4.8167215192912316</v>
      </c>
      <c r="FI48" s="93">
        <v>0.43</v>
      </c>
      <c r="FJ48" s="93">
        <f t="shared" si="75"/>
        <v>3.29819</v>
      </c>
      <c r="FK48" s="93">
        <v>2.5</v>
      </c>
      <c r="FL48" s="100">
        <f t="shared" si="79"/>
        <v>3.2225113945929214</v>
      </c>
    </row>
    <row r="49" spans="2:168" x14ac:dyDescent="0.25">
      <c r="B49" s="93">
        <v>0.44</v>
      </c>
      <c r="C49" s="93">
        <f t="shared" si="4"/>
        <v>5.6571306400000001</v>
      </c>
      <c r="D49" s="93">
        <f t="shared" si="76"/>
        <v>0.44940000000000002</v>
      </c>
      <c r="E49" s="93">
        <v>5.5E-2</v>
      </c>
      <c r="F49" s="93">
        <v>0</v>
      </c>
      <c r="G49" s="99">
        <f t="shared" si="5"/>
        <v>2.007193743614458</v>
      </c>
      <c r="H49" s="99">
        <f t="shared" si="6"/>
        <v>2.0020104096385545</v>
      </c>
      <c r="I49" s="100">
        <f t="shared" si="7"/>
        <v>1.990764285714286</v>
      </c>
      <c r="K49" s="93">
        <v>0.44</v>
      </c>
      <c r="L49" s="93">
        <f t="shared" si="8"/>
        <v>5.8125271999999999</v>
      </c>
      <c r="M49" s="93">
        <v>0.47699999999999998</v>
      </c>
      <c r="N49" s="93">
        <v>1.4</v>
      </c>
      <c r="O49" s="93">
        <v>0.33</v>
      </c>
      <c r="P49" s="99">
        <f t="shared" si="9"/>
        <v>0.83472651297709921</v>
      </c>
      <c r="Q49" s="99">
        <f t="shared" si="10"/>
        <v>1.3211093129770992</v>
      </c>
      <c r="R49" s="100">
        <f t="shared" si="11"/>
        <v>1.3452973129770993</v>
      </c>
      <c r="T49" s="93">
        <v>0.44</v>
      </c>
      <c r="U49" s="93">
        <f t="shared" si="12"/>
        <v>5.8360304000000003</v>
      </c>
      <c r="V49" s="93">
        <v>0.7</v>
      </c>
      <c r="W49" s="93">
        <v>0</v>
      </c>
      <c r="Y49" s="99">
        <f t="shared" si="13"/>
        <v>1.6648895539409549</v>
      </c>
      <c r="Z49" s="99">
        <f t="shared" si="14"/>
        <v>1.8146032888807142</v>
      </c>
      <c r="AA49" s="100">
        <f t="shared" si="15"/>
        <v>1.7878093129770993</v>
      </c>
      <c r="AC49" s="93">
        <v>0.44</v>
      </c>
      <c r="AD49" s="93">
        <f t="shared" si="16"/>
        <v>5.6348079999999996</v>
      </c>
      <c r="AE49" s="93">
        <v>0.65</v>
      </c>
      <c r="AF49" s="93">
        <v>0.2</v>
      </c>
      <c r="AG49" s="93">
        <v>1.03</v>
      </c>
      <c r="AH49" s="99">
        <f t="shared" si="17"/>
        <v>1.9902518212527889</v>
      </c>
      <c r="AI49" s="99">
        <f t="shared" si="18"/>
        <v>2.2235575000000001</v>
      </c>
      <c r="AJ49" s="100">
        <f t="shared" si="19"/>
        <v>2.0811712142857148</v>
      </c>
      <c r="AL49" s="93">
        <v>0.44</v>
      </c>
      <c r="AM49" s="93">
        <f t="shared" si="20"/>
        <v>5.6419200000000007</v>
      </c>
      <c r="AN49" s="93">
        <v>-0.48</v>
      </c>
      <c r="AO49" s="93">
        <v>0.38</v>
      </c>
      <c r="AQ49" s="99">
        <f t="shared" si="21"/>
        <v>2.7030592142857146</v>
      </c>
      <c r="AR49" s="99">
        <f t="shared" si="22"/>
        <v>2.2996393513513516</v>
      </c>
      <c r="AS49" s="100">
        <f t="shared" si="23"/>
        <v>2.8361970656370659</v>
      </c>
      <c r="AU49" s="93">
        <v>0.44</v>
      </c>
      <c r="AV49" s="93">
        <f t="shared" si="24"/>
        <v>5.4579120000000003</v>
      </c>
      <c r="AW49" s="93">
        <v>0</v>
      </c>
      <c r="AX49" s="93">
        <v>0.13</v>
      </c>
      <c r="AZ49" s="99">
        <f t="shared" si="25"/>
        <v>3.2114148697598446</v>
      </c>
      <c r="BA49" s="99">
        <f t="shared" si="26"/>
        <v>2.3611116727799231</v>
      </c>
      <c r="BB49" s="100">
        <f t="shared" si="27"/>
        <v>3.143943672779923</v>
      </c>
      <c r="BD49" s="93">
        <v>0.44</v>
      </c>
      <c r="BE49" s="93">
        <f t="shared" si="28"/>
        <v>6.2648900000000003</v>
      </c>
      <c r="BF49" s="93">
        <v>0.41499999999999998</v>
      </c>
      <c r="BG49" s="93">
        <v>0.33</v>
      </c>
      <c r="BH49" s="93">
        <v>0.4</v>
      </c>
      <c r="BI49" s="99">
        <f t="shared" si="29"/>
        <v>0.38113684332688597</v>
      </c>
      <c r="BJ49" s="99">
        <f t="shared" si="30"/>
        <v>1.2139648765525435</v>
      </c>
      <c r="BK49" s="100">
        <f t="shared" si="31"/>
        <v>0.7321346615087041</v>
      </c>
      <c r="BM49" s="93">
        <v>0.44</v>
      </c>
      <c r="BN49" s="93">
        <f t="shared" si="32"/>
        <v>6.2868028000000002</v>
      </c>
      <c r="BO49" s="93">
        <v>0.43</v>
      </c>
      <c r="BR49" s="99">
        <f t="shared" si="33"/>
        <v>1.2585372069632497</v>
      </c>
      <c r="BS49" s="99">
        <f t="shared" si="34"/>
        <v>1.6221655705996132</v>
      </c>
      <c r="BT49" s="100">
        <f t="shared" si="35"/>
        <v>1.6468819342359771</v>
      </c>
      <c r="BV49" s="93">
        <v>0.44</v>
      </c>
      <c r="BW49" s="93">
        <f t="shared" si="36"/>
        <v>6.1183479199999997</v>
      </c>
      <c r="BX49" s="93">
        <f t="shared" si="37"/>
        <v>0.49279999999999996</v>
      </c>
      <c r="BY49" s="93">
        <v>0</v>
      </c>
      <c r="BZ49" s="93">
        <v>0</v>
      </c>
      <c r="CA49" s="99">
        <f t="shared" si="38"/>
        <v>1.4863749890909093</v>
      </c>
      <c r="CB49" s="99">
        <f t="shared" si="39"/>
        <v>1.3593861559760037</v>
      </c>
      <c r="CC49" s="100">
        <f t="shared" si="40"/>
        <v>1.5690736363636366</v>
      </c>
      <c r="CE49" s="93">
        <v>0.44</v>
      </c>
      <c r="CF49" s="93">
        <f t="shared" si="41"/>
        <v>5.8480571999999995</v>
      </c>
      <c r="CG49" s="93">
        <v>1.43</v>
      </c>
      <c r="CH49" s="93">
        <v>1.2</v>
      </c>
      <c r="CI49" s="93">
        <v>1.2</v>
      </c>
      <c r="CJ49" s="99">
        <f t="shared" si="42"/>
        <v>0.76398800000000011</v>
      </c>
      <c r="CK49" s="99">
        <f t="shared" si="43"/>
        <v>1.2219788832487311</v>
      </c>
      <c r="CL49" s="100">
        <f t="shared" si="44"/>
        <v>0.99149000000000009</v>
      </c>
      <c r="CN49" s="93">
        <v>0.44</v>
      </c>
      <c r="CO49" s="93">
        <f t="shared" si="45"/>
        <v>6.2434079999999996</v>
      </c>
      <c r="CP49" s="93">
        <v>0.67</v>
      </c>
      <c r="CQ49" s="93">
        <v>0.6</v>
      </c>
      <c r="CR49" s="93">
        <v>0.6</v>
      </c>
      <c r="CS49" s="99">
        <f t="shared" si="46"/>
        <v>0.10947487802501213</v>
      </c>
      <c r="CT49" s="99">
        <f t="shared" si="47"/>
        <v>1.3363228780250123</v>
      </c>
      <c r="CU49" s="100">
        <f t="shared" si="48"/>
        <v>0.86032287802501228</v>
      </c>
      <c r="CW49" s="93">
        <v>0.44</v>
      </c>
      <c r="CX49" s="93">
        <f t="shared" si="49"/>
        <v>5.8699984000000001</v>
      </c>
      <c r="CY49" s="93">
        <v>0.8</v>
      </c>
      <c r="CZ49" s="93">
        <v>0.28000000000000003</v>
      </c>
      <c r="DA49" s="93">
        <v>0.28000000000000003</v>
      </c>
      <c r="DB49" s="99">
        <f t="shared" si="50"/>
        <v>2.496620240963856</v>
      </c>
      <c r="DC49" s="99">
        <f t="shared" si="51"/>
        <v>1.8540419759036151</v>
      </c>
      <c r="DD49" s="100">
        <f t="shared" si="52"/>
        <v>2.2206680000000003</v>
      </c>
      <c r="DF49" s="93">
        <v>0.44</v>
      </c>
      <c r="DG49" s="93">
        <f t="shared" si="53"/>
        <v>5.5641999999999996</v>
      </c>
      <c r="DH49" s="93">
        <v>0.19</v>
      </c>
      <c r="DI49" s="93">
        <v>0.24</v>
      </c>
      <c r="DJ49" s="93">
        <v>0.16</v>
      </c>
      <c r="DK49" s="99">
        <f t="shared" si="54"/>
        <v>1.9716713697598445</v>
      </c>
      <c r="DL49" s="99">
        <f t="shared" si="55"/>
        <v>2.0042163214285718</v>
      </c>
      <c r="DM49" s="100">
        <f t="shared" si="56"/>
        <v>2.0792683214285717</v>
      </c>
      <c r="DO49" s="93">
        <v>0.44</v>
      </c>
      <c r="DP49" s="93">
        <f t="shared" si="57"/>
        <v>5.9750080000000008</v>
      </c>
      <c r="DQ49" s="93">
        <v>0.1</v>
      </c>
      <c r="DR49" s="93">
        <v>0.27</v>
      </c>
      <c r="DS49" s="93">
        <v>0.27</v>
      </c>
      <c r="DT49" s="99">
        <f t="shared" si="58"/>
        <v>0.76875429443838605</v>
      </c>
      <c r="DU49" s="99">
        <f t="shared" si="59"/>
        <v>1.7006765801526718</v>
      </c>
      <c r="DV49" s="100">
        <f t="shared" si="60"/>
        <v>1.3876022944383861</v>
      </c>
      <c r="DX49" s="93">
        <v>0.44</v>
      </c>
      <c r="DY49" s="93">
        <f t="shared" si="61"/>
        <v>5.5743184000000001</v>
      </c>
      <c r="DZ49" s="93">
        <v>0.22</v>
      </c>
      <c r="EA49" s="93">
        <v>0.22</v>
      </c>
      <c r="EB49" s="93">
        <v>0.22</v>
      </c>
      <c r="EC49" s="99">
        <f t="shared" si="62"/>
        <v>3.1906845623924269</v>
      </c>
      <c r="ED49" s="99">
        <f t="shared" si="63"/>
        <v>2.2523048948225339</v>
      </c>
      <c r="EE49" s="100">
        <f t="shared" si="64"/>
        <v>2.8195109189189189</v>
      </c>
      <c r="EG49" s="93">
        <v>0.44</v>
      </c>
      <c r="EH49" s="93">
        <f t="shared" si="65"/>
        <v>5.7346572000000009</v>
      </c>
      <c r="EI49" s="93">
        <v>2.7</v>
      </c>
      <c r="EJ49" s="93">
        <v>2.7</v>
      </c>
      <c r="EK49" s="93">
        <v>2.7</v>
      </c>
      <c r="EL49" s="99">
        <f t="shared" si="66"/>
        <v>1.2096121069670744</v>
      </c>
      <c r="EM49" s="99">
        <f t="shared" si="67"/>
        <v>1.061736383248731</v>
      </c>
      <c r="EN49" s="100">
        <f t="shared" si="68"/>
        <v>1.1459075000000003</v>
      </c>
      <c r="EP49" s="93">
        <v>0.44</v>
      </c>
      <c r="EQ49" s="93">
        <f t="shared" si="69"/>
        <v>5.7591800000000006</v>
      </c>
      <c r="ER49" s="93">
        <v>2.7</v>
      </c>
      <c r="ES49" s="93">
        <v>2.7</v>
      </c>
      <c r="ET49" s="93">
        <v>2.7</v>
      </c>
      <c r="EU49" s="99">
        <f t="shared" si="70"/>
        <v>2.3362775000000005</v>
      </c>
      <c r="EV49" s="99">
        <f t="shared" si="71"/>
        <v>1.4390113513513514</v>
      </c>
      <c r="EW49" s="100">
        <f t="shared" si="72"/>
        <v>2.2884313513513517</v>
      </c>
      <c r="EY49" s="93">
        <v>0.44</v>
      </c>
      <c r="EZ49" s="93">
        <f t="shared" si="73"/>
        <v>3.3456400000000004</v>
      </c>
      <c r="FA49" s="93">
        <v>1.4</v>
      </c>
      <c r="FB49" s="100">
        <f t="shared" si="77"/>
        <v>1.9127969911504423</v>
      </c>
      <c r="FD49" s="93">
        <v>0.44</v>
      </c>
      <c r="FE49" s="93">
        <f t="shared" si="74"/>
        <v>3.14588</v>
      </c>
      <c r="FF49" s="93">
        <v>0.7</v>
      </c>
      <c r="FG49" s="100">
        <f t="shared" si="78"/>
        <v>4.7886064359687808</v>
      </c>
      <c r="FI49" s="93">
        <v>0.44</v>
      </c>
      <c r="FJ49" s="93">
        <f t="shared" si="75"/>
        <v>3.3025200000000003</v>
      </c>
      <c r="FK49" s="93">
        <v>2.5</v>
      </c>
      <c r="FL49" s="100">
        <f t="shared" si="79"/>
        <v>3.1652416572077189</v>
      </c>
    </row>
    <row r="50" spans="2:168" x14ac:dyDescent="0.25">
      <c r="B50" s="93">
        <v>0.45</v>
      </c>
      <c r="C50" s="93">
        <f t="shared" si="4"/>
        <v>5.6572127500000002</v>
      </c>
      <c r="D50" s="93">
        <f t="shared" si="76"/>
        <v>0.46250000000000002</v>
      </c>
      <c r="E50" s="93">
        <v>5.5E-2</v>
      </c>
      <c r="F50" s="93">
        <v>0</v>
      </c>
      <c r="G50" s="99">
        <f t="shared" si="5"/>
        <v>2.0192626936316698</v>
      </c>
      <c r="H50" s="99">
        <f t="shared" si="6"/>
        <v>2.0046023020654049</v>
      </c>
      <c r="I50" s="100">
        <f t="shared" si="7"/>
        <v>1.9972142857142861</v>
      </c>
      <c r="K50" s="93">
        <v>0.45</v>
      </c>
      <c r="L50" s="93">
        <f t="shared" si="8"/>
        <v>5.8164924999999998</v>
      </c>
      <c r="M50" s="93">
        <v>0.47699999999999998</v>
      </c>
      <c r="N50" s="93">
        <v>1.4</v>
      </c>
      <c r="O50" s="93">
        <v>0.33</v>
      </c>
      <c r="P50" s="99">
        <f t="shared" si="9"/>
        <v>0.82351493047982549</v>
      </c>
      <c r="Q50" s="99">
        <f t="shared" si="10"/>
        <v>1.3142786804798257</v>
      </c>
      <c r="R50" s="100">
        <f t="shared" si="11"/>
        <v>1.3385626090512541</v>
      </c>
      <c r="T50" s="93">
        <v>0.45</v>
      </c>
      <c r="U50" s="93">
        <f t="shared" si="12"/>
        <v>5.8399995000000002</v>
      </c>
      <c r="V50" s="93">
        <v>0.7</v>
      </c>
      <c r="W50" s="93">
        <v>0</v>
      </c>
      <c r="Y50" s="99">
        <f t="shared" si="13"/>
        <v>1.6376271314264694</v>
      </c>
      <c r="Z50" s="99">
        <f t="shared" si="14"/>
        <v>1.8066602639565901</v>
      </c>
      <c r="AA50" s="100">
        <f t="shared" si="15"/>
        <v>1.7749876090512542</v>
      </c>
      <c r="AC50" s="93">
        <v>0.45</v>
      </c>
      <c r="AD50" s="93">
        <f t="shared" si="16"/>
        <v>5.6389899999999997</v>
      </c>
      <c r="AE50" s="93">
        <v>0.65</v>
      </c>
      <c r="AF50" s="93">
        <v>0.2</v>
      </c>
      <c r="AG50" s="93">
        <v>1.03</v>
      </c>
      <c r="AH50" s="99">
        <f t="shared" si="17"/>
        <v>1.9752952836283766</v>
      </c>
      <c r="AI50" s="99">
        <f t="shared" si="18"/>
        <v>2.2233404017857143</v>
      </c>
      <c r="AJ50" s="100">
        <f t="shared" si="19"/>
        <v>2.0730439732142858</v>
      </c>
      <c r="AL50" s="93">
        <v>0.45</v>
      </c>
      <c r="AM50" s="93">
        <f t="shared" si="20"/>
        <v>5.645975</v>
      </c>
      <c r="AN50" s="93">
        <v>-0.48</v>
      </c>
      <c r="AO50" s="93">
        <v>0.38</v>
      </c>
      <c r="AQ50" s="99">
        <f t="shared" si="21"/>
        <v>2.6815889732142857</v>
      </c>
      <c r="AR50" s="99">
        <f t="shared" si="22"/>
        <v>2.2970736486486487</v>
      </c>
      <c r="AS50" s="100">
        <f t="shared" si="23"/>
        <v>2.82025222007722</v>
      </c>
      <c r="AU50" s="93">
        <v>0.45</v>
      </c>
      <c r="AV50" s="93">
        <f t="shared" si="24"/>
        <v>5.4577850000000003</v>
      </c>
      <c r="AW50" s="93">
        <v>0</v>
      </c>
      <c r="AX50" s="93">
        <v>0.13</v>
      </c>
      <c r="AZ50" s="99">
        <f t="shared" si="25"/>
        <v>3.2036581663128283</v>
      </c>
      <c r="BA50" s="99">
        <f t="shared" si="26"/>
        <v>2.3588180682915061</v>
      </c>
      <c r="BB50" s="100">
        <f t="shared" si="27"/>
        <v>3.1349930682915064</v>
      </c>
      <c r="BD50" s="93">
        <v>0.45</v>
      </c>
      <c r="BE50" s="93">
        <f t="shared" si="28"/>
        <v>6.2687200000000001</v>
      </c>
      <c r="BF50" s="93">
        <v>0.41499999999999998</v>
      </c>
      <c r="BG50" s="93">
        <v>0.33</v>
      </c>
      <c r="BH50" s="93">
        <v>0.4</v>
      </c>
      <c r="BI50" s="99">
        <f t="shared" si="29"/>
        <v>0.37515053191489367</v>
      </c>
      <c r="BJ50" s="99">
        <f t="shared" si="30"/>
        <v>1.2195741359758074</v>
      </c>
      <c r="BK50" s="100">
        <f t="shared" si="31"/>
        <v>0.7334630319148937</v>
      </c>
      <c r="BM50" s="93">
        <v>0.45</v>
      </c>
      <c r="BN50" s="93">
        <f t="shared" si="32"/>
        <v>6.2902415000000005</v>
      </c>
      <c r="BO50" s="93">
        <v>0.43</v>
      </c>
      <c r="BR50" s="99">
        <f t="shared" si="33"/>
        <v>1.2368005319148938</v>
      </c>
      <c r="BS50" s="99">
        <f t="shared" si="34"/>
        <v>1.6223005319148935</v>
      </c>
      <c r="BT50" s="100">
        <f t="shared" si="35"/>
        <v>1.6340755319148939</v>
      </c>
      <c r="BV50" s="93">
        <v>0.45</v>
      </c>
      <c r="BW50" s="93">
        <f t="shared" si="36"/>
        <v>6.1179533750000008</v>
      </c>
      <c r="BX50" s="93">
        <f t="shared" si="37"/>
        <v>0.505</v>
      </c>
      <c r="BY50" s="93">
        <v>0</v>
      </c>
      <c r="BZ50" s="93">
        <v>0</v>
      </c>
      <c r="CA50" s="99">
        <f t="shared" si="38"/>
        <v>1.4670795454545458</v>
      </c>
      <c r="CB50" s="99">
        <f t="shared" si="39"/>
        <v>1.3535488578680201</v>
      </c>
      <c r="CC50" s="100">
        <f t="shared" si="40"/>
        <v>1.5544988636363639</v>
      </c>
      <c r="CE50" s="93">
        <v>0.45</v>
      </c>
      <c r="CF50" s="93">
        <f t="shared" si="41"/>
        <v>5.8524834999999999</v>
      </c>
      <c r="CG50" s="93">
        <v>1.43</v>
      </c>
      <c r="CH50" s="93">
        <v>1.2</v>
      </c>
      <c r="CI50" s="93">
        <v>1.2</v>
      </c>
      <c r="CJ50" s="99">
        <f t="shared" si="42"/>
        <v>0.75545722402597404</v>
      </c>
      <c r="CK50" s="99">
        <f t="shared" si="43"/>
        <v>1.211995286439449</v>
      </c>
      <c r="CL50" s="100">
        <f t="shared" si="44"/>
        <v>0.98062922077922077</v>
      </c>
      <c r="CN50" s="93">
        <v>0.45</v>
      </c>
      <c r="CO50" s="93">
        <f t="shared" si="45"/>
        <v>6.2476149999999997</v>
      </c>
      <c r="CP50" s="93">
        <v>0.67</v>
      </c>
      <c r="CQ50" s="93">
        <v>0.6</v>
      </c>
      <c r="CR50" s="93">
        <v>0.6</v>
      </c>
      <c r="CS50" s="99">
        <f t="shared" si="46"/>
        <v>0.10693717313626763</v>
      </c>
      <c r="CT50" s="99">
        <f t="shared" si="47"/>
        <v>1.3382621731362676</v>
      </c>
      <c r="CU50" s="100">
        <f t="shared" si="48"/>
        <v>0.85826217313626763</v>
      </c>
      <c r="CW50" s="93">
        <v>0.45</v>
      </c>
      <c r="CX50" s="93">
        <f t="shared" si="49"/>
        <v>5.8747395000000004</v>
      </c>
      <c r="CY50" s="93">
        <v>0.8</v>
      </c>
      <c r="CZ50" s="93">
        <v>0.28000000000000003</v>
      </c>
      <c r="DA50" s="93">
        <v>0.28000000000000003</v>
      </c>
      <c r="DB50" s="99">
        <f t="shared" si="50"/>
        <v>2.4887107886089819</v>
      </c>
      <c r="DC50" s="99">
        <f t="shared" si="51"/>
        <v>1.8482552847754659</v>
      </c>
      <c r="DD50" s="100">
        <f t="shared" si="52"/>
        <v>2.2189439935064934</v>
      </c>
      <c r="DF50" s="93">
        <v>0.45</v>
      </c>
      <c r="DG50" s="93">
        <f t="shared" si="53"/>
        <v>5.5621749999999999</v>
      </c>
      <c r="DH50" s="93">
        <v>0.19</v>
      </c>
      <c r="DI50" s="93">
        <v>0.24</v>
      </c>
      <c r="DJ50" s="93">
        <v>0.16</v>
      </c>
      <c r="DK50" s="99">
        <f t="shared" si="54"/>
        <v>1.9850079430985419</v>
      </c>
      <c r="DL50" s="99">
        <f t="shared" si="55"/>
        <v>2.0076908482142857</v>
      </c>
      <c r="DM50" s="100">
        <f t="shared" si="56"/>
        <v>2.0884497767857146</v>
      </c>
      <c r="DO50" s="93">
        <v>0.45</v>
      </c>
      <c r="DP50" s="93">
        <f t="shared" si="57"/>
        <v>5.973115</v>
      </c>
      <c r="DQ50" s="93">
        <v>0.1</v>
      </c>
      <c r="DR50" s="93">
        <v>0.27</v>
      </c>
      <c r="DS50" s="93">
        <v>0.27</v>
      </c>
      <c r="DT50" s="99">
        <f t="shared" si="58"/>
        <v>0.7786352126499454</v>
      </c>
      <c r="DU50" s="99">
        <f t="shared" si="59"/>
        <v>1.709411641221374</v>
      </c>
      <c r="DV50" s="100">
        <f t="shared" si="60"/>
        <v>1.3960402126499456</v>
      </c>
      <c r="DX50" s="93">
        <v>0.45</v>
      </c>
      <c r="DY50" s="93">
        <f t="shared" si="61"/>
        <v>5.5723395</v>
      </c>
      <c r="DZ50" s="93">
        <v>0.22</v>
      </c>
      <c r="EA50" s="93">
        <v>0.22</v>
      </c>
      <c r="EB50" s="93">
        <v>0.22</v>
      </c>
      <c r="EC50" s="99">
        <f t="shared" si="62"/>
        <v>3.1959392991609299</v>
      </c>
      <c r="ED50" s="99">
        <f t="shared" si="63"/>
        <v>2.2552996336698148</v>
      </c>
      <c r="EE50" s="100">
        <f t="shared" si="64"/>
        <v>2.8311269787644786</v>
      </c>
      <c r="EG50" s="93">
        <v>0.45</v>
      </c>
      <c r="EH50" s="93">
        <f t="shared" si="65"/>
        <v>5.7411085000000002</v>
      </c>
      <c r="EI50" s="93">
        <v>2.7</v>
      </c>
      <c r="EJ50" s="93">
        <v>2.7</v>
      </c>
      <c r="EK50" s="93">
        <v>2.7</v>
      </c>
      <c r="EL50" s="99">
        <f t="shared" si="66"/>
        <v>1.186138757654351</v>
      </c>
      <c r="EM50" s="99">
        <f t="shared" si="67"/>
        <v>1.046364259653735</v>
      </c>
      <c r="EN50" s="100">
        <f t="shared" si="68"/>
        <v>1.1240392654220783</v>
      </c>
      <c r="EP50" s="93">
        <v>0.45</v>
      </c>
      <c r="EQ50" s="93">
        <f t="shared" si="69"/>
        <v>5.7659000000000002</v>
      </c>
      <c r="ER50" s="93">
        <v>2.7</v>
      </c>
      <c r="ES50" s="93">
        <v>2.7</v>
      </c>
      <c r="ET50" s="93">
        <v>2.7</v>
      </c>
      <c r="EU50" s="99">
        <f t="shared" si="70"/>
        <v>2.3207813108766238</v>
      </c>
      <c r="EV50" s="99">
        <f t="shared" si="71"/>
        <v>1.4273259213759215</v>
      </c>
      <c r="EW50" s="100">
        <f t="shared" si="72"/>
        <v>2.2721872850122851</v>
      </c>
      <c r="EY50" s="93">
        <v>0.45</v>
      </c>
      <c r="EZ50" s="93">
        <f t="shared" si="73"/>
        <v>3.3492000000000002</v>
      </c>
      <c r="FA50" s="93">
        <v>1.4</v>
      </c>
      <c r="FB50" s="100">
        <f t="shared" si="77"/>
        <v>1.8844423370876908</v>
      </c>
      <c r="FD50" s="93">
        <v>0.45</v>
      </c>
      <c r="FE50" s="93">
        <f t="shared" si="74"/>
        <v>3.1466500000000002</v>
      </c>
      <c r="FF50" s="93">
        <v>0.7</v>
      </c>
      <c r="FG50" s="100">
        <f t="shared" si="78"/>
        <v>4.7606313526463291</v>
      </c>
      <c r="FI50" s="93">
        <v>0.45</v>
      </c>
      <c r="FJ50" s="93">
        <f t="shared" si="75"/>
        <v>3.3068500000000003</v>
      </c>
      <c r="FK50" s="93">
        <v>2.5</v>
      </c>
      <c r="FL50" s="100">
        <f t="shared" si="79"/>
        <v>3.1084719198225161</v>
      </c>
    </row>
    <row r="51" spans="2:168" x14ac:dyDescent="0.25">
      <c r="B51" s="93">
        <v>0.46</v>
      </c>
      <c r="C51" s="93">
        <f t="shared" si="4"/>
        <v>5.6572946399999999</v>
      </c>
      <c r="D51" s="93">
        <f t="shared" si="76"/>
        <v>0.47560000000000002</v>
      </c>
      <c r="E51" s="93">
        <v>5.5E-2</v>
      </c>
      <c r="F51" s="93">
        <v>0</v>
      </c>
      <c r="G51" s="99">
        <f t="shared" si="5"/>
        <v>2.0313979436488814</v>
      </c>
      <c r="H51" s="99">
        <f t="shared" si="6"/>
        <v>2.0072051944922551</v>
      </c>
      <c r="I51" s="100">
        <f t="shared" si="7"/>
        <v>2.0036642857142857</v>
      </c>
      <c r="K51" s="93">
        <v>0.46</v>
      </c>
      <c r="L51" s="93">
        <f t="shared" si="8"/>
        <v>5.8204732000000003</v>
      </c>
      <c r="M51" s="93">
        <v>0.47699999999999998</v>
      </c>
      <c r="N51" s="93">
        <v>1.4</v>
      </c>
      <c r="O51" s="93">
        <v>0.33</v>
      </c>
      <c r="P51" s="99">
        <f t="shared" si="9"/>
        <v>0.81239874798255174</v>
      </c>
      <c r="Q51" s="99">
        <f t="shared" si="10"/>
        <v>1.3077280479825522</v>
      </c>
      <c r="R51" s="100">
        <f t="shared" si="11"/>
        <v>1.3318939051254091</v>
      </c>
      <c r="T51" s="93">
        <v>0.46</v>
      </c>
      <c r="U51" s="93">
        <f t="shared" si="12"/>
        <v>5.8439686000000002</v>
      </c>
      <c r="V51" s="93">
        <v>0.7</v>
      </c>
      <c r="W51" s="93">
        <v>0</v>
      </c>
      <c r="Y51" s="99">
        <f t="shared" si="13"/>
        <v>1.6105047089119839</v>
      </c>
      <c r="Z51" s="99">
        <f t="shared" si="14"/>
        <v>1.7987172390324662</v>
      </c>
      <c r="AA51" s="100">
        <f t="shared" si="15"/>
        <v>1.762165905125409</v>
      </c>
      <c r="AC51" s="93">
        <v>0.46</v>
      </c>
      <c r="AD51" s="93">
        <f t="shared" si="16"/>
        <v>5.6431719999999999</v>
      </c>
      <c r="AE51" s="93">
        <v>0.65</v>
      </c>
      <c r="AF51" s="93">
        <v>0.2</v>
      </c>
      <c r="AG51" s="93">
        <v>1.03</v>
      </c>
      <c r="AH51" s="99">
        <f t="shared" si="17"/>
        <v>1.9604687460039649</v>
      </c>
      <c r="AI51" s="99">
        <f t="shared" si="18"/>
        <v>2.2231633035714289</v>
      </c>
      <c r="AJ51" s="100">
        <f t="shared" si="19"/>
        <v>2.0651227321428571</v>
      </c>
      <c r="AL51" s="93">
        <v>0.46</v>
      </c>
      <c r="AM51" s="93">
        <f t="shared" si="20"/>
        <v>5.6500300000000001</v>
      </c>
      <c r="AN51" s="93">
        <v>-0.48</v>
      </c>
      <c r="AO51" s="93">
        <v>0.38</v>
      </c>
      <c r="AQ51" s="99">
        <f t="shared" si="21"/>
        <v>2.6600227321428576</v>
      </c>
      <c r="AR51" s="99">
        <f t="shared" si="22"/>
        <v>2.2945839459459458</v>
      </c>
      <c r="AS51" s="100">
        <f t="shared" si="23"/>
        <v>2.8043073745173746</v>
      </c>
      <c r="AU51" s="93">
        <v>0.46</v>
      </c>
      <c r="AV51" s="93">
        <f t="shared" si="24"/>
        <v>5.4576580000000003</v>
      </c>
      <c r="AW51" s="93">
        <v>0</v>
      </c>
      <c r="AX51" s="93">
        <v>0.13</v>
      </c>
      <c r="AZ51" s="99">
        <f t="shared" si="25"/>
        <v>3.1959014628658116</v>
      </c>
      <c r="BA51" s="99">
        <f t="shared" si="26"/>
        <v>2.3565504638030892</v>
      </c>
      <c r="BB51" s="100">
        <f t="shared" si="27"/>
        <v>3.1260424638030893</v>
      </c>
      <c r="BD51" s="93">
        <v>0.46</v>
      </c>
      <c r="BE51" s="93">
        <f t="shared" si="28"/>
        <v>6.2725500000000007</v>
      </c>
      <c r="BF51" s="93">
        <v>0.41499999999999998</v>
      </c>
      <c r="BG51" s="93">
        <v>0.33</v>
      </c>
      <c r="BH51" s="93">
        <v>0.4</v>
      </c>
      <c r="BI51" s="99">
        <f t="shared" si="29"/>
        <v>0.36924722050290137</v>
      </c>
      <c r="BJ51" s="99">
        <f t="shared" si="30"/>
        <v>1.2252493953990715</v>
      </c>
      <c r="BK51" s="100">
        <f t="shared" si="31"/>
        <v>0.73487140232108328</v>
      </c>
      <c r="BM51" s="93">
        <v>0.46</v>
      </c>
      <c r="BN51" s="93">
        <f t="shared" si="32"/>
        <v>6.2936802000000007</v>
      </c>
      <c r="BO51" s="93">
        <v>0.43</v>
      </c>
      <c r="BR51" s="99">
        <f t="shared" si="33"/>
        <v>1.215149856866538</v>
      </c>
      <c r="BS51" s="99">
        <f t="shared" si="34"/>
        <v>1.6224354932301743</v>
      </c>
      <c r="BT51" s="100">
        <f t="shared" si="35"/>
        <v>1.6212691295938106</v>
      </c>
      <c r="BV51" s="93">
        <v>0.46</v>
      </c>
      <c r="BW51" s="93">
        <f t="shared" si="36"/>
        <v>6.1175586200000014</v>
      </c>
      <c r="BX51" s="93">
        <f t="shared" si="37"/>
        <v>0.51719999999999999</v>
      </c>
      <c r="BY51" s="93">
        <v>0</v>
      </c>
      <c r="BZ51" s="93">
        <v>0</v>
      </c>
      <c r="CA51" s="99">
        <f t="shared" si="38"/>
        <v>1.4478607018181819</v>
      </c>
      <c r="CB51" s="99">
        <f t="shared" si="39"/>
        <v>1.3477115597600369</v>
      </c>
      <c r="CC51" s="100">
        <f t="shared" si="40"/>
        <v>1.539924090909091</v>
      </c>
      <c r="CE51" s="93">
        <v>0.46</v>
      </c>
      <c r="CF51" s="93">
        <f t="shared" si="41"/>
        <v>5.8569098000000004</v>
      </c>
      <c r="CG51" s="93">
        <v>1.43</v>
      </c>
      <c r="CH51" s="93">
        <v>1.2</v>
      </c>
      <c r="CI51" s="93">
        <v>1.2</v>
      </c>
      <c r="CJ51" s="99">
        <f t="shared" si="42"/>
        <v>0.74721244805194798</v>
      </c>
      <c r="CK51" s="99">
        <f t="shared" si="43"/>
        <v>1.2022516896301672</v>
      </c>
      <c r="CL51" s="100">
        <f t="shared" si="44"/>
        <v>0.97000844155844168</v>
      </c>
      <c r="CN51" s="93">
        <v>0.46</v>
      </c>
      <c r="CO51" s="93">
        <f t="shared" si="45"/>
        <v>6.2518219999999998</v>
      </c>
      <c r="CP51" s="93">
        <v>0.67</v>
      </c>
      <c r="CQ51" s="93">
        <v>0.6</v>
      </c>
      <c r="CR51" s="93">
        <v>0.6</v>
      </c>
      <c r="CS51" s="99">
        <f t="shared" si="46"/>
        <v>0.10453346824752305</v>
      </c>
      <c r="CT51" s="99">
        <f t="shared" si="47"/>
        <v>1.3403214682475233</v>
      </c>
      <c r="CU51" s="100">
        <f t="shared" si="48"/>
        <v>0.85632146824752309</v>
      </c>
      <c r="CW51" s="93">
        <v>0.46</v>
      </c>
      <c r="CX51" s="93">
        <f t="shared" si="49"/>
        <v>5.8794806000000008</v>
      </c>
      <c r="CY51" s="93">
        <v>0.8</v>
      </c>
      <c r="CZ51" s="93">
        <v>0.28000000000000003</v>
      </c>
      <c r="DA51" s="93">
        <v>0.28000000000000003</v>
      </c>
      <c r="DB51" s="99">
        <f t="shared" si="50"/>
        <v>2.4809613362541074</v>
      </c>
      <c r="DC51" s="99">
        <f t="shared" si="51"/>
        <v>1.8425245936473167</v>
      </c>
      <c r="DD51" s="100">
        <f t="shared" si="52"/>
        <v>2.2172759870129872</v>
      </c>
      <c r="DF51" s="93">
        <v>0.46</v>
      </c>
      <c r="DG51" s="93">
        <f t="shared" si="53"/>
        <v>5.5601500000000001</v>
      </c>
      <c r="DH51" s="93">
        <v>0.19</v>
      </c>
      <c r="DI51" s="93">
        <v>0.24</v>
      </c>
      <c r="DJ51" s="93">
        <v>0.16</v>
      </c>
      <c r="DK51" s="99">
        <f t="shared" si="54"/>
        <v>1.9983825164372395</v>
      </c>
      <c r="DL51" s="99">
        <f t="shared" si="55"/>
        <v>2.0112133750000005</v>
      </c>
      <c r="DM51" s="100">
        <f t="shared" si="56"/>
        <v>2.0976632321428572</v>
      </c>
      <c r="DO51" s="93">
        <v>0.46</v>
      </c>
      <c r="DP51" s="93">
        <f t="shared" si="57"/>
        <v>5.971222</v>
      </c>
      <c r="DQ51" s="93">
        <v>0.1</v>
      </c>
      <c r="DR51" s="93">
        <v>0.27</v>
      </c>
      <c r="DS51" s="93">
        <v>0.27</v>
      </c>
      <c r="DT51" s="99">
        <f t="shared" si="58"/>
        <v>0.78853613086150487</v>
      </c>
      <c r="DU51" s="99">
        <f t="shared" si="59"/>
        <v>1.7182007022900763</v>
      </c>
      <c r="DV51" s="100">
        <f t="shared" si="60"/>
        <v>1.4045321308615049</v>
      </c>
      <c r="DX51" s="93">
        <v>0.46</v>
      </c>
      <c r="DY51" s="93">
        <f t="shared" si="61"/>
        <v>5.5703605999999999</v>
      </c>
      <c r="DZ51" s="93">
        <v>0.22</v>
      </c>
      <c r="EA51" s="93">
        <v>0.22</v>
      </c>
      <c r="EB51" s="93">
        <v>0.22</v>
      </c>
      <c r="EC51" s="99">
        <f t="shared" si="62"/>
        <v>3.2012380359294323</v>
      </c>
      <c r="ED51" s="99">
        <f t="shared" si="63"/>
        <v>2.258338372517096</v>
      </c>
      <c r="EE51" s="100">
        <f t="shared" si="64"/>
        <v>2.8427870386100387</v>
      </c>
      <c r="EG51" s="93">
        <v>0.46</v>
      </c>
      <c r="EH51" s="93">
        <f t="shared" si="65"/>
        <v>5.7475598000000003</v>
      </c>
      <c r="EI51" s="93">
        <v>2.7</v>
      </c>
      <c r="EJ51" s="93">
        <v>2.7</v>
      </c>
      <c r="EK51" s="93">
        <v>2.7</v>
      </c>
      <c r="EL51" s="99">
        <f t="shared" si="66"/>
        <v>1.163205408341627</v>
      </c>
      <c r="EM51" s="99">
        <f t="shared" si="67"/>
        <v>1.0315321360587384</v>
      </c>
      <c r="EN51" s="100">
        <f t="shared" si="68"/>
        <v>1.1027110308441559</v>
      </c>
      <c r="EP51" s="93">
        <v>0.46</v>
      </c>
      <c r="EQ51" s="93">
        <f t="shared" si="69"/>
        <v>5.7726200000000008</v>
      </c>
      <c r="ER51" s="93">
        <v>2.7</v>
      </c>
      <c r="ES51" s="93">
        <v>2.7</v>
      </c>
      <c r="ET51" s="93">
        <v>2.7</v>
      </c>
      <c r="EU51" s="99">
        <f t="shared" si="70"/>
        <v>2.3058251217532471</v>
      </c>
      <c r="EV51" s="99">
        <f t="shared" si="71"/>
        <v>1.4161804914004914</v>
      </c>
      <c r="EW51" s="100">
        <f t="shared" si="72"/>
        <v>2.2564832186732184</v>
      </c>
      <c r="EY51" s="93">
        <v>0.46</v>
      </c>
      <c r="EZ51" s="93">
        <f t="shared" si="73"/>
        <v>3.35276</v>
      </c>
      <c r="FA51" s="93">
        <v>1.4</v>
      </c>
      <c r="FB51" s="100">
        <f t="shared" si="77"/>
        <v>1.8563676830249398</v>
      </c>
      <c r="FD51" s="93">
        <v>0.46</v>
      </c>
      <c r="FE51" s="93">
        <f t="shared" si="74"/>
        <v>3.1474200000000003</v>
      </c>
      <c r="FF51" s="93">
        <v>0.7</v>
      </c>
      <c r="FG51" s="100">
        <f t="shared" si="78"/>
        <v>4.7327962693238783</v>
      </c>
      <c r="FI51" s="93">
        <v>0.46</v>
      </c>
      <c r="FJ51" s="93">
        <f t="shared" si="75"/>
        <v>3.3111800000000002</v>
      </c>
      <c r="FK51" s="93">
        <v>2.5</v>
      </c>
      <c r="FL51" s="100">
        <f t="shared" si="79"/>
        <v>3.0522021824373131</v>
      </c>
    </row>
    <row r="52" spans="2:168" x14ac:dyDescent="0.25">
      <c r="B52" s="93">
        <v>0.47</v>
      </c>
      <c r="C52" s="93">
        <f t="shared" si="4"/>
        <v>5.6573763100000001</v>
      </c>
      <c r="D52" s="93">
        <f t="shared" si="76"/>
        <v>0.48870000000000002</v>
      </c>
      <c r="E52" s="93">
        <v>5.5E-2</v>
      </c>
      <c r="F52" s="93">
        <v>0</v>
      </c>
      <c r="G52" s="99">
        <f t="shared" si="5"/>
        <v>2.043607353666093</v>
      </c>
      <c r="H52" s="99">
        <f t="shared" si="6"/>
        <v>2.009819086919105</v>
      </c>
      <c r="I52" s="100">
        <f t="shared" si="7"/>
        <v>2.0101142857142857</v>
      </c>
      <c r="K52" s="93">
        <v>0.47</v>
      </c>
      <c r="L52" s="93">
        <f t="shared" si="8"/>
        <v>5.8244693000000005</v>
      </c>
      <c r="M52" s="93">
        <v>0.47699999999999998</v>
      </c>
      <c r="N52" s="93">
        <v>1.4</v>
      </c>
      <c r="O52" s="93">
        <v>0.33</v>
      </c>
      <c r="P52" s="99">
        <f t="shared" si="9"/>
        <v>0.80137796548527807</v>
      </c>
      <c r="Q52" s="99">
        <f t="shared" si="10"/>
        <v>1.3014574154852783</v>
      </c>
      <c r="R52" s="100">
        <f t="shared" si="11"/>
        <v>1.3252912011995639</v>
      </c>
      <c r="T52" s="93">
        <v>0.47</v>
      </c>
      <c r="U52" s="93">
        <f t="shared" si="12"/>
        <v>5.8479376999999992</v>
      </c>
      <c r="V52" s="93">
        <v>0.7</v>
      </c>
      <c r="W52" s="93">
        <v>0</v>
      </c>
      <c r="Y52" s="99">
        <f t="shared" si="13"/>
        <v>1.5835222863974987</v>
      </c>
      <c r="Z52" s="99">
        <f t="shared" si="14"/>
        <v>1.790774214108342</v>
      </c>
      <c r="AA52" s="100">
        <f t="shared" si="15"/>
        <v>1.7493442011995639</v>
      </c>
      <c r="AC52" s="93">
        <v>0.47</v>
      </c>
      <c r="AD52" s="93">
        <f t="shared" si="16"/>
        <v>5.647354</v>
      </c>
      <c r="AE52" s="93">
        <v>0.65</v>
      </c>
      <c r="AF52" s="93">
        <v>0.2</v>
      </c>
      <c r="AG52" s="93">
        <v>1.03</v>
      </c>
      <c r="AH52" s="99">
        <f t="shared" si="17"/>
        <v>1.9457722083795526</v>
      </c>
      <c r="AI52" s="99">
        <f t="shared" si="18"/>
        <v>2.2230262053571432</v>
      </c>
      <c r="AJ52" s="100">
        <f t="shared" si="19"/>
        <v>2.0574074910714288</v>
      </c>
      <c r="AL52" s="93">
        <v>0.47</v>
      </c>
      <c r="AM52" s="93">
        <f t="shared" si="20"/>
        <v>5.6540850000000002</v>
      </c>
      <c r="AN52" s="93">
        <v>-0.48</v>
      </c>
      <c r="AO52" s="93">
        <v>0.38</v>
      </c>
      <c r="AQ52" s="99">
        <f t="shared" si="21"/>
        <v>2.6383604910714289</v>
      </c>
      <c r="AR52" s="99">
        <f t="shared" si="22"/>
        <v>2.2921702432432434</v>
      </c>
      <c r="AS52" s="100">
        <f t="shared" si="23"/>
        <v>2.7883625289575291</v>
      </c>
      <c r="AU52" s="93">
        <v>0.47</v>
      </c>
      <c r="AV52" s="93">
        <f t="shared" si="24"/>
        <v>5.4575309999999995</v>
      </c>
      <c r="AW52" s="93">
        <v>0</v>
      </c>
      <c r="AX52" s="93">
        <v>0.13</v>
      </c>
      <c r="AZ52" s="99">
        <f t="shared" si="25"/>
        <v>3.1881447594187948</v>
      </c>
      <c r="BA52" s="99">
        <f t="shared" si="26"/>
        <v>2.3543088593146719</v>
      </c>
      <c r="BB52" s="100">
        <f t="shared" si="27"/>
        <v>3.1170918593146721</v>
      </c>
      <c r="BD52" s="93">
        <v>0.47</v>
      </c>
      <c r="BE52" s="93">
        <f t="shared" si="28"/>
        <v>6.2763800000000005</v>
      </c>
      <c r="BF52" s="93">
        <v>0.41499999999999998</v>
      </c>
      <c r="BG52" s="93">
        <v>0.33</v>
      </c>
      <c r="BH52" s="93">
        <v>0.4</v>
      </c>
      <c r="BI52" s="99">
        <f t="shared" si="29"/>
        <v>0.36342690909090919</v>
      </c>
      <c r="BJ52" s="99">
        <f t="shared" si="30"/>
        <v>1.2309906548223351</v>
      </c>
      <c r="BK52" s="100">
        <f t="shared" si="31"/>
        <v>0.73635977272727282</v>
      </c>
      <c r="BM52" s="93">
        <v>0.47</v>
      </c>
      <c r="BN52" s="93">
        <f t="shared" si="32"/>
        <v>6.297118900000001</v>
      </c>
      <c r="BO52" s="93">
        <v>0.43</v>
      </c>
      <c r="BR52" s="99">
        <f t="shared" si="33"/>
        <v>1.193585181818182</v>
      </c>
      <c r="BS52" s="99">
        <f t="shared" si="34"/>
        <v>1.6225704545454547</v>
      </c>
      <c r="BT52" s="100">
        <f t="shared" si="35"/>
        <v>1.6084627272727272</v>
      </c>
      <c r="BV52" s="93">
        <v>0.47</v>
      </c>
      <c r="BW52" s="93">
        <f t="shared" si="36"/>
        <v>6.1171636550000006</v>
      </c>
      <c r="BX52" s="93">
        <f t="shared" si="37"/>
        <v>0.52939999999999987</v>
      </c>
      <c r="BY52" s="93">
        <v>0</v>
      </c>
      <c r="BZ52" s="93">
        <v>0</v>
      </c>
      <c r="CA52" s="99">
        <f t="shared" si="38"/>
        <v>1.4287257781818183</v>
      </c>
      <c r="CB52" s="99">
        <f t="shared" si="39"/>
        <v>1.3418742616520536</v>
      </c>
      <c r="CC52" s="100">
        <f t="shared" si="40"/>
        <v>1.5253493181818183</v>
      </c>
      <c r="CE52" s="93">
        <v>0.47</v>
      </c>
      <c r="CF52" s="93">
        <f t="shared" si="41"/>
        <v>5.8613360999999999</v>
      </c>
      <c r="CG52" s="93">
        <v>1.43</v>
      </c>
      <c r="CH52" s="93">
        <v>1.2</v>
      </c>
      <c r="CI52" s="93">
        <v>1.2</v>
      </c>
      <c r="CJ52" s="99">
        <f t="shared" si="42"/>
        <v>0.73925367207792214</v>
      </c>
      <c r="CK52" s="99">
        <f t="shared" si="43"/>
        <v>1.1927480928208847</v>
      </c>
      <c r="CL52" s="100">
        <f t="shared" si="44"/>
        <v>0.95962766233766239</v>
      </c>
      <c r="CN52" s="93">
        <v>0.47</v>
      </c>
      <c r="CO52" s="93">
        <f t="shared" si="45"/>
        <v>6.2560289999999998</v>
      </c>
      <c r="CP52" s="93">
        <v>0.67</v>
      </c>
      <c r="CQ52" s="93">
        <v>0.6</v>
      </c>
      <c r="CR52" s="93">
        <v>0.6</v>
      </c>
      <c r="CS52" s="99">
        <f t="shared" si="46"/>
        <v>0.1022637633587786</v>
      </c>
      <c r="CT52" s="99">
        <f t="shared" si="47"/>
        <v>1.3425007633587787</v>
      </c>
      <c r="CU52" s="100">
        <f t="shared" si="48"/>
        <v>0.85450076335877867</v>
      </c>
      <c r="CW52" s="93">
        <v>0.47</v>
      </c>
      <c r="CX52" s="93">
        <f t="shared" si="49"/>
        <v>5.8842216999999994</v>
      </c>
      <c r="CY52" s="93">
        <v>0.8</v>
      </c>
      <c r="CZ52" s="93">
        <v>0.28000000000000003</v>
      </c>
      <c r="DA52" s="93">
        <v>0.28000000000000003</v>
      </c>
      <c r="DB52" s="99">
        <f t="shared" si="50"/>
        <v>2.4733718838992336</v>
      </c>
      <c r="DC52" s="99">
        <f t="shared" si="51"/>
        <v>1.836849902519168</v>
      </c>
      <c r="DD52" s="100">
        <f t="shared" si="52"/>
        <v>2.2156639805194804</v>
      </c>
      <c r="DF52" s="93">
        <v>0.47</v>
      </c>
      <c r="DG52" s="93">
        <f t="shared" si="53"/>
        <v>5.5581250000000004</v>
      </c>
      <c r="DH52" s="93">
        <v>0.19</v>
      </c>
      <c r="DI52" s="93">
        <v>0.24</v>
      </c>
      <c r="DJ52" s="93">
        <v>0.16</v>
      </c>
      <c r="DK52" s="99">
        <f t="shared" si="54"/>
        <v>2.0117950897759376</v>
      </c>
      <c r="DL52" s="99">
        <f t="shared" si="55"/>
        <v>2.0147839017857145</v>
      </c>
      <c r="DM52" s="100">
        <f t="shared" si="56"/>
        <v>2.1069086875000003</v>
      </c>
      <c r="DO52" s="93">
        <v>0.47</v>
      </c>
      <c r="DP52" s="93">
        <f t="shared" si="57"/>
        <v>5.9693290000000001</v>
      </c>
      <c r="DQ52" s="93">
        <v>0.1</v>
      </c>
      <c r="DR52" s="93">
        <v>0.27</v>
      </c>
      <c r="DS52" s="93">
        <v>0.27</v>
      </c>
      <c r="DT52" s="99">
        <f t="shared" si="58"/>
        <v>0.79845704907306425</v>
      </c>
      <c r="DU52" s="99">
        <f t="shared" si="59"/>
        <v>1.7270437633587787</v>
      </c>
      <c r="DV52" s="100">
        <f t="shared" si="60"/>
        <v>1.4130780490730643</v>
      </c>
      <c r="DX52" s="93">
        <v>0.47</v>
      </c>
      <c r="DY52" s="93">
        <f t="shared" si="61"/>
        <v>5.5683816999999998</v>
      </c>
      <c r="DZ52" s="93">
        <v>0.22</v>
      </c>
      <c r="EA52" s="93">
        <v>0.22</v>
      </c>
      <c r="EB52" s="93">
        <v>0.22</v>
      </c>
      <c r="EC52" s="99">
        <f t="shared" si="62"/>
        <v>3.2065807726979347</v>
      </c>
      <c r="ED52" s="99">
        <f t="shared" si="63"/>
        <v>2.2614211113643767</v>
      </c>
      <c r="EE52" s="100">
        <f t="shared" si="64"/>
        <v>2.8544910984555982</v>
      </c>
      <c r="EG52" s="93">
        <v>0.47</v>
      </c>
      <c r="EH52" s="93">
        <f t="shared" si="65"/>
        <v>5.7540110999999996</v>
      </c>
      <c r="EI52" s="93">
        <v>2.7</v>
      </c>
      <c r="EJ52" s="93">
        <v>2.7</v>
      </c>
      <c r="EK52" s="93">
        <v>2.7</v>
      </c>
      <c r="EL52" s="99">
        <f t="shared" si="66"/>
        <v>1.1408120590289035</v>
      </c>
      <c r="EM52" s="99">
        <f t="shared" si="67"/>
        <v>1.0172400124637422</v>
      </c>
      <c r="EN52" s="100">
        <f t="shared" si="68"/>
        <v>1.0819227962662339</v>
      </c>
      <c r="EP52" s="93">
        <v>0.47</v>
      </c>
      <c r="EQ52" s="93">
        <f t="shared" si="69"/>
        <v>5.7793399999999995</v>
      </c>
      <c r="ER52" s="93">
        <v>2.7</v>
      </c>
      <c r="ES52" s="93">
        <v>2.7</v>
      </c>
      <c r="ET52" s="93">
        <v>2.7</v>
      </c>
      <c r="EU52" s="99">
        <f t="shared" si="70"/>
        <v>2.2914089326298703</v>
      </c>
      <c r="EV52" s="99">
        <f t="shared" si="71"/>
        <v>1.4055750614250617</v>
      </c>
      <c r="EW52" s="100">
        <f t="shared" si="72"/>
        <v>2.2413191523341527</v>
      </c>
      <c r="EY52" s="93">
        <v>0.47</v>
      </c>
      <c r="EZ52" s="93">
        <f t="shared" si="73"/>
        <v>3.3563200000000002</v>
      </c>
      <c r="FA52" s="93">
        <v>1.4</v>
      </c>
      <c r="FB52" s="100">
        <f t="shared" si="77"/>
        <v>1.8285730289621887</v>
      </c>
      <c r="FD52" s="93">
        <v>0.47</v>
      </c>
      <c r="FE52" s="93">
        <f t="shared" si="74"/>
        <v>3.14819</v>
      </c>
      <c r="FF52" s="93">
        <v>0.7</v>
      </c>
      <c r="FG52" s="100">
        <f t="shared" si="78"/>
        <v>4.7051011860014267</v>
      </c>
      <c r="FI52" s="93">
        <v>0.47</v>
      </c>
      <c r="FJ52" s="93">
        <f t="shared" si="75"/>
        <v>3.3155099999999997</v>
      </c>
      <c r="FK52" s="93">
        <v>2.5</v>
      </c>
      <c r="FL52" s="100">
        <f t="shared" si="79"/>
        <v>2.9964324450521103</v>
      </c>
    </row>
    <row r="53" spans="2:168" x14ac:dyDescent="0.25">
      <c r="B53" s="93">
        <v>0.48</v>
      </c>
      <c r="C53" s="93">
        <f t="shared" si="4"/>
        <v>5.6574577599999998</v>
      </c>
      <c r="D53" s="93">
        <f t="shared" si="76"/>
        <v>0.50180000000000002</v>
      </c>
      <c r="E53" s="93">
        <v>5.5E-2</v>
      </c>
      <c r="F53" s="93">
        <v>0</v>
      </c>
      <c r="G53" s="99">
        <f t="shared" si="5"/>
        <v>2.0558987836833049</v>
      </c>
      <c r="H53" s="99">
        <f t="shared" si="6"/>
        <v>2.0124439793459556</v>
      </c>
      <c r="I53" s="100">
        <f t="shared" si="7"/>
        <v>2.0165642857142858</v>
      </c>
      <c r="K53" s="93">
        <v>0.48</v>
      </c>
      <c r="L53" s="93">
        <f t="shared" si="8"/>
        <v>5.8284807999999995</v>
      </c>
      <c r="M53" s="93">
        <v>0.47699999999999998</v>
      </c>
      <c r="N53" s="93">
        <v>1.4</v>
      </c>
      <c r="O53" s="93">
        <v>0.33</v>
      </c>
      <c r="P53" s="99">
        <f t="shared" si="9"/>
        <v>0.79045258298800436</v>
      </c>
      <c r="Q53" s="99">
        <f t="shared" si="10"/>
        <v>1.2954667829880044</v>
      </c>
      <c r="R53" s="100">
        <f t="shared" si="11"/>
        <v>1.3187544972737186</v>
      </c>
      <c r="T53" s="93">
        <v>0.48</v>
      </c>
      <c r="U53" s="93">
        <f t="shared" si="12"/>
        <v>5.8519068000000001</v>
      </c>
      <c r="V53" s="93">
        <v>0.7</v>
      </c>
      <c r="W53" s="93">
        <v>0</v>
      </c>
      <c r="Y53" s="99">
        <f t="shared" si="13"/>
        <v>1.5566798638830133</v>
      </c>
      <c r="Z53" s="99">
        <f t="shared" si="14"/>
        <v>1.7828311891842179</v>
      </c>
      <c r="AA53" s="100">
        <f t="shared" si="15"/>
        <v>1.7365224972737188</v>
      </c>
      <c r="AC53" s="93">
        <v>0.48</v>
      </c>
      <c r="AD53" s="93">
        <f t="shared" si="16"/>
        <v>5.6515360000000001</v>
      </c>
      <c r="AE53" s="93">
        <v>0.65</v>
      </c>
      <c r="AF53" s="93">
        <v>0.2</v>
      </c>
      <c r="AG53" s="93">
        <v>1.03</v>
      </c>
      <c r="AH53" s="99">
        <f t="shared" si="17"/>
        <v>1.9312056707551404</v>
      </c>
      <c r="AI53" s="99">
        <f t="shared" si="18"/>
        <v>2.222929107142857</v>
      </c>
      <c r="AJ53" s="100">
        <f t="shared" si="19"/>
        <v>2.0498982500000005</v>
      </c>
      <c r="AL53" s="93">
        <v>0.48</v>
      </c>
      <c r="AM53" s="93">
        <f t="shared" si="20"/>
        <v>5.6581399999999995</v>
      </c>
      <c r="AN53" s="93">
        <v>-0.48</v>
      </c>
      <c r="AO53" s="93">
        <v>0.38</v>
      </c>
      <c r="AQ53" s="99">
        <f t="shared" si="21"/>
        <v>2.6166022500000001</v>
      </c>
      <c r="AR53" s="99">
        <f t="shared" si="22"/>
        <v>2.2898325405405409</v>
      </c>
      <c r="AS53" s="100">
        <f t="shared" si="23"/>
        <v>2.7724176833976832</v>
      </c>
      <c r="AU53" s="93">
        <v>0.48</v>
      </c>
      <c r="AV53" s="93">
        <f t="shared" si="24"/>
        <v>5.4574040000000004</v>
      </c>
      <c r="AW53" s="93">
        <v>0</v>
      </c>
      <c r="AX53" s="93">
        <v>0.13</v>
      </c>
      <c r="AZ53" s="99">
        <f t="shared" si="25"/>
        <v>3.1803880559717781</v>
      </c>
      <c r="BA53" s="99">
        <f t="shared" si="26"/>
        <v>2.3520932548262548</v>
      </c>
      <c r="BB53" s="100">
        <f t="shared" si="27"/>
        <v>3.108141254826255</v>
      </c>
      <c r="BD53" s="93">
        <v>0.48</v>
      </c>
      <c r="BE53" s="93">
        <f t="shared" si="28"/>
        <v>6.2802100000000003</v>
      </c>
      <c r="BF53" s="93">
        <v>0.41499999999999998</v>
      </c>
      <c r="BG53" s="93">
        <v>0.33</v>
      </c>
      <c r="BH53" s="93">
        <v>0.4</v>
      </c>
      <c r="BI53" s="99">
        <f t="shared" si="29"/>
        <v>0.35768959767891684</v>
      </c>
      <c r="BJ53" s="99">
        <f t="shared" si="30"/>
        <v>1.2367979142455987</v>
      </c>
      <c r="BK53" s="100">
        <f t="shared" si="31"/>
        <v>0.73792814313346222</v>
      </c>
      <c r="BM53" s="93">
        <v>0.48</v>
      </c>
      <c r="BN53" s="93">
        <f t="shared" si="32"/>
        <v>6.3005576000000003</v>
      </c>
      <c r="BO53" s="93">
        <v>0.43</v>
      </c>
      <c r="BR53" s="99">
        <f t="shared" si="33"/>
        <v>1.172106506769826</v>
      </c>
      <c r="BS53" s="99">
        <f t="shared" si="34"/>
        <v>1.622705415860735</v>
      </c>
      <c r="BT53" s="100">
        <f t="shared" si="35"/>
        <v>1.5956563249516442</v>
      </c>
      <c r="BV53" s="93">
        <v>0.48</v>
      </c>
      <c r="BW53" s="93">
        <f t="shared" si="36"/>
        <v>6.1167684800000002</v>
      </c>
      <c r="BX53" s="93">
        <f t="shared" si="37"/>
        <v>0.54159999999999997</v>
      </c>
      <c r="BY53" s="93">
        <v>0</v>
      </c>
      <c r="BZ53" s="93">
        <v>0</v>
      </c>
      <c r="CA53" s="99">
        <f t="shared" si="38"/>
        <v>1.4096820945454547</v>
      </c>
      <c r="CB53" s="99">
        <f t="shared" si="39"/>
        <v>1.3360369635440701</v>
      </c>
      <c r="CC53" s="100">
        <f t="shared" si="40"/>
        <v>1.5107745454545456</v>
      </c>
      <c r="CE53" s="93">
        <v>0.48</v>
      </c>
      <c r="CF53" s="93">
        <f t="shared" si="41"/>
        <v>5.8657623999999995</v>
      </c>
      <c r="CG53" s="93">
        <v>1.43</v>
      </c>
      <c r="CH53" s="93">
        <v>1.2</v>
      </c>
      <c r="CI53" s="93">
        <v>1.2</v>
      </c>
      <c r="CJ53" s="99">
        <f t="shared" si="42"/>
        <v>0.73158089610389632</v>
      </c>
      <c r="CK53" s="99">
        <f t="shared" si="43"/>
        <v>1.1834844960116027</v>
      </c>
      <c r="CL53" s="100">
        <f t="shared" si="44"/>
        <v>0.94948688311688301</v>
      </c>
      <c r="CN53" s="93">
        <v>0.48</v>
      </c>
      <c r="CO53" s="93">
        <f t="shared" si="45"/>
        <v>6.2602359999999999</v>
      </c>
      <c r="CP53" s="93">
        <v>0.67</v>
      </c>
      <c r="CQ53" s="93">
        <v>0.6</v>
      </c>
      <c r="CR53" s="93">
        <v>0.6</v>
      </c>
      <c r="CS53" s="99">
        <f t="shared" si="46"/>
        <v>0.10012805847003409</v>
      </c>
      <c r="CT53" s="99">
        <f t="shared" si="47"/>
        <v>1.3448000584700341</v>
      </c>
      <c r="CU53" s="100">
        <f t="shared" si="48"/>
        <v>0.85280005847003404</v>
      </c>
      <c r="CW53" s="93">
        <v>0.48</v>
      </c>
      <c r="CX53" s="93">
        <f t="shared" si="49"/>
        <v>5.8889627999999998</v>
      </c>
      <c r="CY53" s="93">
        <v>0.8</v>
      </c>
      <c r="CZ53" s="93">
        <v>0.28000000000000003</v>
      </c>
      <c r="DA53" s="93">
        <v>0.28000000000000003</v>
      </c>
      <c r="DB53" s="99">
        <f t="shared" si="50"/>
        <v>2.4659424315443594</v>
      </c>
      <c r="DC53" s="99">
        <f t="shared" si="51"/>
        <v>1.831231211391019</v>
      </c>
      <c r="DD53" s="100">
        <f t="shared" si="52"/>
        <v>2.2141079740259739</v>
      </c>
      <c r="DF53" s="93">
        <v>0.48</v>
      </c>
      <c r="DG53" s="93">
        <f t="shared" si="53"/>
        <v>5.5560999999999998</v>
      </c>
      <c r="DH53" s="93">
        <v>0.19</v>
      </c>
      <c r="DI53" s="93">
        <v>0.24</v>
      </c>
      <c r="DJ53" s="93">
        <v>0.16</v>
      </c>
      <c r="DK53" s="99">
        <f t="shared" si="54"/>
        <v>2.0252456631146356</v>
      </c>
      <c r="DL53" s="99">
        <f t="shared" si="55"/>
        <v>2.0184024285714286</v>
      </c>
      <c r="DM53" s="100">
        <f t="shared" si="56"/>
        <v>2.1161861428571429</v>
      </c>
      <c r="DO53" s="93">
        <v>0.48</v>
      </c>
      <c r="DP53" s="93">
        <f t="shared" si="57"/>
        <v>5.9674359999999993</v>
      </c>
      <c r="DQ53" s="93">
        <v>0.1</v>
      </c>
      <c r="DR53" s="93">
        <v>0.27</v>
      </c>
      <c r="DS53" s="93">
        <v>0.27</v>
      </c>
      <c r="DT53" s="99">
        <f t="shared" si="58"/>
        <v>0.80839796728462365</v>
      </c>
      <c r="DU53" s="99">
        <f t="shared" si="59"/>
        <v>1.7359408244274808</v>
      </c>
      <c r="DV53" s="100">
        <f t="shared" si="60"/>
        <v>1.4216779672846238</v>
      </c>
      <c r="DX53" s="93">
        <v>0.48</v>
      </c>
      <c r="DY53" s="93">
        <f t="shared" si="61"/>
        <v>5.5664028000000005</v>
      </c>
      <c r="DZ53" s="93">
        <v>0.22</v>
      </c>
      <c r="EA53" s="93">
        <v>0.22</v>
      </c>
      <c r="EB53" s="93">
        <v>0.22</v>
      </c>
      <c r="EC53" s="99">
        <f t="shared" si="62"/>
        <v>3.2119675094664375</v>
      </c>
      <c r="ED53" s="99">
        <f t="shared" si="63"/>
        <v>2.2645478502116578</v>
      </c>
      <c r="EE53" s="100">
        <f t="shared" si="64"/>
        <v>2.8662391583011586</v>
      </c>
      <c r="EG53" s="93">
        <v>0.48</v>
      </c>
      <c r="EH53" s="93">
        <f t="shared" si="65"/>
        <v>5.7604623999999998</v>
      </c>
      <c r="EI53" s="93">
        <v>2.7</v>
      </c>
      <c r="EJ53" s="93">
        <v>2.7</v>
      </c>
      <c r="EK53" s="93">
        <v>2.7</v>
      </c>
      <c r="EL53" s="99">
        <f t="shared" si="66"/>
        <v>1.1189587097161797</v>
      </c>
      <c r="EM53" s="99">
        <f t="shared" si="67"/>
        <v>1.0034878888687455</v>
      </c>
      <c r="EN53" s="100">
        <f t="shared" si="68"/>
        <v>1.0616745616883119</v>
      </c>
      <c r="EP53" s="93">
        <v>0.48</v>
      </c>
      <c r="EQ53" s="93">
        <f t="shared" si="69"/>
        <v>5.78606</v>
      </c>
      <c r="ER53" s="93">
        <v>2.7</v>
      </c>
      <c r="ES53" s="93">
        <v>2.7</v>
      </c>
      <c r="ET53" s="93">
        <v>2.7</v>
      </c>
      <c r="EU53" s="99">
        <f t="shared" si="70"/>
        <v>2.2775327435064936</v>
      </c>
      <c r="EV53" s="99">
        <f t="shared" si="71"/>
        <v>1.3955096314496318</v>
      </c>
      <c r="EW53" s="100">
        <f t="shared" si="72"/>
        <v>2.226695085995086</v>
      </c>
      <c r="EY53" s="93">
        <v>0.48</v>
      </c>
      <c r="EZ53" s="93">
        <f t="shared" si="73"/>
        <v>3.35988</v>
      </c>
      <c r="FA53" s="93">
        <v>1.4</v>
      </c>
      <c r="FB53" s="100">
        <f t="shared" si="77"/>
        <v>1.8010583748994367</v>
      </c>
      <c r="FD53" s="93">
        <v>0.48</v>
      </c>
      <c r="FE53" s="93">
        <f t="shared" si="74"/>
        <v>3.1489600000000002</v>
      </c>
      <c r="FF53" s="93">
        <v>0.7</v>
      </c>
      <c r="FG53" s="100">
        <f t="shared" si="78"/>
        <v>4.6775461026789751</v>
      </c>
      <c r="FI53" s="93">
        <v>0.48</v>
      </c>
      <c r="FJ53" s="93">
        <f t="shared" si="75"/>
        <v>3.3198400000000001</v>
      </c>
      <c r="FK53" s="93">
        <v>2.5</v>
      </c>
      <c r="FL53" s="100">
        <f t="shared" si="79"/>
        <v>2.9411627076669076</v>
      </c>
    </row>
    <row r="54" spans="2:168" x14ac:dyDescent="0.25">
      <c r="B54" s="93">
        <v>0.49</v>
      </c>
      <c r="C54" s="93">
        <f t="shared" si="4"/>
        <v>5.6575389899999999</v>
      </c>
      <c r="D54" s="93">
        <f t="shared" si="76"/>
        <v>0.51490000000000002</v>
      </c>
      <c r="E54" s="93">
        <v>5.5E-2</v>
      </c>
      <c r="F54" s="93">
        <v>0</v>
      </c>
      <c r="G54" s="99">
        <f t="shared" si="5"/>
        <v>2.0682800937005164</v>
      </c>
      <c r="H54" s="99">
        <f t="shared" si="6"/>
        <v>2.0150798717728056</v>
      </c>
      <c r="I54" s="100">
        <f t="shared" si="7"/>
        <v>2.0230142857142859</v>
      </c>
      <c r="K54" s="93">
        <v>0.49</v>
      </c>
      <c r="L54" s="93">
        <f t="shared" si="8"/>
        <v>5.832507699999999</v>
      </c>
      <c r="M54" s="93">
        <v>0.47699999999999998</v>
      </c>
      <c r="N54" s="93">
        <v>1.4</v>
      </c>
      <c r="O54" s="93">
        <v>0.33</v>
      </c>
      <c r="P54" s="99">
        <f t="shared" si="9"/>
        <v>0.77962260049073051</v>
      </c>
      <c r="Q54" s="99">
        <f t="shared" si="10"/>
        <v>1.2897561504907307</v>
      </c>
      <c r="R54" s="100">
        <f t="shared" si="11"/>
        <v>1.3122837933478735</v>
      </c>
      <c r="T54" s="93">
        <v>0.49</v>
      </c>
      <c r="U54" s="93">
        <f t="shared" si="12"/>
        <v>5.8558758999999991</v>
      </c>
      <c r="V54" s="93">
        <v>0.7</v>
      </c>
      <c r="W54" s="93">
        <v>0</v>
      </c>
      <c r="Y54" s="99">
        <f t="shared" si="13"/>
        <v>1.5299774413685276</v>
      </c>
      <c r="Z54" s="99">
        <f t="shared" si="14"/>
        <v>1.7748881642600942</v>
      </c>
      <c r="AA54" s="100">
        <f t="shared" si="15"/>
        <v>1.7237007933478736</v>
      </c>
      <c r="AC54" s="93">
        <v>0.49</v>
      </c>
      <c r="AD54" s="93">
        <f t="shared" si="16"/>
        <v>5.6557179999999994</v>
      </c>
      <c r="AE54" s="93">
        <v>0.65</v>
      </c>
      <c r="AF54" s="93">
        <v>0.2</v>
      </c>
      <c r="AG54" s="93">
        <v>1.03</v>
      </c>
      <c r="AH54" s="99">
        <f t="shared" si="17"/>
        <v>1.9167691331307284</v>
      </c>
      <c r="AI54" s="99">
        <f t="shared" si="18"/>
        <v>2.2228720089285714</v>
      </c>
      <c r="AJ54" s="100">
        <f t="shared" si="19"/>
        <v>2.0425950089285716</v>
      </c>
      <c r="AL54" s="93">
        <v>0.49</v>
      </c>
      <c r="AM54" s="93">
        <f t="shared" si="20"/>
        <v>5.6621950000000005</v>
      </c>
      <c r="AN54" s="93">
        <v>-0.48</v>
      </c>
      <c r="AO54" s="93">
        <v>0.38</v>
      </c>
      <c r="AQ54" s="99">
        <f t="shared" si="21"/>
        <v>2.5947480089285713</v>
      </c>
      <c r="AR54" s="99">
        <f t="shared" si="22"/>
        <v>2.2875708378378374</v>
      </c>
      <c r="AS54" s="100">
        <f t="shared" si="23"/>
        <v>2.7564728378378378</v>
      </c>
      <c r="AU54" s="93">
        <v>0.49</v>
      </c>
      <c r="AV54" s="93">
        <f t="shared" si="24"/>
        <v>5.4572769999999995</v>
      </c>
      <c r="AW54" s="93">
        <v>0</v>
      </c>
      <c r="AX54" s="93">
        <v>0.13</v>
      </c>
      <c r="AZ54" s="99">
        <f t="shared" si="25"/>
        <v>3.1726313525247614</v>
      </c>
      <c r="BA54" s="99">
        <f t="shared" si="26"/>
        <v>2.3499036503378377</v>
      </c>
      <c r="BB54" s="100">
        <f t="shared" si="27"/>
        <v>3.0991906503378379</v>
      </c>
      <c r="BD54" s="93">
        <v>0.49</v>
      </c>
      <c r="BE54" s="93">
        <f t="shared" si="28"/>
        <v>6.2840400000000001</v>
      </c>
      <c r="BF54" s="93">
        <v>0.41499999999999998</v>
      </c>
      <c r="BG54" s="93">
        <v>0.33</v>
      </c>
      <c r="BH54" s="93">
        <v>0.4</v>
      </c>
      <c r="BI54" s="99">
        <f t="shared" si="29"/>
        <v>0.35203528626692465</v>
      </c>
      <c r="BJ54" s="99">
        <f t="shared" si="30"/>
        <v>1.2426711736688627</v>
      </c>
      <c r="BK54" s="100">
        <f t="shared" si="31"/>
        <v>0.7395765135396517</v>
      </c>
      <c r="BM54" s="93">
        <v>0.49</v>
      </c>
      <c r="BN54" s="93">
        <f t="shared" si="32"/>
        <v>6.3039963000000006</v>
      </c>
      <c r="BO54" s="93">
        <v>0.43</v>
      </c>
      <c r="BR54" s="99">
        <f t="shared" si="33"/>
        <v>1.1507138317214702</v>
      </c>
      <c r="BS54" s="99">
        <f t="shared" si="34"/>
        <v>1.6228403771760154</v>
      </c>
      <c r="BT54" s="100">
        <f t="shared" si="35"/>
        <v>1.582849922630561</v>
      </c>
      <c r="BV54" s="93">
        <v>0.49</v>
      </c>
      <c r="BW54" s="93">
        <f t="shared" si="36"/>
        <v>6.1163730950000001</v>
      </c>
      <c r="BX54" s="93">
        <f t="shared" si="37"/>
        <v>0.55379999999999996</v>
      </c>
      <c r="BY54" s="93">
        <v>0</v>
      </c>
      <c r="BZ54" s="93">
        <v>0</v>
      </c>
      <c r="CA54" s="99">
        <f t="shared" si="38"/>
        <v>1.3907369709090911</v>
      </c>
      <c r="CB54" s="99">
        <f t="shared" si="39"/>
        <v>1.3301996654360866</v>
      </c>
      <c r="CC54" s="100">
        <f t="shared" si="40"/>
        <v>1.4961997727272729</v>
      </c>
      <c r="CE54" s="93">
        <v>0.49</v>
      </c>
      <c r="CF54" s="93">
        <f t="shared" si="41"/>
        <v>5.8701886999999999</v>
      </c>
      <c r="CG54" s="93">
        <v>1.43</v>
      </c>
      <c r="CH54" s="93">
        <v>1.2</v>
      </c>
      <c r="CI54" s="93">
        <v>1.2</v>
      </c>
      <c r="CJ54" s="99">
        <f t="shared" si="42"/>
        <v>0.72419412012987028</v>
      </c>
      <c r="CK54" s="99">
        <f t="shared" si="43"/>
        <v>1.1744608992023207</v>
      </c>
      <c r="CL54" s="100">
        <f t="shared" si="44"/>
        <v>0.93958610389610397</v>
      </c>
      <c r="CN54" s="93">
        <v>0.49</v>
      </c>
      <c r="CO54" s="93">
        <f t="shared" si="45"/>
        <v>6.264443</v>
      </c>
      <c r="CP54" s="93">
        <v>0.67</v>
      </c>
      <c r="CQ54" s="93">
        <v>0.6</v>
      </c>
      <c r="CR54" s="93">
        <v>0.6</v>
      </c>
      <c r="CS54" s="99">
        <f t="shared" si="46"/>
        <v>9.8126353581289544E-2</v>
      </c>
      <c r="CT54" s="99">
        <f t="shared" si="47"/>
        <v>1.3472193535812895</v>
      </c>
      <c r="CU54" s="100">
        <f t="shared" si="48"/>
        <v>0.85121935358128953</v>
      </c>
      <c r="CW54" s="93">
        <v>0.49</v>
      </c>
      <c r="CX54" s="93">
        <f t="shared" si="49"/>
        <v>5.8937039000000002</v>
      </c>
      <c r="CY54" s="93">
        <v>0.8</v>
      </c>
      <c r="CZ54" s="93">
        <v>0.28000000000000003</v>
      </c>
      <c r="DA54" s="93">
        <v>0.28000000000000003</v>
      </c>
      <c r="DB54" s="99">
        <f t="shared" si="50"/>
        <v>2.4586729791894855</v>
      </c>
      <c r="DC54" s="99">
        <f t="shared" si="51"/>
        <v>1.82566852026287</v>
      </c>
      <c r="DD54" s="100">
        <f t="shared" si="52"/>
        <v>2.2126079675324677</v>
      </c>
      <c r="DF54" s="93">
        <v>0.49</v>
      </c>
      <c r="DG54" s="93">
        <f t="shared" si="53"/>
        <v>5.5540749999999992</v>
      </c>
      <c r="DH54" s="93">
        <v>0.19</v>
      </c>
      <c r="DI54" s="93">
        <v>0.24</v>
      </c>
      <c r="DJ54" s="93">
        <v>0.16</v>
      </c>
      <c r="DK54" s="99">
        <f t="shared" si="54"/>
        <v>2.0387342364533332</v>
      </c>
      <c r="DL54" s="99">
        <f t="shared" si="55"/>
        <v>2.0220689553571431</v>
      </c>
      <c r="DM54" s="100">
        <f t="shared" si="56"/>
        <v>2.1254955982142856</v>
      </c>
      <c r="DO54" s="93">
        <v>0.49</v>
      </c>
      <c r="DP54" s="93">
        <f t="shared" si="57"/>
        <v>5.9655430000000003</v>
      </c>
      <c r="DQ54" s="93">
        <v>0.1</v>
      </c>
      <c r="DR54" s="93">
        <v>0.27</v>
      </c>
      <c r="DS54" s="93">
        <v>0.27</v>
      </c>
      <c r="DT54" s="99">
        <f t="shared" si="58"/>
        <v>0.8183588854961833</v>
      </c>
      <c r="DU54" s="99">
        <f t="shared" si="59"/>
        <v>1.744891885496183</v>
      </c>
      <c r="DV54" s="100">
        <f t="shared" si="60"/>
        <v>1.4303318854961828</v>
      </c>
      <c r="DX54" s="93">
        <v>0.49</v>
      </c>
      <c r="DY54" s="93">
        <f t="shared" si="61"/>
        <v>5.5644238999999995</v>
      </c>
      <c r="DZ54" s="93">
        <v>0.22</v>
      </c>
      <c r="EA54" s="93">
        <v>0.22</v>
      </c>
      <c r="EB54" s="93">
        <v>0.22</v>
      </c>
      <c r="EC54" s="99">
        <f t="shared" si="62"/>
        <v>3.2173982462349398</v>
      </c>
      <c r="ED54" s="99">
        <f t="shared" si="63"/>
        <v>2.2677185890589389</v>
      </c>
      <c r="EE54" s="100">
        <f t="shared" si="64"/>
        <v>2.878031218146718</v>
      </c>
      <c r="EG54" s="93">
        <v>0.49</v>
      </c>
      <c r="EH54" s="93">
        <f t="shared" si="65"/>
        <v>5.7669136999999999</v>
      </c>
      <c r="EI54" s="93">
        <v>2.7</v>
      </c>
      <c r="EJ54" s="93">
        <v>2.7</v>
      </c>
      <c r="EK54" s="93">
        <v>2.7</v>
      </c>
      <c r="EL54" s="99">
        <f t="shared" si="66"/>
        <v>1.0976453604034557</v>
      </c>
      <c r="EM54" s="99">
        <f t="shared" si="67"/>
        <v>0.99027576527374905</v>
      </c>
      <c r="EN54" s="100">
        <f t="shared" si="68"/>
        <v>1.0419663271103898</v>
      </c>
      <c r="EP54" s="93">
        <v>0.49</v>
      </c>
      <c r="EQ54" s="93">
        <f t="shared" si="69"/>
        <v>5.7927800000000005</v>
      </c>
      <c r="ER54" s="93">
        <v>2.7</v>
      </c>
      <c r="ES54" s="93">
        <v>2.7</v>
      </c>
      <c r="ET54" s="93">
        <v>2.7</v>
      </c>
      <c r="EU54" s="99">
        <f t="shared" si="70"/>
        <v>2.2641965543831164</v>
      </c>
      <c r="EV54" s="99">
        <f t="shared" si="71"/>
        <v>1.3859842014742016</v>
      </c>
      <c r="EW54" s="100">
        <f t="shared" si="72"/>
        <v>2.2126110196560198</v>
      </c>
      <c r="EY54" s="93">
        <v>0.49</v>
      </c>
      <c r="EZ54" s="93">
        <f t="shared" si="73"/>
        <v>3.3634399999999998</v>
      </c>
      <c r="FA54" s="93">
        <v>1.4</v>
      </c>
      <c r="FB54" s="100">
        <f t="shared" si="77"/>
        <v>1.7738237208366852</v>
      </c>
      <c r="FD54" s="93">
        <v>0.49</v>
      </c>
      <c r="FE54" s="93">
        <f t="shared" si="74"/>
        <v>3.1497299999999999</v>
      </c>
      <c r="FF54" s="93">
        <v>0.7</v>
      </c>
      <c r="FG54" s="100">
        <f t="shared" si="78"/>
        <v>4.6501310193565235</v>
      </c>
      <c r="FI54" s="93">
        <v>0.49</v>
      </c>
      <c r="FJ54" s="93">
        <f t="shared" si="75"/>
        <v>3.3241700000000001</v>
      </c>
      <c r="FK54" s="93">
        <v>2.5</v>
      </c>
      <c r="FL54" s="100">
        <f t="shared" si="79"/>
        <v>2.8863929702817046</v>
      </c>
    </row>
    <row r="55" spans="2:168" x14ac:dyDescent="0.25">
      <c r="B55" s="93">
        <v>0.5</v>
      </c>
      <c r="C55" s="93">
        <f t="shared" si="4"/>
        <v>5.6576199999999996</v>
      </c>
      <c r="D55" s="93">
        <f t="shared" si="76"/>
        <v>0.52800000000000002</v>
      </c>
      <c r="E55" s="93">
        <v>5.5E-2</v>
      </c>
      <c r="F55" s="93">
        <v>0</v>
      </c>
      <c r="G55" s="99">
        <f t="shared" si="5"/>
        <v>2.080759143717728</v>
      </c>
      <c r="H55" s="99">
        <f t="shared" si="6"/>
        <v>2.0177267641996561</v>
      </c>
      <c r="I55" s="100">
        <f t="shared" si="7"/>
        <v>2.0294642857142859</v>
      </c>
      <c r="K55" s="93">
        <v>0.5</v>
      </c>
      <c r="L55" s="93">
        <f t="shared" si="8"/>
        <v>5.8365499999999999</v>
      </c>
      <c r="M55" s="93">
        <v>0.47699999999999998</v>
      </c>
      <c r="N55" s="93">
        <v>1.4</v>
      </c>
      <c r="O55" s="93">
        <v>0.33</v>
      </c>
      <c r="P55" s="99">
        <f t="shared" si="9"/>
        <v>0.76888801799345685</v>
      </c>
      <c r="Q55" s="99">
        <f t="shared" si="10"/>
        <v>1.284325517993457</v>
      </c>
      <c r="R55" s="100">
        <f t="shared" si="11"/>
        <v>1.3058790894220285</v>
      </c>
      <c r="T55" s="93">
        <v>0.5</v>
      </c>
      <c r="U55" s="93">
        <f t="shared" si="12"/>
        <v>5.859845</v>
      </c>
      <c r="V55" s="93">
        <v>0.7</v>
      </c>
      <c r="W55" s="93">
        <v>0</v>
      </c>
      <c r="Y55" s="99">
        <f t="shared" si="13"/>
        <v>1.5034150188540423</v>
      </c>
      <c r="Z55" s="99">
        <f t="shared" si="14"/>
        <v>1.7669451393359701</v>
      </c>
      <c r="AA55" s="100">
        <f t="shared" si="15"/>
        <v>1.7108790894220283</v>
      </c>
      <c r="AC55" s="93">
        <v>0.5</v>
      </c>
      <c r="AD55" s="93">
        <f t="shared" si="16"/>
        <v>5.6598999999999995</v>
      </c>
      <c r="AE55" s="93">
        <v>0.65</v>
      </c>
      <c r="AF55" s="93">
        <v>0.2</v>
      </c>
      <c r="AG55" s="93">
        <v>1.03</v>
      </c>
      <c r="AH55" s="99">
        <f t="shared" si="17"/>
        <v>1.9024625955063166</v>
      </c>
      <c r="AI55" s="99">
        <f t="shared" si="18"/>
        <v>2.2228549107142861</v>
      </c>
      <c r="AJ55" s="100">
        <f t="shared" si="19"/>
        <v>2.0354977678571431</v>
      </c>
      <c r="AL55" s="93">
        <v>0.5</v>
      </c>
      <c r="AM55" s="93">
        <f t="shared" si="20"/>
        <v>5.6662499999999998</v>
      </c>
      <c r="AN55" s="93">
        <v>-0.48</v>
      </c>
      <c r="AO55" s="93">
        <v>0.38</v>
      </c>
      <c r="AQ55" s="99">
        <f t="shared" si="21"/>
        <v>2.5727977678571428</v>
      </c>
      <c r="AR55" s="99">
        <f t="shared" si="22"/>
        <v>2.2853851351351349</v>
      </c>
      <c r="AS55" s="100">
        <f t="shared" si="23"/>
        <v>2.7405279922779924</v>
      </c>
      <c r="AU55" s="93">
        <v>0.5</v>
      </c>
      <c r="AV55" s="93">
        <f t="shared" si="24"/>
        <v>5.4571500000000004</v>
      </c>
      <c r="AW55" s="93">
        <v>0</v>
      </c>
      <c r="AX55" s="93">
        <v>0.13</v>
      </c>
      <c r="AZ55" s="99">
        <f t="shared" si="25"/>
        <v>3.1648746490777451</v>
      </c>
      <c r="BA55" s="99">
        <f t="shared" si="26"/>
        <v>2.3477400458494206</v>
      </c>
      <c r="BB55" s="100">
        <f t="shared" si="27"/>
        <v>3.0902400458494208</v>
      </c>
      <c r="BD55" s="93">
        <v>0.5</v>
      </c>
      <c r="BE55" s="93">
        <f t="shared" si="28"/>
        <v>6.2878699999999998</v>
      </c>
      <c r="BF55" s="93">
        <v>0.41499999999999998</v>
      </c>
      <c r="BG55" s="93">
        <v>0.33</v>
      </c>
      <c r="BH55" s="93">
        <v>0.4</v>
      </c>
      <c r="BI55" s="99">
        <f t="shared" si="29"/>
        <v>0.3464639748549323</v>
      </c>
      <c r="BJ55" s="99">
        <f t="shared" si="30"/>
        <v>1.2486104330921266</v>
      </c>
      <c r="BK55" s="100">
        <f t="shared" si="31"/>
        <v>0.74130488394584149</v>
      </c>
      <c r="BM55" s="93">
        <v>0.5</v>
      </c>
      <c r="BN55" s="93">
        <f t="shared" si="32"/>
        <v>6.3074349999999999</v>
      </c>
      <c r="BO55" s="93">
        <v>0.43</v>
      </c>
      <c r="BR55" s="99">
        <f t="shared" si="33"/>
        <v>1.1294071566731143</v>
      </c>
      <c r="BS55" s="99">
        <f t="shared" si="34"/>
        <v>1.6229753384912959</v>
      </c>
      <c r="BT55" s="100">
        <f t="shared" si="35"/>
        <v>1.5700435203094778</v>
      </c>
      <c r="BV55" s="93">
        <v>0.5</v>
      </c>
      <c r="BW55" s="93">
        <f t="shared" si="36"/>
        <v>6.1159774999999996</v>
      </c>
      <c r="BX55" s="93">
        <f t="shared" si="37"/>
        <v>0.56599999999999995</v>
      </c>
      <c r="BY55" s="93">
        <v>0</v>
      </c>
      <c r="BZ55" s="93">
        <v>0</v>
      </c>
      <c r="CA55" s="99">
        <f t="shared" si="38"/>
        <v>1.3718977272727273</v>
      </c>
      <c r="CB55" s="99">
        <f t="shared" si="39"/>
        <v>1.3243623673281033</v>
      </c>
      <c r="CC55" s="100">
        <f t="shared" si="40"/>
        <v>1.4816250000000002</v>
      </c>
      <c r="CE55" s="93">
        <v>0.5</v>
      </c>
      <c r="CF55" s="93">
        <f t="shared" si="41"/>
        <v>5.8746150000000004</v>
      </c>
      <c r="CG55" s="93">
        <v>1.43</v>
      </c>
      <c r="CH55" s="93">
        <v>1.2</v>
      </c>
      <c r="CI55" s="93">
        <v>1.2</v>
      </c>
      <c r="CJ55" s="99">
        <f t="shared" si="42"/>
        <v>0.71709334415584425</v>
      </c>
      <c r="CK55" s="99">
        <f t="shared" si="43"/>
        <v>1.1656773023930385</v>
      </c>
      <c r="CL55" s="100">
        <f t="shared" si="44"/>
        <v>0.92992532467532452</v>
      </c>
      <c r="CN55" s="93">
        <v>0.5</v>
      </c>
      <c r="CO55" s="93">
        <f t="shared" si="45"/>
        <v>6.2686500000000001</v>
      </c>
      <c r="CP55" s="93">
        <v>0.67</v>
      </c>
      <c r="CQ55" s="93">
        <v>0.6</v>
      </c>
      <c r="CR55" s="93">
        <v>0.6</v>
      </c>
      <c r="CS55" s="99">
        <f t="shared" si="46"/>
        <v>9.6258648692545051E-2</v>
      </c>
      <c r="CT55" s="99">
        <f t="shared" si="47"/>
        <v>1.3497586486925452</v>
      </c>
      <c r="CU55" s="100">
        <f t="shared" si="48"/>
        <v>0.84975864869254514</v>
      </c>
      <c r="CW55" s="93">
        <v>0.5</v>
      </c>
      <c r="CX55" s="93">
        <f t="shared" si="49"/>
        <v>5.8984450000000006</v>
      </c>
      <c r="CY55" s="93">
        <v>0.8</v>
      </c>
      <c r="CZ55" s="93">
        <v>0.28000000000000003</v>
      </c>
      <c r="DA55" s="93">
        <v>0.28000000000000003</v>
      </c>
      <c r="DB55" s="99">
        <f t="shared" si="50"/>
        <v>2.4515635268346112</v>
      </c>
      <c r="DC55" s="99">
        <f t="shared" si="51"/>
        <v>1.8201618291347208</v>
      </c>
      <c r="DD55" s="100">
        <f t="shared" si="52"/>
        <v>2.2111639610389613</v>
      </c>
      <c r="DF55" s="93">
        <v>0.5</v>
      </c>
      <c r="DG55" s="93">
        <f t="shared" si="53"/>
        <v>5.5520499999999995</v>
      </c>
      <c r="DH55" s="93">
        <v>0.19</v>
      </c>
      <c r="DI55" s="93">
        <v>0.24</v>
      </c>
      <c r="DJ55" s="93">
        <v>0.16</v>
      </c>
      <c r="DK55" s="99">
        <f t="shared" si="54"/>
        <v>2.0522608097920307</v>
      </c>
      <c r="DL55" s="99">
        <f t="shared" si="55"/>
        <v>2.0257834821428573</v>
      </c>
      <c r="DM55" s="100">
        <f t="shared" si="56"/>
        <v>2.1348370535714287</v>
      </c>
      <c r="DO55" s="93">
        <v>0.5</v>
      </c>
      <c r="DP55" s="93">
        <f t="shared" si="57"/>
        <v>5.9636499999999995</v>
      </c>
      <c r="DQ55" s="93">
        <v>0.1</v>
      </c>
      <c r="DR55" s="93">
        <v>0.27</v>
      </c>
      <c r="DS55" s="93">
        <v>0.27</v>
      </c>
      <c r="DT55" s="99">
        <f t="shared" si="58"/>
        <v>0.82833980370774263</v>
      </c>
      <c r="DU55" s="99">
        <f t="shared" si="59"/>
        <v>1.7538969465648853</v>
      </c>
      <c r="DV55" s="100">
        <f t="shared" si="60"/>
        <v>1.4390398037077428</v>
      </c>
      <c r="DX55" s="93">
        <v>0.5</v>
      </c>
      <c r="DY55" s="93">
        <f t="shared" si="61"/>
        <v>5.5624450000000003</v>
      </c>
      <c r="DZ55" s="93">
        <v>0.22</v>
      </c>
      <c r="EA55" s="93">
        <v>0.22</v>
      </c>
      <c r="EB55" s="93">
        <v>0.22</v>
      </c>
      <c r="EC55" s="99">
        <f t="shared" si="62"/>
        <v>3.2228729830034424</v>
      </c>
      <c r="ED55" s="99">
        <f t="shared" si="63"/>
        <v>2.2709333279062194</v>
      </c>
      <c r="EE55" s="100">
        <f t="shared" si="64"/>
        <v>2.8898672779922778</v>
      </c>
      <c r="EG55" s="93">
        <v>0.5</v>
      </c>
      <c r="EH55" s="93">
        <f t="shared" si="65"/>
        <v>5.7733650000000001</v>
      </c>
      <c r="EI55" s="93">
        <v>2.7</v>
      </c>
      <c r="EJ55" s="93">
        <v>2.7</v>
      </c>
      <c r="EK55" s="93">
        <v>2.7</v>
      </c>
      <c r="EL55" s="99">
        <f t="shared" si="66"/>
        <v>1.0768720110907319</v>
      </c>
      <c r="EM55" s="99">
        <f t="shared" si="67"/>
        <v>0.9776036416787528</v>
      </c>
      <c r="EN55" s="100">
        <f t="shared" si="68"/>
        <v>1.0227980925324676</v>
      </c>
      <c r="EP55" s="93">
        <v>0.5</v>
      </c>
      <c r="EQ55" s="93">
        <f t="shared" si="69"/>
        <v>5.7995000000000001</v>
      </c>
      <c r="ER55" s="93">
        <v>2.7</v>
      </c>
      <c r="ES55" s="93">
        <v>2.7</v>
      </c>
      <c r="ET55" s="93">
        <v>2.7</v>
      </c>
      <c r="EU55" s="99">
        <f t="shared" si="70"/>
        <v>2.2514003652597401</v>
      </c>
      <c r="EV55" s="99">
        <f t="shared" si="71"/>
        <v>1.3769987714987717</v>
      </c>
      <c r="EW55" s="100">
        <f t="shared" si="72"/>
        <v>2.1990669533169536</v>
      </c>
      <c r="EY55" s="93">
        <v>0.5</v>
      </c>
      <c r="EZ55" s="93">
        <f t="shared" si="73"/>
        <v>3.367</v>
      </c>
      <c r="FA55" s="93">
        <v>1.4</v>
      </c>
      <c r="FB55" s="100">
        <f t="shared" si="77"/>
        <v>1.7468690667739337</v>
      </c>
      <c r="FD55" s="93">
        <v>0.5</v>
      </c>
      <c r="FE55" s="93">
        <f t="shared" si="74"/>
        <v>3.1505000000000001</v>
      </c>
      <c r="FF55" s="93">
        <v>0.7</v>
      </c>
      <c r="FG55" s="100">
        <f t="shared" si="78"/>
        <v>4.622855936034072</v>
      </c>
      <c r="FI55" s="93">
        <v>0.5</v>
      </c>
      <c r="FJ55" s="93">
        <f t="shared" si="75"/>
        <v>3.3285</v>
      </c>
      <c r="FK55" s="93">
        <v>2.5</v>
      </c>
      <c r="FL55" s="100">
        <f t="shared" si="79"/>
        <v>2.8321232328965018</v>
      </c>
    </row>
    <row r="56" spans="2:168" x14ac:dyDescent="0.25">
      <c r="B56" s="93">
        <v>0.51</v>
      </c>
      <c r="C56" s="93">
        <f t="shared" si="4"/>
        <v>5.6577007899999998</v>
      </c>
      <c r="D56" s="93">
        <f t="shared" si="76"/>
        <v>0.54110000000000003</v>
      </c>
      <c r="E56" s="93">
        <v>5.5E-2</v>
      </c>
      <c r="F56" s="93">
        <v>0</v>
      </c>
      <c r="G56" s="99">
        <f t="shared" si="5"/>
        <v>2.09334379373494</v>
      </c>
      <c r="H56" s="99">
        <f t="shared" si="6"/>
        <v>2.0203846566265065</v>
      </c>
      <c r="I56" s="100">
        <f t="shared" si="7"/>
        <v>2.035914285714286</v>
      </c>
      <c r="K56" s="93">
        <v>0.51</v>
      </c>
      <c r="L56" s="93">
        <f t="shared" si="8"/>
        <v>5.8406076999999996</v>
      </c>
      <c r="M56" s="93">
        <v>0.47699999999999998</v>
      </c>
      <c r="N56" s="93">
        <v>1.4</v>
      </c>
      <c r="O56" s="93">
        <v>0.33</v>
      </c>
      <c r="P56" s="99">
        <f t="shared" si="9"/>
        <v>0.75824883549618316</v>
      </c>
      <c r="Q56" s="99">
        <f t="shared" si="10"/>
        <v>1.2791748854961833</v>
      </c>
      <c r="R56" s="100">
        <f t="shared" si="11"/>
        <v>1.2995403854961831</v>
      </c>
      <c r="T56" s="93">
        <v>0.51</v>
      </c>
      <c r="U56" s="93">
        <f t="shared" si="12"/>
        <v>5.8638141000000008</v>
      </c>
      <c r="V56" s="93">
        <v>0.7</v>
      </c>
      <c r="W56" s="93">
        <v>0</v>
      </c>
      <c r="Y56" s="99">
        <f t="shared" si="13"/>
        <v>1.4769925963395569</v>
      </c>
      <c r="Z56" s="99">
        <f t="shared" si="14"/>
        <v>1.759002114411846</v>
      </c>
      <c r="AA56" s="100">
        <f t="shared" si="15"/>
        <v>1.6980573854961831</v>
      </c>
      <c r="AC56" s="93">
        <v>0.51</v>
      </c>
      <c r="AD56" s="93">
        <f t="shared" si="16"/>
        <v>5.6640819999999996</v>
      </c>
      <c r="AE56" s="93">
        <v>0.65</v>
      </c>
      <c r="AF56" s="93">
        <v>0.2</v>
      </c>
      <c r="AG56" s="93">
        <v>1.03</v>
      </c>
      <c r="AH56" s="99">
        <f t="shared" si="17"/>
        <v>1.8882860578819043</v>
      </c>
      <c r="AI56" s="99">
        <f t="shared" si="18"/>
        <v>2.2228778124999997</v>
      </c>
      <c r="AJ56" s="100">
        <f t="shared" si="19"/>
        <v>2.0286065267857141</v>
      </c>
      <c r="AL56" s="93">
        <v>0.51</v>
      </c>
      <c r="AM56" s="93">
        <f t="shared" si="20"/>
        <v>5.670304999999999</v>
      </c>
      <c r="AN56" s="93">
        <v>-0.48</v>
      </c>
      <c r="AO56" s="93">
        <v>0.38</v>
      </c>
      <c r="AQ56" s="99">
        <f t="shared" si="21"/>
        <v>2.5507515267857142</v>
      </c>
      <c r="AR56" s="99">
        <f t="shared" si="22"/>
        <v>2.2832754324324323</v>
      </c>
      <c r="AS56" s="100">
        <f t="shared" si="23"/>
        <v>2.7245831467181465</v>
      </c>
      <c r="AU56" s="93">
        <v>0.51</v>
      </c>
      <c r="AV56" s="93">
        <f t="shared" si="24"/>
        <v>5.4570229999999995</v>
      </c>
      <c r="AW56" s="93">
        <v>0</v>
      </c>
      <c r="AX56" s="93">
        <v>0.13</v>
      </c>
      <c r="AZ56" s="99">
        <f t="shared" si="25"/>
        <v>3.1571179456307288</v>
      </c>
      <c r="BA56" s="99">
        <f t="shared" si="26"/>
        <v>2.3456024413610037</v>
      </c>
      <c r="BB56" s="100">
        <f t="shared" si="27"/>
        <v>3.0812894413610041</v>
      </c>
      <c r="BD56" s="93">
        <v>0.51</v>
      </c>
      <c r="BE56" s="93">
        <f t="shared" si="28"/>
        <v>6.2917000000000005</v>
      </c>
      <c r="BF56" s="93">
        <v>0.41499999999999998</v>
      </c>
      <c r="BG56" s="93">
        <v>0.33</v>
      </c>
      <c r="BH56" s="93">
        <v>0.4</v>
      </c>
      <c r="BI56" s="99">
        <f t="shared" si="29"/>
        <v>0.34097566344294006</v>
      </c>
      <c r="BJ56" s="99">
        <f t="shared" si="30"/>
        <v>1.2546156925153904</v>
      </c>
      <c r="BK56" s="100">
        <f t="shared" si="31"/>
        <v>0.74311325435203091</v>
      </c>
      <c r="BM56" s="93">
        <v>0.51</v>
      </c>
      <c r="BN56" s="93">
        <f t="shared" si="32"/>
        <v>6.3108737000000001</v>
      </c>
      <c r="BO56" s="93">
        <v>0.43</v>
      </c>
      <c r="BR56" s="99">
        <f t="shared" si="33"/>
        <v>1.1081864816247584</v>
      </c>
      <c r="BS56" s="99">
        <f t="shared" si="34"/>
        <v>1.6231102998065765</v>
      </c>
      <c r="BT56" s="100">
        <f t="shared" si="35"/>
        <v>1.5572371179883946</v>
      </c>
      <c r="BV56" s="93">
        <v>0.51</v>
      </c>
      <c r="BW56" s="93">
        <f t="shared" si="36"/>
        <v>6.1155816949999995</v>
      </c>
      <c r="BX56" s="93">
        <f t="shared" si="37"/>
        <v>0.57819999999999994</v>
      </c>
      <c r="BY56" s="93">
        <v>0</v>
      </c>
      <c r="BZ56" s="93">
        <v>0</v>
      </c>
      <c r="CA56" s="99">
        <f t="shared" si="38"/>
        <v>1.3531716836363636</v>
      </c>
      <c r="CB56" s="99">
        <f t="shared" si="39"/>
        <v>1.31852506922012</v>
      </c>
      <c r="CC56" s="100">
        <f t="shared" si="40"/>
        <v>1.4670502272727273</v>
      </c>
      <c r="CE56" s="93">
        <v>0.51</v>
      </c>
      <c r="CF56" s="93">
        <f t="shared" si="41"/>
        <v>5.8790412999999999</v>
      </c>
      <c r="CG56" s="93">
        <v>1.43</v>
      </c>
      <c r="CH56" s="93">
        <v>1.2</v>
      </c>
      <c r="CI56" s="93">
        <v>1.2</v>
      </c>
      <c r="CJ56" s="99">
        <f t="shared" si="42"/>
        <v>0.71027856818181823</v>
      </c>
      <c r="CK56" s="99">
        <f t="shared" si="43"/>
        <v>1.1571337055837565</v>
      </c>
      <c r="CL56" s="100">
        <f t="shared" si="44"/>
        <v>0.92050454545454552</v>
      </c>
      <c r="CN56" s="93">
        <v>0.51</v>
      </c>
      <c r="CO56" s="93">
        <f t="shared" si="45"/>
        <v>6.2728570000000001</v>
      </c>
      <c r="CP56" s="93">
        <v>0.67</v>
      </c>
      <c r="CQ56" s="93">
        <v>0.6</v>
      </c>
      <c r="CR56" s="93">
        <v>0.6</v>
      </c>
      <c r="CS56" s="99">
        <f t="shared" si="46"/>
        <v>9.4524943803800471E-2</v>
      </c>
      <c r="CT56" s="99">
        <f t="shared" si="47"/>
        <v>1.3524179438038009</v>
      </c>
      <c r="CU56" s="100">
        <f t="shared" si="48"/>
        <v>0.84841794380380064</v>
      </c>
      <c r="CW56" s="93">
        <v>0.51</v>
      </c>
      <c r="CX56" s="93">
        <f t="shared" si="49"/>
        <v>5.903186100000001</v>
      </c>
      <c r="CY56" s="93">
        <v>0.8</v>
      </c>
      <c r="CZ56" s="93">
        <v>0.28000000000000003</v>
      </c>
      <c r="DA56" s="93">
        <v>0.28000000000000003</v>
      </c>
      <c r="DB56" s="99">
        <f t="shared" si="50"/>
        <v>2.4446140744797371</v>
      </c>
      <c r="DC56" s="99">
        <f t="shared" si="51"/>
        <v>1.8147111380065719</v>
      </c>
      <c r="DD56" s="100">
        <f t="shared" si="52"/>
        <v>2.2097759545454547</v>
      </c>
      <c r="DF56" s="93">
        <v>0.51</v>
      </c>
      <c r="DG56" s="93">
        <f t="shared" si="53"/>
        <v>5.5500249999999998</v>
      </c>
      <c r="DH56" s="93">
        <v>0.19</v>
      </c>
      <c r="DI56" s="93">
        <v>0.24</v>
      </c>
      <c r="DJ56" s="93">
        <v>0.16</v>
      </c>
      <c r="DK56" s="99">
        <f t="shared" si="54"/>
        <v>2.0658253831307287</v>
      </c>
      <c r="DL56" s="99">
        <f t="shared" si="55"/>
        <v>2.029546008928572</v>
      </c>
      <c r="DM56" s="100">
        <f t="shared" si="56"/>
        <v>2.1442105089285719</v>
      </c>
      <c r="DO56" s="93">
        <v>0.51</v>
      </c>
      <c r="DP56" s="93">
        <f t="shared" si="57"/>
        <v>5.9617569999999995</v>
      </c>
      <c r="DQ56" s="93">
        <v>0.1</v>
      </c>
      <c r="DR56" s="93">
        <v>0.27</v>
      </c>
      <c r="DS56" s="93">
        <v>0.27</v>
      </c>
      <c r="DT56" s="99">
        <f t="shared" si="58"/>
        <v>0.83834072191930209</v>
      </c>
      <c r="DU56" s="99">
        <f t="shared" si="59"/>
        <v>1.7629560076335875</v>
      </c>
      <c r="DV56" s="100">
        <f t="shared" si="60"/>
        <v>1.4478017219193018</v>
      </c>
      <c r="DX56" s="93">
        <v>0.51</v>
      </c>
      <c r="DY56" s="93">
        <f t="shared" si="61"/>
        <v>5.5604661000000002</v>
      </c>
      <c r="DZ56" s="93">
        <v>0.22</v>
      </c>
      <c r="EA56" s="93">
        <v>0.22</v>
      </c>
      <c r="EB56" s="93">
        <v>0.22</v>
      </c>
      <c r="EC56" s="99">
        <f t="shared" si="62"/>
        <v>3.2283917197719449</v>
      </c>
      <c r="ED56" s="99">
        <f t="shared" si="63"/>
        <v>2.2741920667535007</v>
      </c>
      <c r="EE56" s="100">
        <f t="shared" si="64"/>
        <v>2.9017473378378376</v>
      </c>
      <c r="EG56" s="93">
        <v>0.51</v>
      </c>
      <c r="EH56" s="93">
        <f t="shared" si="65"/>
        <v>5.7798163000000002</v>
      </c>
      <c r="EI56" s="93">
        <v>2.7</v>
      </c>
      <c r="EJ56" s="93">
        <v>2.7</v>
      </c>
      <c r="EK56" s="93">
        <v>2.7</v>
      </c>
      <c r="EL56" s="99">
        <f t="shared" si="66"/>
        <v>1.0566386617780084</v>
      </c>
      <c r="EM56" s="99">
        <f t="shared" si="67"/>
        <v>0.96547151808375653</v>
      </c>
      <c r="EN56" s="100">
        <f t="shared" si="68"/>
        <v>1.0041698579545455</v>
      </c>
      <c r="EP56" s="93">
        <v>0.51</v>
      </c>
      <c r="EQ56" s="93">
        <f t="shared" si="69"/>
        <v>5.8062199999999997</v>
      </c>
      <c r="ER56" s="93">
        <v>2.7</v>
      </c>
      <c r="ES56" s="93">
        <v>2.7</v>
      </c>
      <c r="ET56" s="93">
        <v>2.7</v>
      </c>
      <c r="EU56" s="99">
        <f t="shared" si="70"/>
        <v>2.2391441761363637</v>
      </c>
      <c r="EV56" s="99">
        <f t="shared" si="71"/>
        <v>1.3685533415233417</v>
      </c>
      <c r="EW56" s="100">
        <f t="shared" si="72"/>
        <v>2.1860628869778873</v>
      </c>
      <c r="EY56" s="93">
        <v>0.51</v>
      </c>
      <c r="EZ56" s="93">
        <f t="shared" si="73"/>
        <v>3.3705600000000002</v>
      </c>
      <c r="FA56" s="93">
        <v>1.4</v>
      </c>
      <c r="FB56" s="100">
        <f t="shared" si="77"/>
        <v>1.7201944127111823</v>
      </c>
      <c r="FD56" s="93">
        <v>0.51</v>
      </c>
      <c r="FE56" s="93">
        <f t="shared" si="74"/>
        <v>3.1512700000000002</v>
      </c>
      <c r="FF56" s="93">
        <v>0.7</v>
      </c>
      <c r="FG56" s="100">
        <f t="shared" si="78"/>
        <v>4.5957208527116205</v>
      </c>
      <c r="FI56" s="93">
        <v>0.51</v>
      </c>
      <c r="FJ56" s="93">
        <f t="shared" si="75"/>
        <v>3.33283</v>
      </c>
      <c r="FK56" s="93">
        <v>2.5</v>
      </c>
      <c r="FL56" s="100">
        <f t="shared" si="79"/>
        <v>2.7783534955112987</v>
      </c>
    </row>
    <row r="57" spans="2:168" x14ac:dyDescent="0.25">
      <c r="B57" s="93">
        <v>0.52</v>
      </c>
      <c r="C57" s="93">
        <f t="shared" si="4"/>
        <v>5.6577813600000004</v>
      </c>
      <c r="D57" s="93">
        <f t="shared" si="76"/>
        <v>0.55420000000000003</v>
      </c>
      <c r="E57" s="93">
        <v>5.5E-2</v>
      </c>
      <c r="F57" s="93">
        <v>0</v>
      </c>
      <c r="G57" s="99">
        <f t="shared" si="5"/>
        <v>2.1060419037521521</v>
      </c>
      <c r="H57" s="99">
        <f t="shared" si="6"/>
        <v>2.0230535490533565</v>
      </c>
      <c r="I57" s="100">
        <f t="shared" si="7"/>
        <v>2.0423642857142861</v>
      </c>
      <c r="K57" s="93">
        <v>0.52</v>
      </c>
      <c r="L57" s="93">
        <f t="shared" si="8"/>
        <v>5.8446807999999999</v>
      </c>
      <c r="M57" s="93">
        <v>0.47699999999999998</v>
      </c>
      <c r="N57" s="93">
        <v>1.4</v>
      </c>
      <c r="O57" s="93">
        <v>0.33</v>
      </c>
      <c r="P57" s="99">
        <f t="shared" si="9"/>
        <v>0.74770505299890933</v>
      </c>
      <c r="Q57" s="99">
        <f t="shared" si="10"/>
        <v>1.2743042529989097</v>
      </c>
      <c r="R57" s="100">
        <f t="shared" si="11"/>
        <v>1.2932676815703381</v>
      </c>
      <c r="T57" s="93">
        <v>0.52</v>
      </c>
      <c r="U57" s="93">
        <f t="shared" si="12"/>
        <v>5.8677831999999999</v>
      </c>
      <c r="V57" s="93">
        <v>0.7</v>
      </c>
      <c r="W57" s="93">
        <v>0</v>
      </c>
      <c r="Y57" s="99">
        <f t="shared" si="13"/>
        <v>1.4507101738250714</v>
      </c>
      <c r="Z57" s="99">
        <f t="shared" si="14"/>
        <v>1.7510590894877223</v>
      </c>
      <c r="AA57" s="100">
        <f t="shared" si="15"/>
        <v>1.685235681570338</v>
      </c>
      <c r="AC57" s="93">
        <v>0.52</v>
      </c>
      <c r="AD57" s="93">
        <f t="shared" si="16"/>
        <v>5.6682639999999997</v>
      </c>
      <c r="AE57" s="93">
        <v>0.65</v>
      </c>
      <c r="AF57" s="93">
        <v>0.2</v>
      </c>
      <c r="AG57" s="93">
        <v>1.03</v>
      </c>
      <c r="AH57" s="99">
        <f t="shared" si="17"/>
        <v>1.8742395202574926</v>
      </c>
      <c r="AI57" s="99">
        <f t="shared" si="18"/>
        <v>2.222940714285714</v>
      </c>
      <c r="AJ57" s="100">
        <f t="shared" si="19"/>
        <v>2.0219212857142854</v>
      </c>
      <c r="AL57" s="93">
        <v>0.52</v>
      </c>
      <c r="AM57" s="93">
        <f t="shared" si="20"/>
        <v>5.6743600000000001</v>
      </c>
      <c r="AN57" s="93">
        <v>-0.48</v>
      </c>
      <c r="AO57" s="93">
        <v>0.38</v>
      </c>
      <c r="AQ57" s="99">
        <f t="shared" si="21"/>
        <v>2.5286092857142854</v>
      </c>
      <c r="AR57" s="99">
        <f t="shared" si="22"/>
        <v>2.2812417297297296</v>
      </c>
      <c r="AS57" s="100">
        <f t="shared" si="23"/>
        <v>2.7086383011583011</v>
      </c>
      <c r="AU57" s="93">
        <v>0.52</v>
      </c>
      <c r="AV57" s="93">
        <f t="shared" si="24"/>
        <v>5.4568960000000004</v>
      </c>
      <c r="AW57" s="93">
        <v>0</v>
      </c>
      <c r="AX57" s="93">
        <v>0.13</v>
      </c>
      <c r="AZ57" s="99">
        <f t="shared" si="25"/>
        <v>3.1493612421837121</v>
      </c>
      <c r="BA57" s="99">
        <f t="shared" si="26"/>
        <v>2.3434908368725869</v>
      </c>
      <c r="BB57" s="100">
        <f t="shared" si="27"/>
        <v>3.0723388368725875</v>
      </c>
      <c r="BD57" s="93">
        <v>0.52</v>
      </c>
      <c r="BE57" s="93">
        <f t="shared" si="28"/>
        <v>6.2955300000000003</v>
      </c>
      <c r="BF57" s="93">
        <v>0.41499999999999998</v>
      </c>
      <c r="BG57" s="93">
        <v>0.33</v>
      </c>
      <c r="BH57" s="93">
        <v>0.4</v>
      </c>
      <c r="BI57" s="99">
        <f t="shared" si="29"/>
        <v>0.33557035203094782</v>
      </c>
      <c r="BJ57" s="99">
        <f t="shared" si="30"/>
        <v>1.2606869519386543</v>
      </c>
      <c r="BK57" s="100">
        <f t="shared" si="31"/>
        <v>0.7450016247582204</v>
      </c>
      <c r="BM57" s="93">
        <v>0.52</v>
      </c>
      <c r="BN57" s="93">
        <f t="shared" si="32"/>
        <v>6.3143124000000004</v>
      </c>
      <c r="BO57" s="93">
        <v>0.43</v>
      </c>
      <c r="BR57" s="99">
        <f t="shared" si="33"/>
        <v>1.0870518065764021</v>
      </c>
      <c r="BS57" s="99">
        <f t="shared" si="34"/>
        <v>1.6232452611218569</v>
      </c>
      <c r="BT57" s="100">
        <f t="shared" si="35"/>
        <v>1.5444307156673114</v>
      </c>
      <c r="BV57" s="93">
        <v>0.52</v>
      </c>
      <c r="BW57" s="93">
        <f t="shared" si="36"/>
        <v>6.1151856800000006</v>
      </c>
      <c r="BX57" s="93">
        <f t="shared" si="37"/>
        <v>0.59039999999999992</v>
      </c>
      <c r="BY57" s="93">
        <v>0</v>
      </c>
      <c r="BZ57" s="93">
        <v>0</v>
      </c>
      <c r="CA57" s="99">
        <f t="shared" si="38"/>
        <v>1.3345661600000001</v>
      </c>
      <c r="CB57" s="99">
        <f t="shared" si="39"/>
        <v>1.3126877711121365</v>
      </c>
      <c r="CC57" s="100">
        <f t="shared" si="40"/>
        <v>1.4524754545454546</v>
      </c>
      <c r="CE57" s="93">
        <v>0.52</v>
      </c>
      <c r="CF57" s="93">
        <f t="shared" si="41"/>
        <v>5.8834676000000004</v>
      </c>
      <c r="CG57" s="93">
        <v>1.43</v>
      </c>
      <c r="CH57" s="93">
        <v>1.2</v>
      </c>
      <c r="CI57" s="93">
        <v>1.2</v>
      </c>
      <c r="CJ57" s="99">
        <f t="shared" si="42"/>
        <v>0.70374979220779221</v>
      </c>
      <c r="CK57" s="99">
        <f t="shared" si="43"/>
        <v>1.1488301087744743</v>
      </c>
      <c r="CL57" s="100">
        <f t="shared" si="44"/>
        <v>0.91132376623376632</v>
      </c>
      <c r="CN57" s="93">
        <v>0.52</v>
      </c>
      <c r="CO57" s="93">
        <f t="shared" si="45"/>
        <v>6.2770640000000002</v>
      </c>
      <c r="CP57" s="93">
        <v>0.67</v>
      </c>
      <c r="CQ57" s="93">
        <v>0.6</v>
      </c>
      <c r="CR57" s="93">
        <v>0.6</v>
      </c>
      <c r="CS57" s="99">
        <f t="shared" si="46"/>
        <v>9.2925238915055997E-2</v>
      </c>
      <c r="CT57" s="99">
        <f t="shared" si="47"/>
        <v>1.3551972389150564</v>
      </c>
      <c r="CU57" s="100">
        <f t="shared" si="48"/>
        <v>0.84719723891505605</v>
      </c>
      <c r="CW57" s="93">
        <v>0.52</v>
      </c>
      <c r="CX57" s="93">
        <f t="shared" si="49"/>
        <v>5.9079271999999996</v>
      </c>
      <c r="CY57" s="93">
        <v>0.8</v>
      </c>
      <c r="CZ57" s="93">
        <v>0.28000000000000003</v>
      </c>
      <c r="DA57" s="93">
        <v>0.28000000000000003</v>
      </c>
      <c r="DB57" s="99">
        <f t="shared" si="50"/>
        <v>2.4378246221248636</v>
      </c>
      <c r="DC57" s="99">
        <f t="shared" si="51"/>
        <v>1.8093164468784229</v>
      </c>
      <c r="DD57" s="100">
        <f t="shared" si="52"/>
        <v>2.208443948051948</v>
      </c>
      <c r="DF57" s="93">
        <v>0.52</v>
      </c>
      <c r="DG57" s="93">
        <f t="shared" si="53"/>
        <v>5.548</v>
      </c>
      <c r="DH57" s="93">
        <v>0.19</v>
      </c>
      <c r="DI57" s="93">
        <v>0.24</v>
      </c>
      <c r="DJ57" s="93">
        <v>0.16</v>
      </c>
      <c r="DK57" s="99">
        <f t="shared" si="54"/>
        <v>2.0794279564694262</v>
      </c>
      <c r="DL57" s="99">
        <f t="shared" si="55"/>
        <v>2.0333565357142862</v>
      </c>
      <c r="DM57" s="100">
        <f t="shared" si="56"/>
        <v>2.1536159642857147</v>
      </c>
      <c r="DO57" s="93">
        <v>0.52</v>
      </c>
      <c r="DP57" s="93">
        <f t="shared" si="57"/>
        <v>5.9598639999999996</v>
      </c>
      <c r="DQ57" s="93">
        <v>0.1</v>
      </c>
      <c r="DR57" s="93">
        <v>0.27</v>
      </c>
      <c r="DS57" s="93">
        <v>0.27</v>
      </c>
      <c r="DT57" s="99">
        <f t="shared" si="58"/>
        <v>0.84836164013086157</v>
      </c>
      <c r="DU57" s="99">
        <f t="shared" si="59"/>
        <v>1.7720690687022902</v>
      </c>
      <c r="DV57" s="100">
        <f t="shared" si="60"/>
        <v>1.4566176401308613</v>
      </c>
      <c r="DX57" s="93">
        <v>0.52</v>
      </c>
      <c r="DY57" s="93">
        <f t="shared" si="61"/>
        <v>5.5584872000000001</v>
      </c>
      <c r="DZ57" s="93">
        <v>0.22</v>
      </c>
      <c r="EA57" s="93">
        <v>0.22</v>
      </c>
      <c r="EB57" s="93">
        <v>0.22</v>
      </c>
      <c r="EC57" s="99">
        <f t="shared" si="62"/>
        <v>3.2339544565404479</v>
      </c>
      <c r="ED57" s="99">
        <f t="shared" si="63"/>
        <v>2.277494805600782</v>
      </c>
      <c r="EE57" s="100">
        <f t="shared" si="64"/>
        <v>2.9136713976833977</v>
      </c>
      <c r="EG57" s="93">
        <v>0.52</v>
      </c>
      <c r="EH57" s="93">
        <f t="shared" si="65"/>
        <v>5.7862676000000004</v>
      </c>
      <c r="EI57" s="93">
        <v>2.7</v>
      </c>
      <c r="EJ57" s="93">
        <v>2.7</v>
      </c>
      <c r="EK57" s="93">
        <v>2.7</v>
      </c>
      <c r="EL57" s="99">
        <f t="shared" si="66"/>
        <v>1.0369453124652845</v>
      </c>
      <c r="EM57" s="99">
        <f t="shared" si="67"/>
        <v>0.95387939448875991</v>
      </c>
      <c r="EN57" s="100">
        <f t="shared" si="68"/>
        <v>0.98608162337662353</v>
      </c>
      <c r="EP57" s="93">
        <v>0.52</v>
      </c>
      <c r="EQ57" s="93">
        <f t="shared" si="69"/>
        <v>5.8129400000000002</v>
      </c>
      <c r="ER57" s="93">
        <v>2.7</v>
      </c>
      <c r="ES57" s="93">
        <v>2.7</v>
      </c>
      <c r="ET57" s="93">
        <v>2.7</v>
      </c>
      <c r="EU57" s="99">
        <f t="shared" si="70"/>
        <v>2.2274279870129874</v>
      </c>
      <c r="EV57" s="99">
        <f t="shared" si="71"/>
        <v>1.3606479115479115</v>
      </c>
      <c r="EW57" s="100">
        <f t="shared" si="72"/>
        <v>2.173598820638821</v>
      </c>
      <c r="EY57" s="93">
        <v>0.52</v>
      </c>
      <c r="EZ57" s="93">
        <f t="shared" si="73"/>
        <v>3.37412</v>
      </c>
      <c r="FA57" s="93">
        <v>1.4</v>
      </c>
      <c r="FB57" s="100">
        <f t="shared" si="77"/>
        <v>1.693799758648431</v>
      </c>
      <c r="FD57" s="93">
        <v>0.52</v>
      </c>
      <c r="FE57" s="93">
        <f t="shared" si="74"/>
        <v>3.15204</v>
      </c>
      <c r="FF57" s="93">
        <v>0.7</v>
      </c>
      <c r="FG57" s="100">
        <f t="shared" si="78"/>
        <v>4.568725769389169</v>
      </c>
      <c r="FI57" s="93">
        <v>0.52</v>
      </c>
      <c r="FJ57" s="93">
        <f t="shared" si="75"/>
        <v>3.3371599999999999</v>
      </c>
      <c r="FK57" s="93">
        <v>2.5</v>
      </c>
      <c r="FL57" s="100">
        <f t="shared" si="79"/>
        <v>2.7250837581260958</v>
      </c>
    </row>
    <row r="58" spans="2:168" x14ac:dyDescent="0.25">
      <c r="B58" s="93">
        <v>0.53</v>
      </c>
      <c r="C58" s="93">
        <f t="shared" si="4"/>
        <v>5.6578617099999997</v>
      </c>
      <c r="D58" s="93">
        <f t="shared" si="76"/>
        <v>0.56730000000000003</v>
      </c>
      <c r="E58" s="93">
        <v>5.5E-2</v>
      </c>
      <c r="F58" s="93">
        <v>0</v>
      </c>
      <c r="G58" s="99">
        <f t="shared" si="5"/>
        <v>2.1188613337693636</v>
      </c>
      <c r="H58" s="99">
        <f t="shared" si="6"/>
        <v>2.0257334414802068</v>
      </c>
      <c r="I58" s="100">
        <f t="shared" si="7"/>
        <v>2.0488142857142857</v>
      </c>
      <c r="K58" s="93">
        <v>0.53</v>
      </c>
      <c r="L58" s="93">
        <f t="shared" si="8"/>
        <v>5.8487693000000007</v>
      </c>
      <c r="M58" s="93">
        <v>0.47699999999999998</v>
      </c>
      <c r="N58" s="93">
        <v>1.4</v>
      </c>
      <c r="O58" s="93">
        <v>0.33</v>
      </c>
      <c r="P58" s="99">
        <f t="shared" si="9"/>
        <v>0.73725667050163568</v>
      </c>
      <c r="Q58" s="99">
        <f t="shared" si="10"/>
        <v>1.2697136205016362</v>
      </c>
      <c r="R58" s="100">
        <f t="shared" si="11"/>
        <v>1.2870609776444928</v>
      </c>
      <c r="T58" s="93">
        <v>0.53</v>
      </c>
      <c r="U58" s="93">
        <f t="shared" si="12"/>
        <v>5.8717523000000007</v>
      </c>
      <c r="V58" s="93">
        <v>0.7</v>
      </c>
      <c r="W58" s="93">
        <v>0</v>
      </c>
      <c r="Y58" s="99">
        <f t="shared" si="13"/>
        <v>1.4245677513105861</v>
      </c>
      <c r="Z58" s="99">
        <f t="shared" si="14"/>
        <v>1.7431160645635981</v>
      </c>
      <c r="AA58" s="100">
        <f t="shared" si="15"/>
        <v>1.6724139776444931</v>
      </c>
      <c r="AC58" s="93">
        <v>0.53</v>
      </c>
      <c r="AD58" s="93">
        <f t="shared" si="16"/>
        <v>5.6724459999999999</v>
      </c>
      <c r="AE58" s="93">
        <v>0.65</v>
      </c>
      <c r="AF58" s="93">
        <v>0.2</v>
      </c>
      <c r="AG58" s="93">
        <v>1.03</v>
      </c>
      <c r="AH58" s="99">
        <f t="shared" si="17"/>
        <v>1.8603229826330803</v>
      </c>
      <c r="AI58" s="99">
        <f t="shared" si="18"/>
        <v>2.2230436160714286</v>
      </c>
      <c r="AJ58" s="100">
        <f t="shared" si="19"/>
        <v>2.0154420446428571</v>
      </c>
      <c r="AL58" s="93">
        <v>0.53</v>
      </c>
      <c r="AM58" s="93">
        <f t="shared" si="20"/>
        <v>5.6784149999999993</v>
      </c>
      <c r="AN58" s="93">
        <v>-0.48</v>
      </c>
      <c r="AO58" s="93">
        <v>0.38</v>
      </c>
      <c r="AQ58" s="99">
        <f t="shared" si="21"/>
        <v>2.5063710446428571</v>
      </c>
      <c r="AR58" s="99">
        <f t="shared" si="22"/>
        <v>2.2792840270270269</v>
      </c>
      <c r="AS58" s="100">
        <f t="shared" si="23"/>
        <v>2.6926934555984552</v>
      </c>
      <c r="AU58" s="93">
        <v>0.53</v>
      </c>
      <c r="AV58" s="93">
        <f t="shared" si="24"/>
        <v>5.4567689999999995</v>
      </c>
      <c r="AW58" s="93">
        <v>0</v>
      </c>
      <c r="AX58" s="93">
        <v>0.13</v>
      </c>
      <c r="AZ58" s="99">
        <f t="shared" si="25"/>
        <v>3.1416045387366953</v>
      </c>
      <c r="BA58" s="99">
        <f t="shared" si="26"/>
        <v>2.3414052323841701</v>
      </c>
      <c r="BB58" s="100">
        <f t="shared" si="27"/>
        <v>3.0633882323841699</v>
      </c>
      <c r="BD58" s="93">
        <v>0.53</v>
      </c>
      <c r="BE58" s="93">
        <f t="shared" si="28"/>
        <v>6.2993600000000001</v>
      </c>
      <c r="BF58" s="93">
        <v>0.41499999999999998</v>
      </c>
      <c r="BG58" s="93">
        <v>0.33</v>
      </c>
      <c r="BH58" s="93">
        <v>0.4</v>
      </c>
      <c r="BI58" s="99">
        <f t="shared" si="29"/>
        <v>0.33024804061895552</v>
      </c>
      <c r="BJ58" s="99">
        <f t="shared" si="30"/>
        <v>1.2668242113619181</v>
      </c>
      <c r="BK58" s="100">
        <f t="shared" si="31"/>
        <v>0.74696999516441021</v>
      </c>
      <c r="BM58" s="93">
        <v>0.53</v>
      </c>
      <c r="BN58" s="93">
        <f t="shared" si="32"/>
        <v>6.3177511000000006</v>
      </c>
      <c r="BO58" s="93">
        <v>0.43</v>
      </c>
      <c r="BR58" s="99">
        <f t="shared" si="33"/>
        <v>1.0660031315280463</v>
      </c>
      <c r="BS58" s="99">
        <f t="shared" si="34"/>
        <v>1.6233802224371372</v>
      </c>
      <c r="BT58" s="100">
        <f t="shared" si="35"/>
        <v>1.5316243133462284</v>
      </c>
      <c r="BV58" s="93">
        <v>0.53</v>
      </c>
      <c r="BW58" s="93">
        <f t="shared" si="36"/>
        <v>6.1147894550000004</v>
      </c>
      <c r="BX58" s="93">
        <f t="shared" si="37"/>
        <v>0.60260000000000002</v>
      </c>
      <c r="BY58" s="93">
        <v>0</v>
      </c>
      <c r="BZ58" s="93">
        <v>0</v>
      </c>
      <c r="CA58" s="99">
        <f t="shared" si="38"/>
        <v>1.3160884763636365</v>
      </c>
      <c r="CB58" s="99">
        <f t="shared" si="39"/>
        <v>1.306850473004153</v>
      </c>
      <c r="CC58" s="100">
        <f t="shared" si="40"/>
        <v>1.4379006818181819</v>
      </c>
      <c r="CE58" s="93">
        <v>0.53</v>
      </c>
      <c r="CF58" s="93">
        <f t="shared" si="41"/>
        <v>5.8878938999999999</v>
      </c>
      <c r="CG58" s="93">
        <v>1.43</v>
      </c>
      <c r="CH58" s="93">
        <v>1.2</v>
      </c>
      <c r="CI58" s="93">
        <v>1.2</v>
      </c>
      <c r="CJ58" s="99">
        <f t="shared" si="42"/>
        <v>0.69750701623376643</v>
      </c>
      <c r="CK58" s="99">
        <f t="shared" si="43"/>
        <v>1.1407665119651922</v>
      </c>
      <c r="CL58" s="100">
        <f t="shared" si="44"/>
        <v>0.90238298701298703</v>
      </c>
      <c r="CN58" s="93">
        <v>0.53</v>
      </c>
      <c r="CO58" s="93">
        <f t="shared" si="45"/>
        <v>6.2812710000000003</v>
      </c>
      <c r="CP58" s="93">
        <v>0.67</v>
      </c>
      <c r="CQ58" s="93">
        <v>0.6</v>
      </c>
      <c r="CR58" s="93">
        <v>0.6</v>
      </c>
      <c r="CS58" s="99">
        <f t="shared" si="46"/>
        <v>9.145953402631149E-2</v>
      </c>
      <c r="CT58" s="99">
        <f t="shared" si="47"/>
        <v>1.3580965340263118</v>
      </c>
      <c r="CU58" s="100">
        <f t="shared" si="48"/>
        <v>0.84609653402631158</v>
      </c>
      <c r="CW58" s="93">
        <v>0.53</v>
      </c>
      <c r="CX58" s="93">
        <f t="shared" si="49"/>
        <v>5.9126683</v>
      </c>
      <c r="CY58" s="93">
        <v>0.8</v>
      </c>
      <c r="CZ58" s="93">
        <v>0.28000000000000003</v>
      </c>
      <c r="DA58" s="93">
        <v>0.28000000000000003</v>
      </c>
      <c r="DB58" s="99">
        <f t="shared" si="50"/>
        <v>2.4311951697699894</v>
      </c>
      <c r="DC58" s="99">
        <f t="shared" si="51"/>
        <v>1.8039777557502739</v>
      </c>
      <c r="DD58" s="100">
        <f t="shared" si="52"/>
        <v>2.2071679415584415</v>
      </c>
      <c r="DF58" s="93">
        <v>0.53</v>
      </c>
      <c r="DG58" s="93">
        <f t="shared" si="53"/>
        <v>5.5459750000000003</v>
      </c>
      <c r="DH58" s="93">
        <v>0.19</v>
      </c>
      <c r="DI58" s="93">
        <v>0.24</v>
      </c>
      <c r="DJ58" s="93">
        <v>0.16</v>
      </c>
      <c r="DK58" s="99">
        <f t="shared" si="54"/>
        <v>2.0930685298081242</v>
      </c>
      <c r="DL58" s="99">
        <f t="shared" si="55"/>
        <v>2.0372150625000001</v>
      </c>
      <c r="DM58" s="100">
        <f t="shared" si="56"/>
        <v>2.1630534196428575</v>
      </c>
      <c r="DO58" s="93">
        <v>0.53</v>
      </c>
      <c r="DP58" s="93">
        <f t="shared" si="57"/>
        <v>5.9579709999999997</v>
      </c>
      <c r="DQ58" s="93">
        <v>0.1</v>
      </c>
      <c r="DR58" s="93">
        <v>0.27</v>
      </c>
      <c r="DS58" s="93">
        <v>0.27</v>
      </c>
      <c r="DT58" s="99">
        <f t="shared" si="58"/>
        <v>0.85840255834242096</v>
      </c>
      <c r="DU58" s="99">
        <f t="shared" si="59"/>
        <v>1.7812361297709922</v>
      </c>
      <c r="DV58" s="100">
        <f t="shared" si="60"/>
        <v>1.4654875583424209</v>
      </c>
      <c r="DX58" s="93">
        <v>0.53</v>
      </c>
      <c r="DY58" s="93">
        <f t="shared" si="61"/>
        <v>5.5565083</v>
      </c>
      <c r="DZ58" s="93">
        <v>0.22</v>
      </c>
      <c r="EA58" s="93">
        <v>0.22</v>
      </c>
      <c r="EB58" s="93">
        <v>0.22</v>
      </c>
      <c r="EC58" s="99">
        <f t="shared" si="62"/>
        <v>3.2395611933089503</v>
      </c>
      <c r="ED58" s="99">
        <f t="shared" si="63"/>
        <v>2.2808415444480628</v>
      </c>
      <c r="EE58" s="100">
        <f t="shared" si="64"/>
        <v>2.9256394575289577</v>
      </c>
      <c r="EG58" s="93">
        <v>0.53</v>
      </c>
      <c r="EH58" s="93">
        <f t="shared" si="65"/>
        <v>5.7927189000000006</v>
      </c>
      <c r="EI58" s="93">
        <v>2.7</v>
      </c>
      <c r="EJ58" s="93">
        <v>2.7</v>
      </c>
      <c r="EK58" s="93">
        <v>2.7</v>
      </c>
      <c r="EL58" s="99">
        <f t="shared" si="66"/>
        <v>1.0177919631525607</v>
      </c>
      <c r="EM58" s="99">
        <f t="shared" si="67"/>
        <v>0.94282727089376361</v>
      </c>
      <c r="EN58" s="100">
        <f t="shared" si="68"/>
        <v>0.96853338879870143</v>
      </c>
      <c r="EP58" s="93">
        <v>0.53</v>
      </c>
      <c r="EQ58" s="93">
        <f t="shared" si="69"/>
        <v>5.8196600000000007</v>
      </c>
      <c r="ER58" s="93">
        <v>2.7</v>
      </c>
      <c r="ES58" s="93">
        <v>2.7</v>
      </c>
      <c r="ET58" s="93">
        <v>2.7</v>
      </c>
      <c r="EU58" s="99">
        <f t="shared" si="70"/>
        <v>2.2162517978896106</v>
      </c>
      <c r="EV58" s="99">
        <f t="shared" si="71"/>
        <v>1.3532824815724815</v>
      </c>
      <c r="EW58" s="100">
        <f t="shared" si="72"/>
        <v>2.1616747542997543</v>
      </c>
      <c r="EY58" s="93">
        <v>0.53</v>
      </c>
      <c r="EZ58" s="93">
        <f t="shared" si="73"/>
        <v>3.3776799999999998</v>
      </c>
      <c r="FA58" s="93">
        <v>1.4</v>
      </c>
      <c r="FB58" s="100">
        <f t="shared" si="77"/>
        <v>1.6676851045856798</v>
      </c>
      <c r="FD58" s="93">
        <v>0.53</v>
      </c>
      <c r="FE58" s="93">
        <f t="shared" si="74"/>
        <v>3.1528100000000001</v>
      </c>
      <c r="FF58" s="93">
        <v>0.7</v>
      </c>
      <c r="FG58" s="100">
        <f t="shared" si="78"/>
        <v>4.5418706860667184</v>
      </c>
      <c r="FI58" s="93">
        <v>0.53</v>
      </c>
      <c r="FJ58" s="93">
        <f t="shared" si="75"/>
        <v>3.3414900000000003</v>
      </c>
      <c r="FK58" s="93">
        <v>2.5</v>
      </c>
      <c r="FL58" s="100">
        <f t="shared" si="79"/>
        <v>2.6723140207408935</v>
      </c>
    </row>
    <row r="59" spans="2:168" x14ac:dyDescent="0.25">
      <c r="B59" s="93">
        <v>0.54</v>
      </c>
      <c r="C59" s="93">
        <f t="shared" si="4"/>
        <v>5.6579418399999994</v>
      </c>
      <c r="D59" s="93">
        <f t="shared" si="76"/>
        <v>0.58040000000000003</v>
      </c>
      <c r="E59" s="93">
        <v>5.5E-2</v>
      </c>
      <c r="F59" s="93">
        <v>0</v>
      </c>
      <c r="G59" s="99">
        <f t="shared" si="5"/>
        <v>2.1318099437865752</v>
      </c>
      <c r="H59" s="99">
        <f t="shared" si="6"/>
        <v>2.0284243339070569</v>
      </c>
      <c r="I59" s="100">
        <f t="shared" si="7"/>
        <v>2.0552642857142858</v>
      </c>
      <c r="K59" s="93">
        <v>0.54</v>
      </c>
      <c r="L59" s="93">
        <f t="shared" si="8"/>
        <v>5.8528731999999994</v>
      </c>
      <c r="M59" s="93">
        <v>0.47699999999999998</v>
      </c>
      <c r="N59" s="93">
        <v>1.4</v>
      </c>
      <c r="O59" s="93">
        <v>0.33</v>
      </c>
      <c r="P59" s="99">
        <f t="shared" si="9"/>
        <v>0.726903688004362</v>
      </c>
      <c r="Q59" s="99">
        <f t="shared" si="10"/>
        <v>1.2654029880043622</v>
      </c>
      <c r="R59" s="100">
        <f t="shared" si="11"/>
        <v>1.2809202737186478</v>
      </c>
      <c r="T59" s="93">
        <v>0.54</v>
      </c>
      <c r="U59" s="93">
        <f t="shared" si="12"/>
        <v>5.8757213999999998</v>
      </c>
      <c r="V59" s="93">
        <v>0.7</v>
      </c>
      <c r="W59" s="93">
        <v>0</v>
      </c>
      <c r="Y59" s="99">
        <f t="shared" si="13"/>
        <v>1.3985653287961006</v>
      </c>
      <c r="Z59" s="99">
        <f t="shared" si="14"/>
        <v>1.735173039639474</v>
      </c>
      <c r="AA59" s="100">
        <f t="shared" si="15"/>
        <v>1.6595922737186477</v>
      </c>
      <c r="AC59" s="93">
        <v>0.54</v>
      </c>
      <c r="AD59" s="93">
        <f t="shared" si="16"/>
        <v>5.676628</v>
      </c>
      <c r="AE59" s="93">
        <v>0.65</v>
      </c>
      <c r="AF59" s="93">
        <v>0.2</v>
      </c>
      <c r="AG59" s="93">
        <v>1.03</v>
      </c>
      <c r="AH59" s="99">
        <f t="shared" si="17"/>
        <v>1.8465364450086681</v>
      </c>
      <c r="AI59" s="99">
        <f t="shared" si="18"/>
        <v>2.2231865178571426</v>
      </c>
      <c r="AJ59" s="100">
        <f t="shared" si="19"/>
        <v>2.0091688035714288</v>
      </c>
      <c r="AL59" s="93">
        <v>0.54</v>
      </c>
      <c r="AM59" s="93">
        <f t="shared" si="20"/>
        <v>5.6824699999999995</v>
      </c>
      <c r="AN59" s="93">
        <v>-0.48</v>
      </c>
      <c r="AO59" s="93">
        <v>0.38</v>
      </c>
      <c r="AQ59" s="99">
        <f t="shared" si="21"/>
        <v>2.4840368035714286</v>
      </c>
      <c r="AR59" s="99">
        <f t="shared" si="22"/>
        <v>2.2774023243243242</v>
      </c>
      <c r="AS59" s="100">
        <f t="shared" si="23"/>
        <v>2.6767486100386098</v>
      </c>
      <c r="AU59" s="93">
        <v>0.54</v>
      </c>
      <c r="AV59" s="93">
        <f t="shared" si="24"/>
        <v>5.4566419999999995</v>
      </c>
      <c r="AW59" s="93">
        <v>0</v>
      </c>
      <c r="AX59" s="93">
        <v>0.13</v>
      </c>
      <c r="AZ59" s="99">
        <f t="shared" si="25"/>
        <v>3.133847835289679</v>
      </c>
      <c r="BA59" s="99">
        <f t="shared" si="26"/>
        <v>2.339345627895753</v>
      </c>
      <c r="BB59" s="100">
        <f t="shared" si="27"/>
        <v>3.0544376278957532</v>
      </c>
      <c r="BD59" s="93">
        <v>0.54</v>
      </c>
      <c r="BE59" s="93">
        <f t="shared" si="28"/>
        <v>6.3031900000000007</v>
      </c>
      <c r="BF59" s="93">
        <v>0.41499999999999998</v>
      </c>
      <c r="BG59" s="93">
        <v>0.33</v>
      </c>
      <c r="BH59" s="93">
        <v>0.4</v>
      </c>
      <c r="BI59" s="99">
        <f t="shared" si="29"/>
        <v>0.32500872920696328</v>
      </c>
      <c r="BJ59" s="99">
        <f t="shared" si="30"/>
        <v>1.2730274707851821</v>
      </c>
      <c r="BK59" s="100">
        <f t="shared" si="31"/>
        <v>0.74901836557059964</v>
      </c>
      <c r="BM59" s="93">
        <v>0.54</v>
      </c>
      <c r="BN59" s="93">
        <f t="shared" si="32"/>
        <v>6.3211898000000009</v>
      </c>
      <c r="BO59" s="93">
        <v>0.43</v>
      </c>
      <c r="BR59" s="99">
        <f t="shared" si="33"/>
        <v>1.0450404564796905</v>
      </c>
      <c r="BS59" s="99">
        <f t="shared" si="34"/>
        <v>1.6235151837524178</v>
      </c>
      <c r="BT59" s="100">
        <f t="shared" si="35"/>
        <v>1.5188179110251452</v>
      </c>
      <c r="BV59" s="93">
        <v>0.54</v>
      </c>
      <c r="BW59" s="93">
        <f t="shared" si="36"/>
        <v>6.1143930200000005</v>
      </c>
      <c r="BX59" s="93">
        <f t="shared" si="37"/>
        <v>0.61480000000000001</v>
      </c>
      <c r="BY59" s="93">
        <v>0</v>
      </c>
      <c r="BZ59" s="93">
        <v>0</v>
      </c>
      <c r="CA59" s="99">
        <f t="shared" si="38"/>
        <v>1.2977459527272726</v>
      </c>
      <c r="CB59" s="99">
        <f t="shared" si="39"/>
        <v>1.3010131748961697</v>
      </c>
      <c r="CC59" s="100">
        <f t="shared" si="40"/>
        <v>1.4233259090909092</v>
      </c>
      <c r="CE59" s="93">
        <v>0.54</v>
      </c>
      <c r="CF59" s="93">
        <f t="shared" si="41"/>
        <v>5.8923202000000003</v>
      </c>
      <c r="CG59" s="93">
        <v>1.43</v>
      </c>
      <c r="CH59" s="93">
        <v>1.2</v>
      </c>
      <c r="CI59" s="93">
        <v>1.2</v>
      </c>
      <c r="CJ59" s="99">
        <f t="shared" si="42"/>
        <v>0.69155024025974032</v>
      </c>
      <c r="CK59" s="99">
        <f t="shared" si="43"/>
        <v>1.1329429151559101</v>
      </c>
      <c r="CL59" s="100">
        <f t="shared" si="44"/>
        <v>0.89368220779220764</v>
      </c>
      <c r="CN59" s="93">
        <v>0.54</v>
      </c>
      <c r="CO59" s="93">
        <f t="shared" si="45"/>
        <v>6.2854780000000003</v>
      </c>
      <c r="CP59" s="93">
        <v>0.67</v>
      </c>
      <c r="CQ59" s="93">
        <v>0.6</v>
      </c>
      <c r="CR59" s="93">
        <v>0.6</v>
      </c>
      <c r="CS59" s="99">
        <f t="shared" si="46"/>
        <v>9.012782913756695E-2</v>
      </c>
      <c r="CT59" s="99">
        <f t="shared" si="47"/>
        <v>1.3611158291375671</v>
      </c>
      <c r="CU59" s="100">
        <f t="shared" si="48"/>
        <v>0.84511582913756711</v>
      </c>
      <c r="CW59" s="93">
        <v>0.54</v>
      </c>
      <c r="CX59" s="93">
        <f t="shared" si="49"/>
        <v>5.9174094000000004</v>
      </c>
      <c r="CY59" s="93">
        <v>0.8</v>
      </c>
      <c r="CZ59" s="93">
        <v>0.28000000000000003</v>
      </c>
      <c r="DA59" s="93">
        <v>0.28000000000000003</v>
      </c>
      <c r="DB59" s="99">
        <f t="shared" si="50"/>
        <v>2.4247257174151153</v>
      </c>
      <c r="DC59" s="99">
        <f t="shared" si="51"/>
        <v>1.7986950646221249</v>
      </c>
      <c r="DD59" s="100">
        <f t="shared" si="52"/>
        <v>2.2059479350649354</v>
      </c>
      <c r="DF59" s="93">
        <v>0.54</v>
      </c>
      <c r="DG59" s="93">
        <f t="shared" si="53"/>
        <v>5.5439499999999997</v>
      </c>
      <c r="DH59" s="93">
        <v>0.19</v>
      </c>
      <c r="DI59" s="93">
        <v>0.24</v>
      </c>
      <c r="DJ59" s="93">
        <v>0.16</v>
      </c>
      <c r="DK59" s="99">
        <f t="shared" si="54"/>
        <v>2.1067471031468217</v>
      </c>
      <c r="DL59" s="99">
        <f t="shared" si="55"/>
        <v>2.0411215892857144</v>
      </c>
      <c r="DM59" s="100">
        <f t="shared" si="56"/>
        <v>2.1725228750000003</v>
      </c>
      <c r="DO59" s="93">
        <v>0.54</v>
      </c>
      <c r="DP59" s="93">
        <f t="shared" si="57"/>
        <v>5.9560779999999998</v>
      </c>
      <c r="DQ59" s="93">
        <v>0.1</v>
      </c>
      <c r="DR59" s="93">
        <v>0.27</v>
      </c>
      <c r="DS59" s="93">
        <v>0.27</v>
      </c>
      <c r="DT59" s="99">
        <f t="shared" si="58"/>
        <v>0.86846347655398037</v>
      </c>
      <c r="DU59" s="99">
        <f t="shared" si="59"/>
        <v>1.7904571908396947</v>
      </c>
      <c r="DV59" s="100">
        <f t="shared" si="60"/>
        <v>1.4744114765539802</v>
      </c>
      <c r="DX59" s="93">
        <v>0.54</v>
      </c>
      <c r="DY59" s="93">
        <f t="shared" si="61"/>
        <v>5.5545293999999998</v>
      </c>
      <c r="DZ59" s="93">
        <v>0.22</v>
      </c>
      <c r="EA59" s="93">
        <v>0.22</v>
      </c>
      <c r="EB59" s="93">
        <v>0.22</v>
      </c>
      <c r="EC59" s="99">
        <f t="shared" si="62"/>
        <v>3.2452119300774531</v>
      </c>
      <c r="ED59" s="99">
        <f t="shared" si="63"/>
        <v>2.2842322832953439</v>
      </c>
      <c r="EE59" s="100">
        <f t="shared" si="64"/>
        <v>2.9376515173745177</v>
      </c>
      <c r="EG59" s="93">
        <v>0.54</v>
      </c>
      <c r="EH59" s="93">
        <f t="shared" si="65"/>
        <v>5.7991702000000007</v>
      </c>
      <c r="EI59" s="93">
        <v>2.7</v>
      </c>
      <c r="EJ59" s="93">
        <v>2.7</v>
      </c>
      <c r="EK59" s="93">
        <v>2.7</v>
      </c>
      <c r="EL59" s="99">
        <f t="shared" si="66"/>
        <v>0.99917861383983697</v>
      </c>
      <c r="EM59" s="99">
        <f t="shared" si="67"/>
        <v>0.9323151472987673</v>
      </c>
      <c r="EN59" s="100">
        <f t="shared" si="68"/>
        <v>0.95152515422077932</v>
      </c>
      <c r="EP59" s="93">
        <v>0.54</v>
      </c>
      <c r="EQ59" s="93">
        <f t="shared" si="69"/>
        <v>5.8263800000000003</v>
      </c>
      <c r="ER59" s="93">
        <v>2.7</v>
      </c>
      <c r="ES59" s="93">
        <v>2.7</v>
      </c>
      <c r="ET59" s="93">
        <v>2.7</v>
      </c>
      <c r="EU59" s="99">
        <f t="shared" si="70"/>
        <v>2.2056156087662337</v>
      </c>
      <c r="EV59" s="99">
        <f t="shared" si="71"/>
        <v>1.3464570515970515</v>
      </c>
      <c r="EW59" s="100">
        <f t="shared" si="72"/>
        <v>2.150290687960688</v>
      </c>
      <c r="EY59" s="93">
        <v>0.54</v>
      </c>
      <c r="EZ59" s="93">
        <f t="shared" si="73"/>
        <v>3.38124</v>
      </c>
      <c r="FA59" s="93">
        <v>1.4</v>
      </c>
      <c r="FB59" s="100">
        <f t="shared" si="77"/>
        <v>1.6418504505229281</v>
      </c>
      <c r="FD59" s="93">
        <v>0.54</v>
      </c>
      <c r="FE59" s="93">
        <f t="shared" si="74"/>
        <v>3.1535799999999998</v>
      </c>
      <c r="FF59" s="93">
        <v>0.7</v>
      </c>
      <c r="FG59" s="100">
        <f t="shared" si="78"/>
        <v>4.515155602744267</v>
      </c>
      <c r="FI59" s="93">
        <v>0.54</v>
      </c>
      <c r="FJ59" s="93">
        <f t="shared" si="75"/>
        <v>3.3458199999999998</v>
      </c>
      <c r="FK59" s="93">
        <v>2.5</v>
      </c>
      <c r="FL59" s="100">
        <f t="shared" si="79"/>
        <v>2.6200442833556905</v>
      </c>
    </row>
    <row r="60" spans="2:168" x14ac:dyDescent="0.25">
      <c r="B60" s="93">
        <v>0.55000000000000004</v>
      </c>
      <c r="C60" s="93">
        <f t="shared" si="4"/>
        <v>5.6580217499999996</v>
      </c>
      <c r="D60" s="93">
        <f t="shared" si="76"/>
        <v>0.59350000000000014</v>
      </c>
      <c r="E60" s="93">
        <v>5.5E-2</v>
      </c>
      <c r="F60" s="93">
        <v>0</v>
      </c>
      <c r="G60" s="99">
        <f t="shared" si="5"/>
        <v>2.144895593803787</v>
      </c>
      <c r="H60" s="99">
        <f t="shared" si="6"/>
        <v>2.0311262263339076</v>
      </c>
      <c r="I60" s="100">
        <f t="shared" si="7"/>
        <v>2.0617142857142858</v>
      </c>
      <c r="K60" s="93">
        <v>0.55000000000000004</v>
      </c>
      <c r="L60" s="93">
        <f t="shared" si="8"/>
        <v>5.8569925000000005</v>
      </c>
      <c r="M60" s="93">
        <v>0.47699999999999998</v>
      </c>
      <c r="N60" s="93">
        <v>1.4</v>
      </c>
      <c r="O60" s="93">
        <v>0.33</v>
      </c>
      <c r="P60" s="99">
        <f t="shared" si="9"/>
        <v>0.71664610550708818</v>
      </c>
      <c r="Q60" s="99">
        <f t="shared" si="10"/>
        <v>1.2613723555070884</v>
      </c>
      <c r="R60" s="100">
        <f t="shared" si="11"/>
        <v>1.2748455697928025</v>
      </c>
      <c r="T60" s="93">
        <v>0.55000000000000004</v>
      </c>
      <c r="U60" s="93">
        <f t="shared" si="12"/>
        <v>5.8796905000000006</v>
      </c>
      <c r="V60" s="93">
        <v>0.7</v>
      </c>
      <c r="W60" s="93">
        <v>0</v>
      </c>
      <c r="Y60" s="99">
        <f t="shared" si="13"/>
        <v>1.372702906281615</v>
      </c>
      <c r="Z60" s="99">
        <f t="shared" si="14"/>
        <v>1.7272300147153501</v>
      </c>
      <c r="AA60" s="100">
        <f t="shared" si="15"/>
        <v>1.6467705697928026</v>
      </c>
      <c r="AC60" s="93">
        <v>0.55000000000000004</v>
      </c>
      <c r="AD60" s="93">
        <f t="shared" si="16"/>
        <v>5.6808100000000001</v>
      </c>
      <c r="AE60" s="93">
        <v>0.65</v>
      </c>
      <c r="AF60" s="93">
        <v>0.2</v>
      </c>
      <c r="AG60" s="93">
        <v>1.03</v>
      </c>
      <c r="AH60" s="99">
        <f t="shared" si="17"/>
        <v>1.8328799073842563</v>
      </c>
      <c r="AI60" s="99">
        <f t="shared" si="18"/>
        <v>2.2233694196428568</v>
      </c>
      <c r="AJ60" s="100">
        <f t="shared" si="19"/>
        <v>2.0031015624999999</v>
      </c>
      <c r="AL60" s="93">
        <v>0.55000000000000004</v>
      </c>
      <c r="AM60" s="93">
        <f t="shared" si="20"/>
        <v>5.6865249999999996</v>
      </c>
      <c r="AN60" s="93">
        <v>-0.48</v>
      </c>
      <c r="AO60" s="93">
        <v>0.38</v>
      </c>
      <c r="AQ60" s="99">
        <f t="shared" si="21"/>
        <v>2.4616065624999997</v>
      </c>
      <c r="AR60" s="99">
        <f t="shared" si="22"/>
        <v>2.275596621621621</v>
      </c>
      <c r="AS60" s="100">
        <f t="shared" si="23"/>
        <v>2.6608037644787643</v>
      </c>
      <c r="AU60" s="93">
        <v>0.55000000000000004</v>
      </c>
      <c r="AV60" s="93">
        <f t="shared" si="24"/>
        <v>5.4565149999999996</v>
      </c>
      <c r="AW60" s="93">
        <v>0</v>
      </c>
      <c r="AX60" s="93">
        <v>0.13</v>
      </c>
      <c r="AZ60" s="99">
        <f t="shared" si="25"/>
        <v>3.1260911318426623</v>
      </c>
      <c r="BA60" s="99">
        <f t="shared" si="26"/>
        <v>2.3373120234073359</v>
      </c>
      <c r="BB60" s="100">
        <f t="shared" si="27"/>
        <v>3.0454870234073361</v>
      </c>
      <c r="BD60" s="93">
        <v>0.55000000000000004</v>
      </c>
      <c r="BE60" s="93">
        <f t="shared" si="28"/>
        <v>6.3070200000000005</v>
      </c>
      <c r="BF60" s="93">
        <v>0.41499999999999998</v>
      </c>
      <c r="BG60" s="93">
        <v>0.33</v>
      </c>
      <c r="BH60" s="93">
        <v>0.4</v>
      </c>
      <c r="BI60" s="99">
        <f t="shared" si="29"/>
        <v>0.31985241779497098</v>
      </c>
      <c r="BJ60" s="99">
        <f t="shared" si="30"/>
        <v>1.2792967302084459</v>
      </c>
      <c r="BK60" s="100">
        <f t="shared" si="31"/>
        <v>0.75114673597678916</v>
      </c>
      <c r="BM60" s="93">
        <v>0.55000000000000004</v>
      </c>
      <c r="BN60" s="93">
        <f t="shared" si="32"/>
        <v>6.3246285000000002</v>
      </c>
      <c r="BO60" s="93">
        <v>0.43</v>
      </c>
      <c r="BR60" s="99">
        <f t="shared" si="33"/>
        <v>1.0241637814313345</v>
      </c>
      <c r="BS60" s="99">
        <f t="shared" si="34"/>
        <v>1.6236501450676983</v>
      </c>
      <c r="BT60" s="100">
        <f t="shared" si="35"/>
        <v>1.506011508704062</v>
      </c>
      <c r="BV60" s="93">
        <v>0.55000000000000004</v>
      </c>
      <c r="BW60" s="93">
        <f t="shared" si="36"/>
        <v>6.1139963750000001</v>
      </c>
      <c r="BX60" s="93">
        <f t="shared" si="37"/>
        <v>0.627</v>
      </c>
      <c r="BY60" s="93">
        <v>0</v>
      </c>
      <c r="BZ60" s="93">
        <v>0</v>
      </c>
      <c r="CA60" s="99">
        <f t="shared" si="38"/>
        <v>1.2795459090909089</v>
      </c>
      <c r="CB60" s="99">
        <f t="shared" si="39"/>
        <v>1.2951758767881865</v>
      </c>
      <c r="CC60" s="100">
        <f t="shared" si="40"/>
        <v>1.4087511363636365</v>
      </c>
      <c r="CE60" s="93">
        <v>0.55000000000000004</v>
      </c>
      <c r="CF60" s="93">
        <f t="shared" si="41"/>
        <v>5.8967464999999999</v>
      </c>
      <c r="CG60" s="93">
        <v>1.43</v>
      </c>
      <c r="CH60" s="93">
        <v>1.2</v>
      </c>
      <c r="CI60" s="93">
        <v>1.2</v>
      </c>
      <c r="CJ60" s="99">
        <f t="shared" si="42"/>
        <v>0.68587946428571422</v>
      </c>
      <c r="CK60" s="99">
        <f t="shared" si="43"/>
        <v>1.1253593183466279</v>
      </c>
      <c r="CL60" s="100">
        <f t="shared" si="44"/>
        <v>0.8852214285714286</v>
      </c>
      <c r="CN60" s="93">
        <v>0.55000000000000004</v>
      </c>
      <c r="CO60" s="93">
        <f t="shared" si="45"/>
        <v>6.2896850000000004</v>
      </c>
      <c r="CP60" s="93">
        <v>0.67</v>
      </c>
      <c r="CQ60" s="93">
        <v>0.6</v>
      </c>
      <c r="CR60" s="93">
        <v>0.6</v>
      </c>
      <c r="CS60" s="99">
        <f t="shared" si="46"/>
        <v>8.8930124248822406E-2</v>
      </c>
      <c r="CT60" s="99">
        <f t="shared" si="47"/>
        <v>1.3642551242488226</v>
      </c>
      <c r="CU60" s="100">
        <f t="shared" si="48"/>
        <v>0.84425512424882243</v>
      </c>
      <c r="CW60" s="93">
        <v>0.55000000000000004</v>
      </c>
      <c r="CX60" s="93">
        <f t="shared" si="49"/>
        <v>5.9221505000000008</v>
      </c>
      <c r="CY60" s="93">
        <v>0.8</v>
      </c>
      <c r="CZ60" s="93">
        <v>0.28000000000000003</v>
      </c>
      <c r="DA60" s="93">
        <v>0.28000000000000003</v>
      </c>
      <c r="DB60" s="99">
        <f t="shared" si="50"/>
        <v>2.4184162650602414</v>
      </c>
      <c r="DC60" s="99">
        <f t="shared" si="51"/>
        <v>1.793468373493976</v>
      </c>
      <c r="DD60" s="100">
        <f t="shared" si="52"/>
        <v>2.2047839285714286</v>
      </c>
      <c r="DF60" s="93">
        <v>0.55000000000000004</v>
      </c>
      <c r="DG60" s="93">
        <f t="shared" si="53"/>
        <v>5.541925</v>
      </c>
      <c r="DH60" s="93">
        <v>0.19</v>
      </c>
      <c r="DI60" s="93">
        <v>0.24</v>
      </c>
      <c r="DJ60" s="93">
        <v>0.16</v>
      </c>
      <c r="DK60" s="99">
        <f t="shared" si="54"/>
        <v>2.1204636764855196</v>
      </c>
      <c r="DL60" s="99">
        <f t="shared" si="55"/>
        <v>2.0450761160714288</v>
      </c>
      <c r="DM60" s="100">
        <f t="shared" si="56"/>
        <v>2.1820243303571432</v>
      </c>
      <c r="DO60" s="93">
        <v>0.55000000000000004</v>
      </c>
      <c r="DP60" s="93">
        <f t="shared" si="57"/>
        <v>5.9541849999999998</v>
      </c>
      <c r="DQ60" s="93">
        <v>0.1</v>
      </c>
      <c r="DR60" s="93">
        <v>0.27</v>
      </c>
      <c r="DS60" s="93">
        <v>0.27</v>
      </c>
      <c r="DT60" s="99">
        <f t="shared" si="58"/>
        <v>0.8785443947655398</v>
      </c>
      <c r="DU60" s="99">
        <f t="shared" si="59"/>
        <v>1.7997322519083969</v>
      </c>
      <c r="DV60" s="100">
        <f t="shared" si="60"/>
        <v>1.4833893947655399</v>
      </c>
      <c r="DX60" s="93">
        <v>0.55000000000000004</v>
      </c>
      <c r="DY60" s="93">
        <f t="shared" si="61"/>
        <v>5.5525504999999997</v>
      </c>
      <c r="DZ60" s="93">
        <v>0.22</v>
      </c>
      <c r="EA60" s="93">
        <v>0.22</v>
      </c>
      <c r="EB60" s="93">
        <v>0.22</v>
      </c>
      <c r="EC60" s="99">
        <f t="shared" si="62"/>
        <v>3.2509066668459554</v>
      </c>
      <c r="ED60" s="99">
        <f t="shared" si="63"/>
        <v>2.2876670221426245</v>
      </c>
      <c r="EE60" s="100">
        <f t="shared" si="64"/>
        <v>2.9497075772200771</v>
      </c>
      <c r="EG60" s="93">
        <v>0.55000000000000004</v>
      </c>
      <c r="EH60" s="93">
        <f t="shared" si="65"/>
        <v>5.8056215</v>
      </c>
      <c r="EI60" s="93">
        <v>2.7</v>
      </c>
      <c r="EJ60" s="93">
        <v>2.7</v>
      </c>
      <c r="EK60" s="93">
        <v>2.7</v>
      </c>
      <c r="EL60" s="99">
        <f t="shared" si="66"/>
        <v>0.98110526452711344</v>
      </c>
      <c r="EM60" s="99">
        <f t="shared" si="67"/>
        <v>0.92234302370377064</v>
      </c>
      <c r="EN60" s="100">
        <f t="shared" si="68"/>
        <v>0.93505691964285731</v>
      </c>
      <c r="EP60" s="93">
        <v>0.55000000000000004</v>
      </c>
      <c r="EQ60" s="93">
        <f t="shared" si="69"/>
        <v>5.8331</v>
      </c>
      <c r="ER60" s="93">
        <v>2.7</v>
      </c>
      <c r="ES60" s="93">
        <v>2.7</v>
      </c>
      <c r="ET60" s="93">
        <v>2.7</v>
      </c>
      <c r="EU60" s="99">
        <f t="shared" si="70"/>
        <v>2.1955194196428569</v>
      </c>
      <c r="EV60" s="99">
        <f t="shared" si="71"/>
        <v>1.3401716216216215</v>
      </c>
      <c r="EW60" s="100">
        <f t="shared" si="72"/>
        <v>2.1394466216216217</v>
      </c>
      <c r="EY60" s="93">
        <v>0.55000000000000004</v>
      </c>
      <c r="EZ60" s="93">
        <f t="shared" si="73"/>
        <v>3.3848000000000003</v>
      </c>
      <c r="FA60" s="93">
        <v>1.4</v>
      </c>
      <c r="FB60" s="100">
        <f t="shared" si="77"/>
        <v>1.6162957964601767</v>
      </c>
      <c r="FD60" s="93">
        <v>0.55000000000000004</v>
      </c>
      <c r="FE60" s="93">
        <f t="shared" si="74"/>
        <v>3.15435</v>
      </c>
      <c r="FF60" s="93">
        <v>0.7</v>
      </c>
      <c r="FG60" s="100">
        <f t="shared" si="78"/>
        <v>4.4885805194218147</v>
      </c>
      <c r="FI60" s="93">
        <v>0.55000000000000004</v>
      </c>
      <c r="FJ60" s="93">
        <f t="shared" si="75"/>
        <v>3.3501500000000002</v>
      </c>
      <c r="FK60" s="93">
        <v>2.5</v>
      </c>
      <c r="FL60" s="100">
        <f t="shared" si="79"/>
        <v>2.5682745459704877</v>
      </c>
    </row>
    <row r="61" spans="2:168" x14ac:dyDescent="0.25">
      <c r="B61" s="93">
        <v>0.56000000000000005</v>
      </c>
      <c r="C61" s="93">
        <f t="shared" si="4"/>
        <v>5.6581014400000003</v>
      </c>
      <c r="D61" s="93">
        <f t="shared" si="76"/>
        <v>0.60660000000000014</v>
      </c>
      <c r="E61" s="93">
        <v>5.5E-2</v>
      </c>
      <c r="F61" s="93">
        <v>0</v>
      </c>
      <c r="G61" s="99">
        <f t="shared" si="5"/>
        <v>2.1581261438209984</v>
      </c>
      <c r="H61" s="99">
        <f t="shared" si="6"/>
        <v>2.0338391187607581</v>
      </c>
      <c r="I61" s="100">
        <f t="shared" si="7"/>
        <v>2.0681642857142859</v>
      </c>
      <c r="K61" s="93">
        <v>0.56000000000000005</v>
      </c>
      <c r="L61" s="93">
        <f t="shared" si="8"/>
        <v>5.8611272000000003</v>
      </c>
      <c r="M61" s="93">
        <v>0.47699999999999998</v>
      </c>
      <c r="N61" s="93">
        <v>1.4</v>
      </c>
      <c r="O61" s="93">
        <v>0.33</v>
      </c>
      <c r="P61" s="99">
        <f t="shared" si="9"/>
        <v>0.70648392300981455</v>
      </c>
      <c r="Q61" s="99">
        <f t="shared" si="10"/>
        <v>1.2576217230098148</v>
      </c>
      <c r="R61" s="100">
        <f t="shared" si="11"/>
        <v>1.2688368658669575</v>
      </c>
      <c r="T61" s="93">
        <v>0.56000000000000005</v>
      </c>
      <c r="U61" s="93">
        <f t="shared" si="12"/>
        <v>5.8836595999999997</v>
      </c>
      <c r="V61" s="93">
        <v>0.7</v>
      </c>
      <c r="W61" s="93">
        <v>0</v>
      </c>
      <c r="Y61" s="99">
        <f t="shared" si="13"/>
        <v>1.3469804837671295</v>
      </c>
      <c r="Z61" s="99">
        <f t="shared" si="14"/>
        <v>1.7192869897912262</v>
      </c>
      <c r="AA61" s="100">
        <f t="shared" si="15"/>
        <v>1.6339488658669574</v>
      </c>
      <c r="AC61" s="93">
        <v>0.56000000000000005</v>
      </c>
      <c r="AD61" s="93">
        <f t="shared" si="16"/>
        <v>5.6849919999999994</v>
      </c>
      <c r="AE61" s="93">
        <v>0.65</v>
      </c>
      <c r="AF61" s="93">
        <v>0.2</v>
      </c>
      <c r="AG61" s="93">
        <v>1.03</v>
      </c>
      <c r="AH61" s="99">
        <f t="shared" si="17"/>
        <v>1.8193533697598441</v>
      </c>
      <c r="AI61" s="99">
        <f t="shared" si="18"/>
        <v>2.2235923214285713</v>
      </c>
      <c r="AJ61" s="100">
        <f t="shared" si="19"/>
        <v>1.9972403214285712</v>
      </c>
      <c r="AL61" s="93">
        <v>0.56000000000000005</v>
      </c>
      <c r="AM61" s="93">
        <f t="shared" si="20"/>
        <v>5.6905799999999997</v>
      </c>
      <c r="AN61" s="93">
        <v>-0.48</v>
      </c>
      <c r="AO61" s="93">
        <v>0.38</v>
      </c>
      <c r="AQ61" s="99">
        <f t="shared" si="21"/>
        <v>2.4390803214285715</v>
      </c>
      <c r="AR61" s="99">
        <f t="shared" si="22"/>
        <v>2.2738669189189191</v>
      </c>
      <c r="AS61" s="100">
        <f t="shared" si="23"/>
        <v>2.6448589189189189</v>
      </c>
      <c r="AU61" s="93">
        <v>0.56000000000000005</v>
      </c>
      <c r="AV61" s="93">
        <f t="shared" si="24"/>
        <v>5.4563880000000005</v>
      </c>
      <c r="AW61" s="93">
        <v>0</v>
      </c>
      <c r="AX61" s="93">
        <v>0.13</v>
      </c>
      <c r="AZ61" s="99">
        <f t="shared" si="25"/>
        <v>3.118334428395646</v>
      </c>
      <c r="BA61" s="99">
        <f t="shared" si="26"/>
        <v>2.3353044189189189</v>
      </c>
      <c r="BB61" s="100">
        <f t="shared" si="27"/>
        <v>3.036536418918919</v>
      </c>
      <c r="BD61" s="93">
        <v>0.56000000000000005</v>
      </c>
      <c r="BE61" s="93">
        <f t="shared" si="28"/>
        <v>6.3108500000000003</v>
      </c>
      <c r="BF61" s="93">
        <v>0.41499999999999998</v>
      </c>
      <c r="BG61" s="93">
        <v>0.33</v>
      </c>
      <c r="BH61" s="93">
        <v>0.4</v>
      </c>
      <c r="BI61" s="99">
        <f t="shared" si="29"/>
        <v>0.31477910638297868</v>
      </c>
      <c r="BJ61" s="99">
        <f t="shared" si="30"/>
        <v>1.2856319896317099</v>
      </c>
      <c r="BK61" s="100">
        <f t="shared" si="31"/>
        <v>0.75335510638297876</v>
      </c>
      <c r="BM61" s="93">
        <v>0.56000000000000005</v>
      </c>
      <c r="BN61" s="93">
        <f t="shared" si="32"/>
        <v>6.3280672000000004</v>
      </c>
      <c r="BO61" s="93">
        <v>0.43</v>
      </c>
      <c r="BR61" s="99">
        <f t="shared" si="33"/>
        <v>1.0033731063829785</v>
      </c>
      <c r="BS61" s="99">
        <f t="shared" si="34"/>
        <v>1.6237851063829787</v>
      </c>
      <c r="BT61" s="100">
        <f t="shared" si="35"/>
        <v>1.4932051063829788</v>
      </c>
      <c r="BV61" s="93">
        <v>0.56000000000000005</v>
      </c>
      <c r="BW61" s="93">
        <f t="shared" si="36"/>
        <v>6.1135995200000002</v>
      </c>
      <c r="BX61" s="93">
        <f t="shared" si="37"/>
        <v>0.63919999999999999</v>
      </c>
      <c r="BY61" s="93">
        <v>0</v>
      </c>
      <c r="BZ61" s="93">
        <v>0</v>
      </c>
      <c r="CA61" s="99">
        <f t="shared" si="38"/>
        <v>1.2614956654545455</v>
      </c>
      <c r="CB61" s="99">
        <f t="shared" si="39"/>
        <v>1.289338578680203</v>
      </c>
      <c r="CC61" s="100">
        <f t="shared" si="40"/>
        <v>1.3941763636363635</v>
      </c>
      <c r="CE61" s="93">
        <v>0.56000000000000005</v>
      </c>
      <c r="CF61" s="93">
        <f t="shared" si="41"/>
        <v>5.9011728000000003</v>
      </c>
      <c r="CG61" s="93">
        <v>1.43</v>
      </c>
      <c r="CH61" s="93">
        <v>1.2</v>
      </c>
      <c r="CI61" s="93">
        <v>1.2</v>
      </c>
      <c r="CJ61" s="99">
        <f t="shared" si="42"/>
        <v>0.68049468831168825</v>
      </c>
      <c r="CK61" s="99">
        <f t="shared" si="43"/>
        <v>1.1180157215373461</v>
      </c>
      <c r="CL61" s="100">
        <f t="shared" si="44"/>
        <v>0.87700064935064947</v>
      </c>
      <c r="CN61" s="93">
        <v>0.56000000000000005</v>
      </c>
      <c r="CO61" s="93">
        <f t="shared" si="45"/>
        <v>6.2938919999999996</v>
      </c>
      <c r="CP61" s="93">
        <v>0.67</v>
      </c>
      <c r="CQ61" s="93">
        <v>0.6</v>
      </c>
      <c r="CR61" s="93">
        <v>0.6</v>
      </c>
      <c r="CS61" s="99">
        <f t="shared" si="46"/>
        <v>8.7866419360077913E-2</v>
      </c>
      <c r="CT61" s="99">
        <f t="shared" si="47"/>
        <v>1.3675144193600781</v>
      </c>
      <c r="CU61" s="100">
        <f t="shared" si="48"/>
        <v>0.84351441936007798</v>
      </c>
      <c r="CW61" s="93">
        <v>0.56000000000000005</v>
      </c>
      <c r="CX61" s="93">
        <f t="shared" si="49"/>
        <v>5.9268916000000003</v>
      </c>
      <c r="CY61" s="93">
        <v>0.8</v>
      </c>
      <c r="CZ61" s="93">
        <v>0.28000000000000003</v>
      </c>
      <c r="DA61" s="93">
        <v>0.28000000000000003</v>
      </c>
      <c r="DB61" s="99">
        <f t="shared" si="50"/>
        <v>2.4122668127053672</v>
      </c>
      <c r="DC61" s="99">
        <f t="shared" si="51"/>
        <v>1.7882976823658272</v>
      </c>
      <c r="DD61" s="100">
        <f t="shared" si="52"/>
        <v>2.2036759220779221</v>
      </c>
      <c r="DF61" s="93">
        <v>0.56000000000000005</v>
      </c>
      <c r="DG61" s="93">
        <f t="shared" si="53"/>
        <v>5.5399000000000003</v>
      </c>
      <c r="DH61" s="93">
        <v>0.19</v>
      </c>
      <c r="DI61" s="93">
        <v>0.24</v>
      </c>
      <c r="DJ61" s="93">
        <v>0.16</v>
      </c>
      <c r="DK61" s="99">
        <f t="shared" si="54"/>
        <v>2.134218249824217</v>
      </c>
      <c r="DL61" s="99">
        <f t="shared" si="55"/>
        <v>2.0490786428571428</v>
      </c>
      <c r="DM61" s="100">
        <f t="shared" si="56"/>
        <v>2.1915577857142861</v>
      </c>
      <c r="DO61" s="93">
        <v>0.56000000000000005</v>
      </c>
      <c r="DP61" s="93">
        <f t="shared" si="57"/>
        <v>5.9522919999999999</v>
      </c>
      <c r="DQ61" s="93">
        <v>0.1</v>
      </c>
      <c r="DR61" s="93">
        <v>0.27</v>
      </c>
      <c r="DS61" s="93">
        <v>0.27</v>
      </c>
      <c r="DT61" s="99">
        <f t="shared" si="58"/>
        <v>0.88864531297709926</v>
      </c>
      <c r="DU61" s="99">
        <f t="shared" si="59"/>
        <v>1.8090613129770992</v>
      </c>
      <c r="DV61" s="100">
        <f t="shared" si="60"/>
        <v>1.4924213129770991</v>
      </c>
      <c r="DX61" s="93">
        <v>0.56000000000000005</v>
      </c>
      <c r="DY61" s="93">
        <f t="shared" si="61"/>
        <v>5.5505715999999996</v>
      </c>
      <c r="DZ61" s="93">
        <v>0.22</v>
      </c>
      <c r="EA61" s="93">
        <v>0.22</v>
      </c>
      <c r="EB61" s="93">
        <v>0.22</v>
      </c>
      <c r="EC61" s="99">
        <f t="shared" si="62"/>
        <v>3.2566454036144581</v>
      </c>
      <c r="ED61" s="99">
        <f t="shared" si="63"/>
        <v>2.291145760989906</v>
      </c>
      <c r="EE61" s="100">
        <f t="shared" si="64"/>
        <v>2.961807637065637</v>
      </c>
      <c r="EG61" s="93">
        <v>0.56000000000000005</v>
      </c>
      <c r="EH61" s="93">
        <f t="shared" si="65"/>
        <v>5.8120728000000002</v>
      </c>
      <c r="EI61" s="93">
        <v>2.7</v>
      </c>
      <c r="EJ61" s="93">
        <v>2.7</v>
      </c>
      <c r="EK61" s="93">
        <v>2.7</v>
      </c>
      <c r="EL61" s="99">
        <f t="shared" si="66"/>
        <v>0.96357191521438967</v>
      </c>
      <c r="EM61" s="99">
        <f t="shared" si="67"/>
        <v>0.9129109001087744</v>
      </c>
      <c r="EN61" s="100">
        <f t="shared" si="68"/>
        <v>0.91912868506493506</v>
      </c>
      <c r="EP61" s="93">
        <v>0.56000000000000005</v>
      </c>
      <c r="EQ61" s="93">
        <f t="shared" si="69"/>
        <v>5.8398199999999996</v>
      </c>
      <c r="ER61" s="93">
        <v>2.7</v>
      </c>
      <c r="ES61" s="93">
        <v>2.7</v>
      </c>
      <c r="ET61" s="93">
        <v>2.7</v>
      </c>
      <c r="EU61" s="99">
        <f t="shared" si="70"/>
        <v>2.1859632305194805</v>
      </c>
      <c r="EV61" s="99">
        <f t="shared" si="71"/>
        <v>1.3344261916461915</v>
      </c>
      <c r="EW61" s="100">
        <f t="shared" si="72"/>
        <v>2.1291425552825554</v>
      </c>
      <c r="EY61" s="93">
        <v>0.56000000000000005</v>
      </c>
      <c r="EZ61" s="93">
        <f t="shared" si="73"/>
        <v>3.38836</v>
      </c>
      <c r="FA61" s="93">
        <v>1.4</v>
      </c>
      <c r="FB61" s="100">
        <f t="shared" si="77"/>
        <v>1.5910211423974254</v>
      </c>
      <c r="FD61" s="93">
        <v>0.56000000000000005</v>
      </c>
      <c r="FE61" s="93">
        <f t="shared" si="74"/>
        <v>3.1551200000000001</v>
      </c>
      <c r="FF61" s="93">
        <v>0.7</v>
      </c>
      <c r="FG61" s="100">
        <f t="shared" si="78"/>
        <v>4.4621454360993633</v>
      </c>
      <c r="FI61" s="93">
        <v>0.56000000000000005</v>
      </c>
      <c r="FJ61" s="93">
        <f t="shared" si="75"/>
        <v>3.3544799999999997</v>
      </c>
      <c r="FK61" s="93">
        <v>2.5</v>
      </c>
      <c r="FL61" s="100">
        <f t="shared" si="79"/>
        <v>2.517004808585285</v>
      </c>
    </row>
    <row r="62" spans="2:168" x14ac:dyDescent="0.25">
      <c r="B62" s="93">
        <v>0.56999999999999995</v>
      </c>
      <c r="C62" s="93">
        <f t="shared" si="4"/>
        <v>5.6581809100000005</v>
      </c>
      <c r="D62" s="93">
        <f t="shared" si="76"/>
        <v>0.61969999999999992</v>
      </c>
      <c r="E62" s="93">
        <v>5.5E-2</v>
      </c>
      <c r="F62" s="93">
        <v>0</v>
      </c>
      <c r="G62" s="99">
        <f t="shared" si="5"/>
        <v>2.1715094538382105</v>
      </c>
      <c r="H62" s="99">
        <f t="shared" si="6"/>
        <v>2.0365630111876079</v>
      </c>
      <c r="I62" s="100">
        <f t="shared" si="7"/>
        <v>2.0746142857142855</v>
      </c>
      <c r="K62" s="93">
        <v>0.56999999999999995</v>
      </c>
      <c r="L62" s="93">
        <f t="shared" si="8"/>
        <v>5.8652772999999998</v>
      </c>
      <c r="M62" s="93">
        <v>0.47699999999999998</v>
      </c>
      <c r="N62" s="93">
        <v>1.4</v>
      </c>
      <c r="O62" s="93">
        <v>0.33</v>
      </c>
      <c r="P62" s="99">
        <f t="shared" si="9"/>
        <v>0.69641714051254089</v>
      </c>
      <c r="Q62" s="99">
        <f t="shared" si="10"/>
        <v>1.254151090512541</v>
      </c>
      <c r="R62" s="100">
        <f t="shared" si="11"/>
        <v>1.2628941619411123</v>
      </c>
      <c r="T62" s="93">
        <v>0.56999999999999995</v>
      </c>
      <c r="U62" s="93">
        <f t="shared" si="12"/>
        <v>5.8876287000000005</v>
      </c>
      <c r="V62" s="93">
        <v>0.7</v>
      </c>
      <c r="W62" s="93">
        <v>0</v>
      </c>
      <c r="Y62" s="99">
        <f t="shared" si="13"/>
        <v>1.3213980612526444</v>
      </c>
      <c r="Z62" s="99">
        <f t="shared" si="14"/>
        <v>1.7113439648671023</v>
      </c>
      <c r="AA62" s="100">
        <f t="shared" si="15"/>
        <v>1.6211271619411123</v>
      </c>
      <c r="AC62" s="93">
        <v>0.56999999999999995</v>
      </c>
      <c r="AD62" s="93">
        <f t="shared" si="16"/>
        <v>5.6891739999999995</v>
      </c>
      <c r="AE62" s="93">
        <v>0.65</v>
      </c>
      <c r="AF62" s="93">
        <v>0.2</v>
      </c>
      <c r="AG62" s="93">
        <v>1.03</v>
      </c>
      <c r="AH62" s="99">
        <f t="shared" si="17"/>
        <v>1.805956832135432</v>
      </c>
      <c r="AI62" s="99">
        <f t="shared" si="18"/>
        <v>2.2238552232142856</v>
      </c>
      <c r="AJ62" s="100">
        <f t="shared" si="19"/>
        <v>1.9915850803571429</v>
      </c>
      <c r="AL62" s="93">
        <v>0.56999999999999995</v>
      </c>
      <c r="AM62" s="93">
        <f t="shared" si="20"/>
        <v>5.6946349999999999</v>
      </c>
      <c r="AN62" s="93">
        <v>-0.48</v>
      </c>
      <c r="AO62" s="93">
        <v>0.38</v>
      </c>
      <c r="AQ62" s="99">
        <f t="shared" si="21"/>
        <v>2.4164580803571432</v>
      </c>
      <c r="AR62" s="99">
        <f t="shared" si="22"/>
        <v>2.2722132162162159</v>
      </c>
      <c r="AS62" s="100">
        <f t="shared" si="23"/>
        <v>2.6289140733590735</v>
      </c>
      <c r="AU62" s="93">
        <v>0.56999999999999995</v>
      </c>
      <c r="AV62" s="93">
        <f t="shared" si="24"/>
        <v>5.4562609999999996</v>
      </c>
      <c r="AW62" s="93">
        <v>0</v>
      </c>
      <c r="AX62" s="93">
        <v>0.13</v>
      </c>
      <c r="AZ62" s="99">
        <f t="shared" si="25"/>
        <v>3.1105777249486293</v>
      </c>
      <c r="BA62" s="99">
        <f t="shared" si="26"/>
        <v>2.333322814430502</v>
      </c>
      <c r="BB62" s="100">
        <f t="shared" si="27"/>
        <v>3.0275858144305019</v>
      </c>
      <c r="BD62" s="93">
        <v>0.56999999999999995</v>
      </c>
      <c r="BE62" s="93">
        <f t="shared" si="28"/>
        <v>6.3146800000000001</v>
      </c>
      <c r="BF62" s="93">
        <v>0.41499999999999998</v>
      </c>
      <c r="BG62" s="93">
        <v>0.33</v>
      </c>
      <c r="BH62" s="93">
        <v>0.4</v>
      </c>
      <c r="BI62" s="99">
        <f t="shared" si="29"/>
        <v>0.30978879497098649</v>
      </c>
      <c r="BJ62" s="99">
        <f t="shared" si="30"/>
        <v>1.2920332490549735</v>
      </c>
      <c r="BK62" s="100">
        <f t="shared" si="31"/>
        <v>0.75564347678916832</v>
      </c>
      <c r="BM62" s="93">
        <v>0.56999999999999995</v>
      </c>
      <c r="BN62" s="93">
        <f t="shared" si="32"/>
        <v>6.3315058999999998</v>
      </c>
      <c r="BO62" s="93">
        <v>0.43</v>
      </c>
      <c r="BR62" s="99">
        <f t="shared" si="33"/>
        <v>0.98266843133462289</v>
      </c>
      <c r="BS62" s="99">
        <f t="shared" si="34"/>
        <v>1.6239200676982593</v>
      </c>
      <c r="BT62" s="100">
        <f t="shared" si="35"/>
        <v>1.4803987040618956</v>
      </c>
      <c r="BV62" s="93">
        <v>0.56999999999999995</v>
      </c>
      <c r="BW62" s="93">
        <f t="shared" si="36"/>
        <v>6.1132024549999997</v>
      </c>
      <c r="BX62" s="93">
        <f t="shared" si="37"/>
        <v>0.65139999999999987</v>
      </c>
      <c r="BY62" s="93">
        <v>0</v>
      </c>
      <c r="BZ62" s="93">
        <v>0</v>
      </c>
      <c r="CA62" s="99">
        <f t="shared" si="38"/>
        <v>1.243602541818182</v>
      </c>
      <c r="CB62" s="99">
        <f t="shared" si="39"/>
        <v>1.2835012805722197</v>
      </c>
      <c r="CC62" s="100">
        <f t="shared" si="40"/>
        <v>1.3796015909090911</v>
      </c>
      <c r="CE62" s="93">
        <v>0.56999999999999995</v>
      </c>
      <c r="CF62" s="93">
        <f t="shared" si="41"/>
        <v>5.9055990999999999</v>
      </c>
      <c r="CG62" s="93">
        <v>1.43</v>
      </c>
      <c r="CH62" s="93">
        <v>1.2</v>
      </c>
      <c r="CI62" s="93">
        <v>1.2</v>
      </c>
      <c r="CJ62" s="99">
        <f t="shared" si="42"/>
        <v>0.6753959123376625</v>
      </c>
      <c r="CK62" s="99">
        <f t="shared" si="43"/>
        <v>1.110912124728064</v>
      </c>
      <c r="CL62" s="100">
        <f t="shared" si="44"/>
        <v>0.86901987012987014</v>
      </c>
      <c r="CN62" s="93">
        <v>0.56999999999999995</v>
      </c>
      <c r="CO62" s="93">
        <f t="shared" si="45"/>
        <v>6.2980989999999997</v>
      </c>
      <c r="CP62" s="93">
        <v>0.67</v>
      </c>
      <c r="CQ62" s="93">
        <v>0.6</v>
      </c>
      <c r="CR62" s="93">
        <v>0.6</v>
      </c>
      <c r="CS62" s="99">
        <f t="shared" si="46"/>
        <v>8.6936714471333359E-2</v>
      </c>
      <c r="CT62" s="99">
        <f t="shared" si="47"/>
        <v>1.3708937144713336</v>
      </c>
      <c r="CU62" s="100">
        <f t="shared" si="48"/>
        <v>0.84289371447133354</v>
      </c>
      <c r="CW62" s="93">
        <v>0.56999999999999995</v>
      </c>
      <c r="CX62" s="93">
        <f t="shared" si="49"/>
        <v>5.9316326999999998</v>
      </c>
      <c r="CY62" s="93">
        <v>0.8</v>
      </c>
      <c r="CZ62" s="93">
        <v>0.28000000000000003</v>
      </c>
      <c r="DA62" s="93">
        <v>0.28000000000000003</v>
      </c>
      <c r="DB62" s="99">
        <f t="shared" si="50"/>
        <v>2.4062773603504928</v>
      </c>
      <c r="DC62" s="99">
        <f t="shared" si="51"/>
        <v>1.7831829912376782</v>
      </c>
      <c r="DD62" s="100">
        <f t="shared" si="52"/>
        <v>2.2026239155844158</v>
      </c>
      <c r="DF62" s="93">
        <v>0.56999999999999995</v>
      </c>
      <c r="DG62" s="93">
        <f t="shared" si="53"/>
        <v>5.5378749999999997</v>
      </c>
      <c r="DH62" s="93">
        <v>0.19</v>
      </c>
      <c r="DI62" s="93">
        <v>0.24</v>
      </c>
      <c r="DJ62" s="93">
        <v>0.16</v>
      </c>
      <c r="DK62" s="99">
        <f t="shared" si="54"/>
        <v>2.1480108231629149</v>
      </c>
      <c r="DL62" s="99">
        <f t="shared" si="55"/>
        <v>2.0531291696428573</v>
      </c>
      <c r="DM62" s="100">
        <f t="shared" si="56"/>
        <v>2.2011232410714285</v>
      </c>
      <c r="DO62" s="93">
        <v>0.56999999999999995</v>
      </c>
      <c r="DP62" s="93">
        <f t="shared" si="57"/>
        <v>5.950399</v>
      </c>
      <c r="DQ62" s="93">
        <v>0.1</v>
      </c>
      <c r="DR62" s="93">
        <v>0.27</v>
      </c>
      <c r="DS62" s="93">
        <v>0.27</v>
      </c>
      <c r="DT62" s="99">
        <f t="shared" si="58"/>
        <v>0.89876623118865862</v>
      </c>
      <c r="DU62" s="99">
        <f t="shared" si="59"/>
        <v>1.8184443740458014</v>
      </c>
      <c r="DV62" s="100">
        <f t="shared" si="60"/>
        <v>1.5015072311886586</v>
      </c>
      <c r="DX62" s="93">
        <v>0.56999999999999995</v>
      </c>
      <c r="DY62" s="93">
        <f t="shared" si="61"/>
        <v>5.5485927000000004</v>
      </c>
      <c r="DZ62" s="93">
        <v>0.22</v>
      </c>
      <c r="EA62" s="93">
        <v>0.22</v>
      </c>
      <c r="EB62" s="93">
        <v>0.22</v>
      </c>
      <c r="EC62" s="99">
        <f t="shared" si="62"/>
        <v>3.2624281403829603</v>
      </c>
      <c r="ED62" s="99">
        <f t="shared" si="63"/>
        <v>2.2946684998371869</v>
      </c>
      <c r="EE62" s="100">
        <f t="shared" si="64"/>
        <v>2.9739516969111968</v>
      </c>
      <c r="EG62" s="93">
        <v>0.56999999999999995</v>
      </c>
      <c r="EH62" s="93">
        <f t="shared" si="65"/>
        <v>5.8185240999999994</v>
      </c>
      <c r="EI62" s="93">
        <v>2.7</v>
      </c>
      <c r="EJ62" s="93">
        <v>2.7</v>
      </c>
      <c r="EK62" s="93">
        <v>2.7</v>
      </c>
      <c r="EL62" s="99">
        <f t="shared" si="66"/>
        <v>0.946578565901666</v>
      </c>
      <c r="EM62" s="99">
        <f t="shared" si="67"/>
        <v>0.90401877651377827</v>
      </c>
      <c r="EN62" s="100">
        <f t="shared" si="68"/>
        <v>0.90374045048701312</v>
      </c>
      <c r="EP62" s="93">
        <v>0.56999999999999995</v>
      </c>
      <c r="EQ62" s="93">
        <f t="shared" si="69"/>
        <v>5.8465400000000001</v>
      </c>
      <c r="ER62" s="93">
        <v>2.7</v>
      </c>
      <c r="ES62" s="93">
        <v>2.7</v>
      </c>
      <c r="ET62" s="93">
        <v>2.7</v>
      </c>
      <c r="EU62" s="99">
        <f t="shared" si="70"/>
        <v>2.1769470413961041</v>
      </c>
      <c r="EV62" s="99">
        <f t="shared" si="71"/>
        <v>1.3292207616707614</v>
      </c>
      <c r="EW62" s="100">
        <f t="shared" si="72"/>
        <v>2.119378488943489</v>
      </c>
      <c r="EY62" s="93">
        <v>0.56999999999999995</v>
      </c>
      <c r="EZ62" s="93">
        <f t="shared" si="73"/>
        <v>3.3919199999999998</v>
      </c>
      <c r="FA62" s="93">
        <v>1.4</v>
      </c>
      <c r="FB62" s="100">
        <f t="shared" si="77"/>
        <v>1.5660264883346742</v>
      </c>
      <c r="FD62" s="93">
        <v>0.56999999999999995</v>
      </c>
      <c r="FE62" s="93">
        <f t="shared" si="74"/>
        <v>3.1558900000000003</v>
      </c>
      <c r="FF62" s="93">
        <v>0.7</v>
      </c>
      <c r="FG62" s="100">
        <f t="shared" si="78"/>
        <v>4.4358503527769129</v>
      </c>
      <c r="FI62" s="93">
        <v>0.56999999999999995</v>
      </c>
      <c r="FJ62" s="93">
        <f t="shared" si="75"/>
        <v>3.3588100000000001</v>
      </c>
      <c r="FK62" s="93">
        <v>2.5</v>
      </c>
      <c r="FL62" s="100">
        <f t="shared" si="79"/>
        <v>2.4662350712000825</v>
      </c>
    </row>
    <row r="63" spans="2:168" x14ac:dyDescent="0.25">
      <c r="B63" s="93">
        <v>0.57999999999999996</v>
      </c>
      <c r="C63" s="93">
        <f t="shared" si="4"/>
        <v>5.6582601600000011</v>
      </c>
      <c r="D63" s="93">
        <f t="shared" si="76"/>
        <v>0.63280000000000003</v>
      </c>
      <c r="E63" s="93">
        <v>5.5E-2</v>
      </c>
      <c r="F63" s="93">
        <v>0</v>
      </c>
      <c r="G63" s="99">
        <f t="shared" si="5"/>
        <v>2.1850533838554216</v>
      </c>
      <c r="H63" s="99">
        <f t="shared" si="6"/>
        <v>2.0392979036144583</v>
      </c>
      <c r="I63" s="100">
        <f t="shared" si="7"/>
        <v>2.0810642857142856</v>
      </c>
      <c r="K63" s="93">
        <v>0.57999999999999996</v>
      </c>
      <c r="L63" s="93">
        <f t="shared" si="8"/>
        <v>5.8694427999999998</v>
      </c>
      <c r="M63" s="93">
        <v>0.47699999999999998</v>
      </c>
      <c r="N63" s="93">
        <v>1.4</v>
      </c>
      <c r="O63" s="93">
        <v>0.33</v>
      </c>
      <c r="P63" s="99">
        <f t="shared" si="9"/>
        <v>0.68644575801526708</v>
      </c>
      <c r="Q63" s="99">
        <f t="shared" si="10"/>
        <v>1.2509604580152671</v>
      </c>
      <c r="R63" s="100">
        <f t="shared" si="11"/>
        <v>1.2570174580152673</v>
      </c>
      <c r="T63" s="93">
        <v>0.57999999999999996</v>
      </c>
      <c r="U63" s="93">
        <f t="shared" si="12"/>
        <v>5.8915977999999996</v>
      </c>
      <c r="V63" s="93">
        <v>0.7</v>
      </c>
      <c r="W63" s="93">
        <v>0</v>
      </c>
      <c r="Y63" s="99">
        <f t="shared" si="13"/>
        <v>1.295955638738159</v>
      </c>
      <c r="Z63" s="99">
        <f t="shared" si="14"/>
        <v>1.7034009399429784</v>
      </c>
      <c r="AA63" s="100">
        <f t="shared" si="15"/>
        <v>1.6083054580152671</v>
      </c>
      <c r="AC63" s="93">
        <v>0.57999999999999996</v>
      </c>
      <c r="AD63" s="93">
        <f t="shared" si="16"/>
        <v>5.6933559999999996</v>
      </c>
      <c r="AE63" s="93">
        <v>0.65</v>
      </c>
      <c r="AF63" s="93">
        <v>0.2</v>
      </c>
      <c r="AG63" s="93">
        <v>1.03</v>
      </c>
      <c r="AH63" s="99">
        <f t="shared" si="17"/>
        <v>1.7926902945110204</v>
      </c>
      <c r="AI63" s="99">
        <f t="shared" si="18"/>
        <v>2.2241581250000002</v>
      </c>
      <c r="AJ63" s="100">
        <f t="shared" si="19"/>
        <v>1.9861358392857147</v>
      </c>
      <c r="AL63" s="93">
        <v>0.57999999999999996</v>
      </c>
      <c r="AM63" s="93">
        <f t="shared" si="20"/>
        <v>5.6986899999999991</v>
      </c>
      <c r="AN63" s="93">
        <v>-0.48</v>
      </c>
      <c r="AO63" s="93">
        <v>0.38</v>
      </c>
      <c r="AQ63" s="99">
        <f t="shared" si="21"/>
        <v>2.3937398392857143</v>
      </c>
      <c r="AR63" s="99">
        <f t="shared" si="22"/>
        <v>2.270635513513513</v>
      </c>
      <c r="AS63" s="100">
        <f t="shared" si="23"/>
        <v>2.612969227799228</v>
      </c>
      <c r="AU63" s="93">
        <v>0.57999999999999996</v>
      </c>
      <c r="AV63" s="93">
        <f t="shared" si="24"/>
        <v>5.4561340000000005</v>
      </c>
      <c r="AW63" s="93">
        <v>0</v>
      </c>
      <c r="AX63" s="93">
        <v>0.13</v>
      </c>
      <c r="AZ63" s="99">
        <f t="shared" si="25"/>
        <v>3.1028210215016125</v>
      </c>
      <c r="BA63" s="99">
        <f t="shared" si="26"/>
        <v>2.3313672099420852</v>
      </c>
      <c r="BB63" s="100">
        <f t="shared" si="27"/>
        <v>3.0186352099420852</v>
      </c>
      <c r="BD63" s="93">
        <v>0.57999999999999996</v>
      </c>
      <c r="BE63" s="93">
        <f t="shared" si="28"/>
        <v>6.3185099999999998</v>
      </c>
      <c r="BF63" s="93">
        <v>0.41499999999999998</v>
      </c>
      <c r="BG63" s="93">
        <v>0.33</v>
      </c>
      <c r="BH63" s="93">
        <v>0.4</v>
      </c>
      <c r="BI63" s="99">
        <f t="shared" si="29"/>
        <v>0.30488148355899425</v>
      </c>
      <c r="BJ63" s="99">
        <f t="shared" si="30"/>
        <v>1.2985005084782375</v>
      </c>
      <c r="BK63" s="100">
        <f t="shared" si="31"/>
        <v>0.75801184719535786</v>
      </c>
      <c r="BM63" s="93">
        <v>0.57999999999999996</v>
      </c>
      <c r="BN63" s="93">
        <f t="shared" si="32"/>
        <v>6.3349446</v>
      </c>
      <c r="BO63" s="93">
        <v>0.43</v>
      </c>
      <c r="BR63" s="99">
        <f t="shared" si="33"/>
        <v>0.96204975628626688</v>
      </c>
      <c r="BS63" s="99">
        <f t="shared" si="34"/>
        <v>1.6240550290135398</v>
      </c>
      <c r="BT63" s="100">
        <f t="shared" si="35"/>
        <v>1.4675923017408126</v>
      </c>
      <c r="BV63" s="93">
        <v>0.57999999999999996</v>
      </c>
      <c r="BW63" s="93">
        <f t="shared" si="36"/>
        <v>6.1128051800000005</v>
      </c>
      <c r="BX63" s="93">
        <f t="shared" si="37"/>
        <v>0.66359999999999986</v>
      </c>
      <c r="BY63" s="93">
        <v>0</v>
      </c>
      <c r="BZ63" s="93">
        <v>0</v>
      </c>
      <c r="CA63" s="99">
        <f t="shared" si="38"/>
        <v>1.2258738581818183</v>
      </c>
      <c r="CB63" s="99">
        <f t="shared" si="39"/>
        <v>1.2776639824642362</v>
      </c>
      <c r="CC63" s="100">
        <f t="shared" si="40"/>
        <v>1.3650268181818184</v>
      </c>
      <c r="CE63" s="93">
        <v>0.57999999999999996</v>
      </c>
      <c r="CF63" s="93">
        <f t="shared" si="41"/>
        <v>5.9100254000000003</v>
      </c>
      <c r="CG63" s="93">
        <v>1.43</v>
      </c>
      <c r="CH63" s="93">
        <v>1.2</v>
      </c>
      <c r="CI63" s="93">
        <v>1.2</v>
      </c>
      <c r="CJ63" s="99">
        <f t="shared" si="42"/>
        <v>0.67058313636363642</v>
      </c>
      <c r="CK63" s="99">
        <f t="shared" si="43"/>
        <v>1.1040485279187817</v>
      </c>
      <c r="CL63" s="100">
        <f t="shared" si="44"/>
        <v>0.86127909090909094</v>
      </c>
      <c r="CN63" s="93">
        <v>0.57999999999999996</v>
      </c>
      <c r="CO63" s="93">
        <f t="shared" si="45"/>
        <v>6.3023059999999997</v>
      </c>
      <c r="CP63" s="93">
        <v>0.67</v>
      </c>
      <c r="CQ63" s="93">
        <v>0.6</v>
      </c>
      <c r="CR63" s="93">
        <v>0.6</v>
      </c>
      <c r="CS63" s="99">
        <f t="shared" si="46"/>
        <v>8.6141009582588884E-2</v>
      </c>
      <c r="CT63" s="99">
        <f t="shared" si="47"/>
        <v>1.3743930095825889</v>
      </c>
      <c r="CU63" s="100">
        <f t="shared" si="48"/>
        <v>0.84239300958258889</v>
      </c>
      <c r="CW63" s="93">
        <v>0.57999999999999996</v>
      </c>
      <c r="CX63" s="93">
        <f t="shared" si="49"/>
        <v>5.9363738000000001</v>
      </c>
      <c r="CY63" s="93">
        <v>0.8</v>
      </c>
      <c r="CZ63" s="93">
        <v>0.28000000000000003</v>
      </c>
      <c r="DA63" s="93">
        <v>0.28000000000000003</v>
      </c>
      <c r="DB63" s="99">
        <f t="shared" si="50"/>
        <v>2.4004479079956194</v>
      </c>
      <c r="DC63" s="99">
        <f t="shared" si="51"/>
        <v>1.778124300109529</v>
      </c>
      <c r="DD63" s="100">
        <f t="shared" si="52"/>
        <v>2.2016279090909094</v>
      </c>
      <c r="DF63" s="93">
        <v>0.57999999999999996</v>
      </c>
      <c r="DG63" s="93">
        <f t="shared" si="53"/>
        <v>5.5358499999999999</v>
      </c>
      <c r="DH63" s="93">
        <v>0.19</v>
      </c>
      <c r="DI63" s="93">
        <v>0.24</v>
      </c>
      <c r="DJ63" s="93">
        <v>0.16</v>
      </c>
      <c r="DK63" s="99">
        <f t="shared" si="54"/>
        <v>2.1618413965016128</v>
      </c>
      <c r="DL63" s="99">
        <f t="shared" si="55"/>
        <v>2.0572276964285718</v>
      </c>
      <c r="DM63" s="100">
        <f t="shared" si="56"/>
        <v>2.2107206964285719</v>
      </c>
      <c r="DO63" s="93">
        <v>0.57999999999999996</v>
      </c>
      <c r="DP63" s="93">
        <f t="shared" si="57"/>
        <v>5.9485060000000001</v>
      </c>
      <c r="DQ63" s="93">
        <v>0.1</v>
      </c>
      <c r="DR63" s="93">
        <v>0.27</v>
      </c>
      <c r="DS63" s="93">
        <v>0.27</v>
      </c>
      <c r="DT63" s="99">
        <f t="shared" si="58"/>
        <v>0.908907149400218</v>
      </c>
      <c r="DU63" s="99">
        <f t="shared" si="59"/>
        <v>1.8278814351145036</v>
      </c>
      <c r="DV63" s="100">
        <f t="shared" si="60"/>
        <v>1.510647149400218</v>
      </c>
      <c r="DX63" s="93">
        <v>0.57999999999999996</v>
      </c>
      <c r="DY63" s="93">
        <f t="shared" si="61"/>
        <v>5.5466137999999994</v>
      </c>
      <c r="DZ63" s="93">
        <v>0.22</v>
      </c>
      <c r="EA63" s="93">
        <v>0.22</v>
      </c>
      <c r="EB63" s="93">
        <v>0.22</v>
      </c>
      <c r="EC63" s="99">
        <f t="shared" si="62"/>
        <v>3.2682548771514632</v>
      </c>
      <c r="ED63" s="99">
        <f t="shared" si="63"/>
        <v>2.2982352386844678</v>
      </c>
      <c r="EE63" s="100">
        <f t="shared" si="64"/>
        <v>2.9861397567567565</v>
      </c>
      <c r="EG63" s="93">
        <v>0.57999999999999996</v>
      </c>
      <c r="EH63" s="93">
        <f t="shared" si="65"/>
        <v>5.8249753999999996</v>
      </c>
      <c r="EI63" s="93">
        <v>2.7</v>
      </c>
      <c r="EJ63" s="93">
        <v>2.7</v>
      </c>
      <c r="EK63" s="93">
        <v>2.7</v>
      </c>
      <c r="EL63" s="99">
        <f t="shared" si="66"/>
        <v>0.93012521658894221</v>
      </c>
      <c r="EM63" s="99">
        <f t="shared" si="67"/>
        <v>0.89566665291878178</v>
      </c>
      <c r="EN63" s="100">
        <f t="shared" si="68"/>
        <v>0.88889221590909107</v>
      </c>
      <c r="EP63" s="93">
        <v>0.57999999999999996</v>
      </c>
      <c r="EQ63" s="93">
        <f t="shared" si="69"/>
        <v>5.8532600000000006</v>
      </c>
      <c r="ER63" s="93">
        <v>2.7</v>
      </c>
      <c r="ES63" s="93">
        <v>2.7</v>
      </c>
      <c r="ET63" s="93">
        <v>2.7</v>
      </c>
      <c r="EU63" s="99">
        <f t="shared" si="70"/>
        <v>2.1684708522727272</v>
      </c>
      <c r="EV63" s="99">
        <f t="shared" si="71"/>
        <v>1.3245553316953316</v>
      </c>
      <c r="EW63" s="100">
        <f t="shared" si="72"/>
        <v>2.1101544226044222</v>
      </c>
      <c r="EY63" s="93">
        <v>0.57999999999999996</v>
      </c>
      <c r="EZ63" s="93">
        <f t="shared" si="73"/>
        <v>3.3954800000000001</v>
      </c>
      <c r="FA63" s="93">
        <v>1.4</v>
      </c>
      <c r="FB63" s="100">
        <f t="shared" si="77"/>
        <v>1.5413118342719228</v>
      </c>
      <c r="FD63" s="93">
        <v>0.57999999999999996</v>
      </c>
      <c r="FE63" s="93">
        <f t="shared" si="74"/>
        <v>3.15666</v>
      </c>
      <c r="FF63" s="93">
        <v>0.7</v>
      </c>
      <c r="FG63" s="100">
        <f t="shared" si="78"/>
        <v>4.4096952694544616</v>
      </c>
      <c r="FI63" s="93">
        <v>0.57999999999999996</v>
      </c>
      <c r="FJ63" s="93">
        <f t="shared" si="75"/>
        <v>3.36314</v>
      </c>
      <c r="FK63" s="93">
        <v>2.5</v>
      </c>
      <c r="FL63" s="100">
        <f t="shared" si="79"/>
        <v>2.4159653338148797</v>
      </c>
    </row>
    <row r="64" spans="2:168" x14ac:dyDescent="0.25">
      <c r="B64" s="93">
        <v>0.59</v>
      </c>
      <c r="C64" s="93">
        <f t="shared" si="4"/>
        <v>5.6583391899999995</v>
      </c>
      <c r="D64" s="93">
        <f t="shared" si="76"/>
        <v>0.64590000000000003</v>
      </c>
      <c r="E64" s="93">
        <v>5.5E-2</v>
      </c>
      <c r="F64" s="93">
        <v>0</v>
      </c>
      <c r="G64" s="99">
        <f t="shared" si="5"/>
        <v>2.1987657938726337</v>
      </c>
      <c r="H64" s="99">
        <f t="shared" si="6"/>
        <v>2.0420437960413085</v>
      </c>
      <c r="I64" s="100">
        <f t="shared" si="7"/>
        <v>2.0875142857142857</v>
      </c>
      <c r="K64" s="93">
        <v>0.59</v>
      </c>
      <c r="L64" s="93">
        <f t="shared" si="8"/>
        <v>5.8736236999999996</v>
      </c>
      <c r="M64" s="93">
        <v>0.47699999999999998</v>
      </c>
      <c r="N64" s="93">
        <v>1.4</v>
      </c>
      <c r="O64" s="93">
        <v>0.33</v>
      </c>
      <c r="P64" s="99">
        <f t="shared" si="9"/>
        <v>0.67656977551799335</v>
      </c>
      <c r="Q64" s="99">
        <f t="shared" si="10"/>
        <v>1.2480498255179935</v>
      </c>
      <c r="R64" s="100">
        <f t="shared" si="11"/>
        <v>1.2512067540894221</v>
      </c>
      <c r="T64" s="93">
        <v>0.59</v>
      </c>
      <c r="U64" s="93">
        <f t="shared" si="12"/>
        <v>5.8955669000000004</v>
      </c>
      <c r="V64" s="93">
        <v>0.7</v>
      </c>
      <c r="W64" s="93">
        <v>0</v>
      </c>
      <c r="Y64" s="99">
        <f t="shared" si="13"/>
        <v>1.2706532162236734</v>
      </c>
      <c r="Z64" s="99">
        <f t="shared" si="14"/>
        <v>1.6954579150188542</v>
      </c>
      <c r="AA64" s="100">
        <f t="shared" si="15"/>
        <v>1.5954837540894222</v>
      </c>
      <c r="AC64" s="93">
        <v>0.59</v>
      </c>
      <c r="AD64" s="93">
        <f t="shared" si="16"/>
        <v>5.6975379999999998</v>
      </c>
      <c r="AE64" s="93">
        <v>0.65</v>
      </c>
      <c r="AF64" s="93">
        <v>0.2</v>
      </c>
      <c r="AG64" s="93">
        <v>1.03</v>
      </c>
      <c r="AH64" s="99">
        <f t="shared" si="17"/>
        <v>1.779553756886608</v>
      </c>
      <c r="AI64" s="99">
        <f t="shared" si="18"/>
        <v>2.2245010267857142</v>
      </c>
      <c r="AJ64" s="100">
        <f t="shared" si="19"/>
        <v>1.9808925982142853</v>
      </c>
      <c r="AL64" s="93">
        <v>0.59</v>
      </c>
      <c r="AM64" s="93">
        <f t="shared" si="20"/>
        <v>5.7027450000000002</v>
      </c>
      <c r="AN64" s="93">
        <v>-0.48</v>
      </c>
      <c r="AO64" s="93">
        <v>0.38</v>
      </c>
      <c r="AQ64" s="99">
        <f t="shared" si="21"/>
        <v>2.3709255982142858</v>
      </c>
      <c r="AR64" s="99">
        <f t="shared" si="22"/>
        <v>2.269133810810811</v>
      </c>
      <c r="AS64" s="100">
        <f t="shared" si="23"/>
        <v>2.5970243822393821</v>
      </c>
      <c r="AU64" s="93">
        <v>0.59</v>
      </c>
      <c r="AV64" s="93">
        <f t="shared" si="24"/>
        <v>5.4560069999999996</v>
      </c>
      <c r="AW64" s="93">
        <v>0</v>
      </c>
      <c r="AX64" s="93">
        <v>0.13</v>
      </c>
      <c r="AZ64" s="99">
        <f t="shared" si="25"/>
        <v>3.0950643180545963</v>
      </c>
      <c r="BA64" s="99">
        <f t="shared" si="26"/>
        <v>2.3294376054536681</v>
      </c>
      <c r="BB64" s="100">
        <f t="shared" si="27"/>
        <v>3.0096846054536686</v>
      </c>
      <c r="BD64" s="93">
        <v>0.59</v>
      </c>
      <c r="BE64" s="93">
        <f t="shared" si="28"/>
        <v>6.3223400000000005</v>
      </c>
      <c r="BF64" s="93">
        <v>0.41499999999999998</v>
      </c>
      <c r="BG64" s="93">
        <v>0.33</v>
      </c>
      <c r="BH64" s="93">
        <v>0.4</v>
      </c>
      <c r="BI64" s="99">
        <f t="shared" si="29"/>
        <v>0.300057172147002</v>
      </c>
      <c r="BJ64" s="99">
        <f t="shared" si="30"/>
        <v>1.3050337679015012</v>
      </c>
      <c r="BK64" s="100">
        <f t="shared" si="31"/>
        <v>0.76046021760154736</v>
      </c>
      <c r="BM64" s="93">
        <v>0.59</v>
      </c>
      <c r="BN64" s="93">
        <f t="shared" si="32"/>
        <v>6.3383833000000003</v>
      </c>
      <c r="BO64" s="93">
        <v>0.43</v>
      </c>
      <c r="BR64" s="99">
        <f t="shared" si="33"/>
        <v>0.94151708123791122</v>
      </c>
      <c r="BS64" s="99">
        <f t="shared" si="34"/>
        <v>1.6241899903288202</v>
      </c>
      <c r="BT64" s="100">
        <f t="shared" si="35"/>
        <v>1.4547858994197291</v>
      </c>
      <c r="BV64" s="93">
        <v>0.59</v>
      </c>
      <c r="BW64" s="93">
        <f t="shared" si="36"/>
        <v>6.1124076949999999</v>
      </c>
      <c r="BX64" s="93">
        <f t="shared" si="37"/>
        <v>0.67579999999999996</v>
      </c>
      <c r="BY64" s="93">
        <v>0</v>
      </c>
      <c r="BZ64" s="93">
        <v>0</v>
      </c>
      <c r="CA64" s="99">
        <f t="shared" si="38"/>
        <v>1.2083169345454547</v>
      </c>
      <c r="CB64" s="99">
        <f t="shared" si="39"/>
        <v>1.2718266843562529</v>
      </c>
      <c r="CC64" s="100">
        <f t="shared" si="40"/>
        <v>1.3504520454545454</v>
      </c>
      <c r="CE64" s="93">
        <v>0.59</v>
      </c>
      <c r="CF64" s="93">
        <f t="shared" si="41"/>
        <v>5.9144516999999999</v>
      </c>
      <c r="CG64" s="93">
        <v>1.43</v>
      </c>
      <c r="CH64" s="93">
        <v>1.2</v>
      </c>
      <c r="CI64" s="93">
        <v>1.2</v>
      </c>
      <c r="CJ64" s="99">
        <f t="shared" si="42"/>
        <v>0.66605636038961036</v>
      </c>
      <c r="CK64" s="99">
        <f t="shared" si="43"/>
        <v>1.0974249311094995</v>
      </c>
      <c r="CL64" s="100">
        <f t="shared" si="44"/>
        <v>0.85377831168831164</v>
      </c>
      <c r="CN64" s="93">
        <v>0.59</v>
      </c>
      <c r="CO64" s="93">
        <f t="shared" si="45"/>
        <v>6.3065129999999998</v>
      </c>
      <c r="CP64" s="93">
        <v>0.67</v>
      </c>
      <c r="CQ64" s="93">
        <v>0.6</v>
      </c>
      <c r="CR64" s="93">
        <v>0.6</v>
      </c>
      <c r="CS64" s="99">
        <f t="shared" si="46"/>
        <v>8.5479304693844349E-2</v>
      </c>
      <c r="CT64" s="99">
        <f t="shared" si="47"/>
        <v>1.3780123046938444</v>
      </c>
      <c r="CU64" s="100">
        <f t="shared" si="48"/>
        <v>0.84201230469384436</v>
      </c>
      <c r="CW64" s="93">
        <v>0.59</v>
      </c>
      <c r="CX64" s="93">
        <f t="shared" si="49"/>
        <v>5.9411149000000005</v>
      </c>
      <c r="CY64" s="93">
        <v>0.8</v>
      </c>
      <c r="CZ64" s="93">
        <v>0.28000000000000003</v>
      </c>
      <c r="DA64" s="93">
        <v>0.28000000000000003</v>
      </c>
      <c r="DB64" s="99">
        <f t="shared" si="50"/>
        <v>2.3947784556407448</v>
      </c>
      <c r="DC64" s="99">
        <f t="shared" si="51"/>
        <v>1.7731216089813802</v>
      </c>
      <c r="DD64" s="100">
        <f t="shared" si="52"/>
        <v>2.2006879025974029</v>
      </c>
      <c r="DF64" s="93">
        <v>0.59</v>
      </c>
      <c r="DG64" s="93">
        <f t="shared" si="53"/>
        <v>5.5338250000000002</v>
      </c>
      <c r="DH64" s="93">
        <v>0.19</v>
      </c>
      <c r="DI64" s="93">
        <v>0.24</v>
      </c>
      <c r="DJ64" s="93">
        <v>0.16</v>
      </c>
      <c r="DK64" s="99">
        <f t="shared" si="54"/>
        <v>2.1757099698403102</v>
      </c>
      <c r="DL64" s="99">
        <f t="shared" si="55"/>
        <v>2.0613742232142855</v>
      </c>
      <c r="DM64" s="100">
        <f t="shared" si="56"/>
        <v>2.2203501517857145</v>
      </c>
      <c r="DO64" s="93">
        <v>0.59</v>
      </c>
      <c r="DP64" s="93">
        <f t="shared" si="57"/>
        <v>5.9466129999999993</v>
      </c>
      <c r="DQ64" s="93">
        <v>0.1</v>
      </c>
      <c r="DR64" s="93">
        <v>0.27</v>
      </c>
      <c r="DS64" s="93">
        <v>0.27</v>
      </c>
      <c r="DT64" s="99">
        <f t="shared" si="58"/>
        <v>0.9190680676117774</v>
      </c>
      <c r="DU64" s="99">
        <f t="shared" si="59"/>
        <v>1.8373724961832061</v>
      </c>
      <c r="DV64" s="100">
        <f t="shared" si="60"/>
        <v>1.5198410676117773</v>
      </c>
      <c r="DX64" s="93">
        <v>0.59</v>
      </c>
      <c r="DY64" s="93">
        <f t="shared" si="61"/>
        <v>5.5446349000000001</v>
      </c>
      <c r="DZ64" s="93">
        <v>0.22</v>
      </c>
      <c r="EA64" s="93">
        <v>0.22</v>
      </c>
      <c r="EB64" s="93">
        <v>0.22</v>
      </c>
      <c r="EC64" s="99">
        <f t="shared" si="62"/>
        <v>3.2741256139199653</v>
      </c>
      <c r="ED64" s="99">
        <f t="shared" si="63"/>
        <v>2.301845977531749</v>
      </c>
      <c r="EE64" s="100">
        <f t="shared" si="64"/>
        <v>2.9983718166023161</v>
      </c>
      <c r="EG64" s="93">
        <v>0.59</v>
      </c>
      <c r="EH64" s="93">
        <f t="shared" si="65"/>
        <v>5.8314266999999997</v>
      </c>
      <c r="EI64" s="93">
        <v>2.7</v>
      </c>
      <c r="EJ64" s="93">
        <v>2.7</v>
      </c>
      <c r="EK64" s="93">
        <v>2.7</v>
      </c>
      <c r="EL64" s="99">
        <f t="shared" si="66"/>
        <v>0.91421186727621861</v>
      </c>
      <c r="EM64" s="99">
        <f t="shared" si="67"/>
        <v>0.8878545293237855</v>
      </c>
      <c r="EN64" s="100">
        <f t="shared" si="68"/>
        <v>0.87458398133116877</v>
      </c>
      <c r="EP64" s="93">
        <v>0.59</v>
      </c>
      <c r="EQ64" s="93">
        <f t="shared" si="69"/>
        <v>5.8599800000000002</v>
      </c>
      <c r="ER64" s="93">
        <v>2.7</v>
      </c>
      <c r="ES64" s="93">
        <v>2.7</v>
      </c>
      <c r="ET64" s="93">
        <v>2.7</v>
      </c>
      <c r="EU64" s="99">
        <f t="shared" si="70"/>
        <v>2.1605346631493507</v>
      </c>
      <c r="EV64" s="99">
        <f t="shared" si="71"/>
        <v>1.3204299017199017</v>
      </c>
      <c r="EW64" s="100">
        <f t="shared" si="72"/>
        <v>2.1014703562653567</v>
      </c>
      <c r="EY64" s="93">
        <v>0.59</v>
      </c>
      <c r="EZ64" s="93">
        <f t="shared" si="73"/>
        <v>3.3990399999999998</v>
      </c>
      <c r="FA64" s="93">
        <v>1.4</v>
      </c>
      <c r="FB64" s="100">
        <f t="shared" si="77"/>
        <v>1.5168771802091714</v>
      </c>
      <c r="FD64" s="93">
        <v>0.59</v>
      </c>
      <c r="FE64" s="93">
        <f t="shared" si="74"/>
        <v>3.1574300000000002</v>
      </c>
      <c r="FF64" s="93">
        <v>0.7</v>
      </c>
      <c r="FG64" s="100">
        <f t="shared" si="78"/>
        <v>4.3836801861320094</v>
      </c>
      <c r="FI64" s="93">
        <v>0.59</v>
      </c>
      <c r="FJ64" s="93">
        <f t="shared" si="75"/>
        <v>3.36747</v>
      </c>
      <c r="FK64" s="93">
        <v>2.5</v>
      </c>
      <c r="FL64" s="100">
        <f t="shared" si="79"/>
        <v>2.366195596429677</v>
      </c>
    </row>
    <row r="65" spans="2:168" x14ac:dyDescent="0.25">
      <c r="B65" s="93">
        <v>0.6</v>
      </c>
      <c r="C65" s="93">
        <f t="shared" si="4"/>
        <v>5.6584179999999993</v>
      </c>
      <c r="D65" s="93">
        <f t="shared" si="76"/>
        <v>0.65900000000000003</v>
      </c>
      <c r="E65" s="93">
        <v>5.5E-2</v>
      </c>
      <c r="F65" s="93">
        <v>0</v>
      </c>
      <c r="G65" s="99">
        <f t="shared" si="5"/>
        <v>2.2126545438898453</v>
      </c>
      <c r="H65" s="99">
        <f t="shared" si="6"/>
        <v>2.0448006884681589</v>
      </c>
      <c r="I65" s="100">
        <f t="shared" si="7"/>
        <v>2.0939642857142857</v>
      </c>
      <c r="K65" s="93">
        <v>0.6</v>
      </c>
      <c r="L65" s="93">
        <f t="shared" si="8"/>
        <v>5.8778199999999998</v>
      </c>
      <c r="M65" s="93">
        <v>0.47699999999999998</v>
      </c>
      <c r="N65" s="93">
        <v>1.4</v>
      </c>
      <c r="O65" s="93">
        <v>0.33</v>
      </c>
      <c r="P65" s="99">
        <f t="shared" si="9"/>
        <v>0.66678919302071971</v>
      </c>
      <c r="Q65" s="99">
        <f t="shared" si="10"/>
        <v>1.2454191930207199</v>
      </c>
      <c r="R65" s="100">
        <f t="shared" si="11"/>
        <v>1.2454620501635769</v>
      </c>
      <c r="T65" s="93">
        <v>0.6</v>
      </c>
      <c r="U65" s="93">
        <f t="shared" si="12"/>
        <v>5.8995359999999994</v>
      </c>
      <c r="V65" s="93">
        <v>0.7</v>
      </c>
      <c r="W65" s="93">
        <v>0</v>
      </c>
      <c r="Y65" s="99">
        <f t="shared" si="13"/>
        <v>1.2454907937091881</v>
      </c>
      <c r="Z65" s="99">
        <f t="shared" si="14"/>
        <v>1.6875148900947301</v>
      </c>
      <c r="AA65" s="100">
        <f t="shared" si="15"/>
        <v>1.5826620501635769</v>
      </c>
      <c r="AC65" s="93">
        <v>0.6</v>
      </c>
      <c r="AD65" s="93">
        <f t="shared" si="16"/>
        <v>5.7017199999999999</v>
      </c>
      <c r="AE65" s="93">
        <v>0.65</v>
      </c>
      <c r="AF65" s="93">
        <v>0.2</v>
      </c>
      <c r="AG65" s="93">
        <v>1.03</v>
      </c>
      <c r="AH65" s="99">
        <f t="shared" si="17"/>
        <v>1.766547219262196</v>
      </c>
      <c r="AI65" s="99">
        <f t="shared" si="18"/>
        <v>2.2248839285714284</v>
      </c>
      <c r="AJ65" s="100">
        <f t="shared" si="19"/>
        <v>1.975855357142857</v>
      </c>
      <c r="AL65" s="93">
        <v>0.6</v>
      </c>
      <c r="AM65" s="93">
        <f t="shared" si="20"/>
        <v>5.7067999999999994</v>
      </c>
      <c r="AN65" s="93">
        <v>-0.48</v>
      </c>
      <c r="AO65" s="93">
        <v>0.38</v>
      </c>
      <c r="AQ65" s="99">
        <f t="shared" si="21"/>
        <v>2.3480153571428573</v>
      </c>
      <c r="AR65" s="99">
        <f t="shared" si="22"/>
        <v>2.2677081081081076</v>
      </c>
      <c r="AS65" s="100">
        <f t="shared" si="23"/>
        <v>2.5810795366795367</v>
      </c>
      <c r="AU65" s="93">
        <v>0.6</v>
      </c>
      <c r="AV65" s="93">
        <f t="shared" si="24"/>
        <v>5.4558800000000005</v>
      </c>
      <c r="AW65" s="93">
        <v>0</v>
      </c>
      <c r="AX65" s="93">
        <v>0.13</v>
      </c>
      <c r="AZ65" s="99">
        <f t="shared" si="25"/>
        <v>3.08730761460758</v>
      </c>
      <c r="BA65" s="99">
        <f t="shared" si="26"/>
        <v>2.327534000965251</v>
      </c>
      <c r="BB65" s="100">
        <f t="shared" si="27"/>
        <v>3.0007340009652514</v>
      </c>
      <c r="BD65" s="93">
        <v>0.6</v>
      </c>
      <c r="BE65" s="93">
        <f t="shared" si="28"/>
        <v>6.3261700000000003</v>
      </c>
      <c r="BF65" s="93">
        <v>0.41499999999999998</v>
      </c>
      <c r="BG65" s="93">
        <v>0.33</v>
      </c>
      <c r="BH65" s="93">
        <v>0.4</v>
      </c>
      <c r="BI65" s="99">
        <f t="shared" si="29"/>
        <v>0.29531586073500971</v>
      </c>
      <c r="BJ65" s="99">
        <f t="shared" si="30"/>
        <v>1.3116330273247652</v>
      </c>
      <c r="BK65" s="100">
        <f t="shared" si="31"/>
        <v>0.76298858800773695</v>
      </c>
      <c r="BM65" s="93">
        <v>0.6</v>
      </c>
      <c r="BN65" s="93">
        <f t="shared" si="32"/>
        <v>6.3418220000000005</v>
      </c>
      <c r="BO65" s="93">
        <v>0.43</v>
      </c>
      <c r="BR65" s="99">
        <f t="shared" si="33"/>
        <v>0.92107040618955538</v>
      </c>
      <c r="BS65" s="99">
        <f t="shared" si="34"/>
        <v>1.6243249516441005</v>
      </c>
      <c r="BT65" s="100">
        <f t="shared" si="35"/>
        <v>1.4419794970986461</v>
      </c>
      <c r="BV65" s="93">
        <v>0.6</v>
      </c>
      <c r="BW65" s="93">
        <f t="shared" si="36"/>
        <v>6.1120099999999997</v>
      </c>
      <c r="BX65" s="93">
        <f t="shared" si="37"/>
        <v>0.68799999999999994</v>
      </c>
      <c r="BY65" s="93">
        <v>0</v>
      </c>
      <c r="BZ65" s="93">
        <v>0</v>
      </c>
      <c r="CA65" s="99">
        <f t="shared" si="38"/>
        <v>1.1909390909090911</v>
      </c>
      <c r="CB65" s="99">
        <f t="shared" si="39"/>
        <v>1.2659893862482696</v>
      </c>
      <c r="CC65" s="100">
        <f t="shared" si="40"/>
        <v>1.3358772727272727</v>
      </c>
      <c r="CE65" s="93">
        <v>0.6</v>
      </c>
      <c r="CF65" s="93">
        <f t="shared" si="41"/>
        <v>5.9188779999999994</v>
      </c>
      <c r="CG65" s="93">
        <v>1.43</v>
      </c>
      <c r="CH65" s="93">
        <v>1.2</v>
      </c>
      <c r="CI65" s="93">
        <v>1.2</v>
      </c>
      <c r="CJ65" s="99">
        <f t="shared" si="42"/>
        <v>0.66181558441558463</v>
      </c>
      <c r="CK65" s="99">
        <f t="shared" si="43"/>
        <v>1.0910413343002177</v>
      </c>
      <c r="CL65" s="100">
        <f t="shared" si="44"/>
        <v>0.84651753246753247</v>
      </c>
      <c r="CN65" s="93">
        <v>0.6</v>
      </c>
      <c r="CO65" s="93">
        <f t="shared" si="45"/>
        <v>6.3107199999999999</v>
      </c>
      <c r="CP65" s="93">
        <v>0.67</v>
      </c>
      <c r="CQ65" s="93">
        <v>0.6</v>
      </c>
      <c r="CR65" s="93">
        <v>0.6</v>
      </c>
      <c r="CS65" s="99">
        <f t="shared" si="46"/>
        <v>8.4951599805099864E-2</v>
      </c>
      <c r="CT65" s="99">
        <f t="shared" si="47"/>
        <v>1.3817515998051</v>
      </c>
      <c r="CU65" s="100">
        <f t="shared" si="48"/>
        <v>0.84175159980509984</v>
      </c>
      <c r="CW65" s="93">
        <v>0.6</v>
      </c>
      <c r="CX65" s="93">
        <f t="shared" si="49"/>
        <v>5.9458560000000009</v>
      </c>
      <c r="CY65" s="93">
        <v>0.8</v>
      </c>
      <c r="CZ65" s="93">
        <v>0.28000000000000003</v>
      </c>
      <c r="DA65" s="93">
        <v>0.28000000000000003</v>
      </c>
      <c r="DB65" s="99">
        <f t="shared" si="50"/>
        <v>2.3892690032858708</v>
      </c>
      <c r="DC65" s="99">
        <f t="shared" si="51"/>
        <v>1.7681749178532311</v>
      </c>
      <c r="DD65" s="100">
        <f t="shared" si="52"/>
        <v>2.1998038961038962</v>
      </c>
      <c r="DF65" s="93">
        <v>0.6</v>
      </c>
      <c r="DG65" s="93">
        <f t="shared" si="53"/>
        <v>5.5318000000000005</v>
      </c>
      <c r="DH65" s="93">
        <v>0.19</v>
      </c>
      <c r="DI65" s="93">
        <v>0.24</v>
      </c>
      <c r="DJ65" s="93">
        <v>0.16</v>
      </c>
      <c r="DK65" s="99">
        <f t="shared" si="54"/>
        <v>2.1896165431790084</v>
      </c>
      <c r="DL65" s="99">
        <f t="shared" si="55"/>
        <v>2.0655687500000006</v>
      </c>
      <c r="DM65" s="100">
        <f t="shared" si="56"/>
        <v>2.2300116071428571</v>
      </c>
      <c r="DO65" s="93">
        <v>0.6</v>
      </c>
      <c r="DP65" s="93">
        <f t="shared" si="57"/>
        <v>5.9447200000000002</v>
      </c>
      <c r="DQ65" s="93">
        <v>0.1</v>
      </c>
      <c r="DR65" s="93">
        <v>0.27</v>
      </c>
      <c r="DS65" s="93">
        <v>0.27</v>
      </c>
      <c r="DT65" s="99">
        <f t="shared" si="58"/>
        <v>0.92924898582333693</v>
      </c>
      <c r="DU65" s="99">
        <f t="shared" si="59"/>
        <v>1.8469175572519081</v>
      </c>
      <c r="DV65" s="100">
        <f t="shared" si="60"/>
        <v>1.529088985823337</v>
      </c>
      <c r="DX65" s="93">
        <v>0.6</v>
      </c>
      <c r="DY65" s="93">
        <f t="shared" si="61"/>
        <v>5.542656</v>
      </c>
      <c r="DZ65" s="93">
        <v>0.22</v>
      </c>
      <c r="EA65" s="93">
        <v>0.22</v>
      </c>
      <c r="EB65" s="93">
        <v>0.22</v>
      </c>
      <c r="EC65" s="99">
        <f t="shared" si="62"/>
        <v>3.2800403506884686</v>
      </c>
      <c r="ED65" s="99">
        <f t="shared" si="63"/>
        <v>2.3055007163790298</v>
      </c>
      <c r="EE65" s="100">
        <f t="shared" si="64"/>
        <v>3.0106478764478761</v>
      </c>
      <c r="EG65" s="93">
        <v>0.6</v>
      </c>
      <c r="EH65" s="93">
        <f t="shared" si="65"/>
        <v>5.8378779999999999</v>
      </c>
      <c r="EI65" s="93">
        <v>2.7</v>
      </c>
      <c r="EJ65" s="93">
        <v>2.7</v>
      </c>
      <c r="EK65" s="93">
        <v>2.7</v>
      </c>
      <c r="EL65" s="99">
        <f t="shared" si="66"/>
        <v>0.89883851796349468</v>
      </c>
      <c r="EM65" s="99">
        <f t="shared" si="67"/>
        <v>0.8805824057287891</v>
      </c>
      <c r="EN65" s="100">
        <f t="shared" si="68"/>
        <v>0.86081574675324701</v>
      </c>
      <c r="EP65" s="93">
        <v>0.6</v>
      </c>
      <c r="EQ65" s="93">
        <f t="shared" si="69"/>
        <v>5.8666999999999998</v>
      </c>
      <c r="ER65" s="93">
        <v>2.7</v>
      </c>
      <c r="ES65" s="93">
        <v>2.7</v>
      </c>
      <c r="ET65" s="93">
        <v>2.7</v>
      </c>
      <c r="EU65" s="99">
        <f t="shared" si="70"/>
        <v>2.1531384740259738</v>
      </c>
      <c r="EV65" s="99">
        <f t="shared" si="71"/>
        <v>1.3168444717444716</v>
      </c>
      <c r="EW65" s="100">
        <f t="shared" si="72"/>
        <v>2.0933262899262899</v>
      </c>
      <c r="EY65" s="93">
        <v>0.6</v>
      </c>
      <c r="EZ65" s="93">
        <f t="shared" si="73"/>
        <v>3.4025999999999996</v>
      </c>
      <c r="FA65" s="93">
        <v>1.4</v>
      </c>
      <c r="FB65" s="100">
        <f t="shared" si="77"/>
        <v>1.4927225261464199</v>
      </c>
      <c r="FD65" s="93">
        <v>0.6</v>
      </c>
      <c r="FE65" s="93">
        <f t="shared" si="74"/>
        <v>3.1581999999999999</v>
      </c>
      <c r="FF65" s="93">
        <v>0.7</v>
      </c>
      <c r="FG65" s="100">
        <f t="shared" si="78"/>
        <v>4.3578051028095581</v>
      </c>
      <c r="FI65" s="93">
        <v>0.6</v>
      </c>
      <c r="FJ65" s="93">
        <f t="shared" si="75"/>
        <v>3.3717999999999999</v>
      </c>
      <c r="FK65" s="93">
        <v>2.5</v>
      </c>
      <c r="FL65" s="100">
        <f t="shared" si="79"/>
        <v>2.3169258590444746</v>
      </c>
    </row>
    <row r="66" spans="2:168" x14ac:dyDescent="0.25">
      <c r="B66" s="93">
        <v>0.61</v>
      </c>
      <c r="C66" s="93">
        <f t="shared" si="4"/>
        <v>5.6584965900000004</v>
      </c>
      <c r="D66" s="93">
        <f t="shared" si="76"/>
        <v>0.67210000000000003</v>
      </c>
      <c r="E66" s="93">
        <v>5.5E-2</v>
      </c>
      <c r="F66" s="93">
        <v>0</v>
      </c>
      <c r="G66" s="99">
        <f t="shared" si="5"/>
        <v>2.2267274939070569</v>
      </c>
      <c r="H66" s="99">
        <f t="shared" si="6"/>
        <v>2.0475685808950086</v>
      </c>
      <c r="I66" s="100">
        <f t="shared" si="7"/>
        <v>2.1004142857142858</v>
      </c>
      <c r="K66" s="93">
        <v>0.61</v>
      </c>
      <c r="L66" s="93">
        <f t="shared" si="8"/>
        <v>5.8820316999999998</v>
      </c>
      <c r="M66" s="93">
        <v>0.47699999999999998</v>
      </c>
      <c r="N66" s="93">
        <v>1.4</v>
      </c>
      <c r="O66" s="93">
        <v>0.33</v>
      </c>
      <c r="P66" s="99">
        <f t="shared" si="9"/>
        <v>0.65710401052344591</v>
      </c>
      <c r="Q66" s="99">
        <f t="shared" si="10"/>
        <v>1.2430685605234462</v>
      </c>
      <c r="R66" s="100">
        <f t="shared" si="11"/>
        <v>1.2397833462377317</v>
      </c>
      <c r="T66" s="93">
        <v>0.61</v>
      </c>
      <c r="U66" s="93">
        <f t="shared" si="12"/>
        <v>5.9035051000000003</v>
      </c>
      <c r="V66" s="93">
        <v>0.7</v>
      </c>
      <c r="W66" s="93">
        <v>0</v>
      </c>
      <c r="Y66" s="99">
        <f t="shared" si="13"/>
        <v>1.2204683711947026</v>
      </c>
      <c r="Z66" s="99">
        <f t="shared" si="14"/>
        <v>1.6795718651706064</v>
      </c>
      <c r="AA66" s="100">
        <f t="shared" si="15"/>
        <v>1.5698403462377317</v>
      </c>
      <c r="AC66" s="93">
        <v>0.61</v>
      </c>
      <c r="AD66" s="93">
        <f t="shared" si="16"/>
        <v>5.705902</v>
      </c>
      <c r="AE66" s="93">
        <v>0.65</v>
      </c>
      <c r="AF66" s="93">
        <v>0.2</v>
      </c>
      <c r="AG66" s="93">
        <v>1.03</v>
      </c>
      <c r="AH66" s="99">
        <f t="shared" si="17"/>
        <v>1.7536706816377838</v>
      </c>
      <c r="AI66" s="99">
        <f t="shared" si="18"/>
        <v>2.2253068303571428</v>
      </c>
      <c r="AJ66" s="100">
        <f t="shared" si="19"/>
        <v>1.9710241160714288</v>
      </c>
      <c r="AL66" s="93">
        <v>0.61</v>
      </c>
      <c r="AM66" s="93">
        <f t="shared" si="20"/>
        <v>5.7108549999999996</v>
      </c>
      <c r="AN66" s="93">
        <v>-0.48</v>
      </c>
      <c r="AO66" s="93">
        <v>0.38</v>
      </c>
      <c r="AQ66" s="99">
        <f t="shared" si="21"/>
        <v>2.3250091160714286</v>
      </c>
      <c r="AR66" s="99">
        <f t="shared" si="22"/>
        <v>2.2663584054054051</v>
      </c>
      <c r="AS66" s="100">
        <f t="shared" si="23"/>
        <v>2.5651346911196908</v>
      </c>
      <c r="AU66" s="93">
        <v>0.61</v>
      </c>
      <c r="AV66" s="93">
        <f t="shared" si="24"/>
        <v>5.4557529999999996</v>
      </c>
      <c r="AW66" s="93">
        <v>0</v>
      </c>
      <c r="AX66" s="93">
        <v>0.13</v>
      </c>
      <c r="AZ66" s="99">
        <f t="shared" si="25"/>
        <v>3.0795509111605632</v>
      </c>
      <c r="BA66" s="99">
        <f t="shared" si="26"/>
        <v>2.325656396476834</v>
      </c>
      <c r="BB66" s="100">
        <f t="shared" si="27"/>
        <v>2.9917833964768343</v>
      </c>
      <c r="BD66" s="93">
        <v>0.61</v>
      </c>
      <c r="BE66" s="93">
        <f t="shared" si="28"/>
        <v>6.33</v>
      </c>
      <c r="BF66" s="93">
        <v>0.41499999999999998</v>
      </c>
      <c r="BG66" s="93">
        <v>0.33</v>
      </c>
      <c r="BH66" s="93">
        <v>0.4</v>
      </c>
      <c r="BI66" s="99">
        <f t="shared" si="29"/>
        <v>0.29065754932301746</v>
      </c>
      <c r="BJ66" s="99">
        <f t="shared" si="30"/>
        <v>1.3182982867480288</v>
      </c>
      <c r="BK66" s="100">
        <f t="shared" si="31"/>
        <v>0.7655969584139265</v>
      </c>
      <c r="BM66" s="93">
        <v>0.61</v>
      </c>
      <c r="BN66" s="93">
        <f t="shared" si="32"/>
        <v>6.3452607000000008</v>
      </c>
      <c r="BO66" s="93">
        <v>0.43</v>
      </c>
      <c r="BR66" s="99">
        <f t="shared" si="33"/>
        <v>0.90070973114119923</v>
      </c>
      <c r="BS66" s="99">
        <f t="shared" si="34"/>
        <v>1.6244599129593811</v>
      </c>
      <c r="BT66" s="100">
        <f t="shared" si="35"/>
        <v>1.4291730947775629</v>
      </c>
      <c r="BV66" s="93">
        <v>0.61</v>
      </c>
      <c r="BW66" s="93">
        <f t="shared" si="36"/>
        <v>6.1116120949999999</v>
      </c>
      <c r="BX66" s="93">
        <f t="shared" si="37"/>
        <v>0.70019999999999993</v>
      </c>
      <c r="BY66" s="93">
        <v>0</v>
      </c>
      <c r="BZ66" s="93">
        <v>0</v>
      </c>
      <c r="CA66" s="99">
        <f t="shared" si="38"/>
        <v>1.1737476472727273</v>
      </c>
      <c r="CB66" s="99">
        <f t="shared" si="39"/>
        <v>1.2601520881402859</v>
      </c>
      <c r="CC66" s="100">
        <f t="shared" si="40"/>
        <v>1.3213025</v>
      </c>
      <c r="CE66" s="93">
        <v>0.61</v>
      </c>
      <c r="CF66" s="93">
        <f t="shared" si="41"/>
        <v>5.9233042999999999</v>
      </c>
      <c r="CG66" s="93">
        <v>1.43</v>
      </c>
      <c r="CH66" s="93">
        <v>1.2</v>
      </c>
      <c r="CI66" s="93">
        <v>1.2</v>
      </c>
      <c r="CJ66" s="99">
        <f t="shared" si="42"/>
        <v>0.65786080844155848</v>
      </c>
      <c r="CK66" s="99">
        <f t="shared" si="43"/>
        <v>1.0848977374909354</v>
      </c>
      <c r="CL66" s="100">
        <f t="shared" si="44"/>
        <v>0.83949675324675321</v>
      </c>
      <c r="CN66" s="93">
        <v>0.61</v>
      </c>
      <c r="CO66" s="93">
        <f t="shared" si="45"/>
        <v>6.314927</v>
      </c>
      <c r="CP66" s="93">
        <v>0.67</v>
      </c>
      <c r="CQ66" s="93">
        <v>0.6</v>
      </c>
      <c r="CR66" s="93">
        <v>0.6</v>
      </c>
      <c r="CS66" s="99">
        <f t="shared" si="46"/>
        <v>8.4557894916355347E-2</v>
      </c>
      <c r="CT66" s="99">
        <f t="shared" si="47"/>
        <v>1.3856108949163553</v>
      </c>
      <c r="CU66" s="100">
        <f t="shared" si="48"/>
        <v>0.84161089491635543</v>
      </c>
      <c r="CW66" s="93">
        <v>0.61</v>
      </c>
      <c r="CX66" s="93">
        <f t="shared" si="49"/>
        <v>5.9505970999999995</v>
      </c>
      <c r="CY66" s="93">
        <v>0.8</v>
      </c>
      <c r="CZ66" s="93">
        <v>0.28000000000000003</v>
      </c>
      <c r="DA66" s="93">
        <v>0.28000000000000003</v>
      </c>
      <c r="DB66" s="99">
        <f t="shared" si="50"/>
        <v>2.3839195509309974</v>
      </c>
      <c r="DC66" s="99">
        <f t="shared" si="51"/>
        <v>1.7632842267250823</v>
      </c>
      <c r="DD66" s="100">
        <f t="shared" si="52"/>
        <v>2.1989758896103897</v>
      </c>
      <c r="DF66" s="93">
        <v>0.61</v>
      </c>
      <c r="DG66" s="93">
        <f t="shared" si="53"/>
        <v>5.5297749999999999</v>
      </c>
      <c r="DH66" s="93">
        <v>0.19</v>
      </c>
      <c r="DI66" s="93">
        <v>0.24</v>
      </c>
      <c r="DJ66" s="93">
        <v>0.16</v>
      </c>
      <c r="DK66" s="99">
        <f t="shared" si="54"/>
        <v>2.2035611165177058</v>
      </c>
      <c r="DL66" s="99">
        <f t="shared" si="55"/>
        <v>2.0698112767857144</v>
      </c>
      <c r="DM66" s="100">
        <f t="shared" si="56"/>
        <v>2.2397050625000001</v>
      </c>
      <c r="DO66" s="93">
        <v>0.61</v>
      </c>
      <c r="DP66" s="93">
        <f t="shared" si="57"/>
        <v>5.9428269999999994</v>
      </c>
      <c r="DQ66" s="93">
        <v>0.1</v>
      </c>
      <c r="DR66" s="93">
        <v>0.27</v>
      </c>
      <c r="DS66" s="93">
        <v>0.27</v>
      </c>
      <c r="DT66" s="99">
        <f t="shared" si="58"/>
        <v>0.93944990403489637</v>
      </c>
      <c r="DU66" s="99">
        <f t="shared" si="59"/>
        <v>1.8565166183206105</v>
      </c>
      <c r="DV66" s="100">
        <f t="shared" si="60"/>
        <v>1.5383909040348962</v>
      </c>
      <c r="DX66" s="93">
        <v>0.61</v>
      </c>
      <c r="DY66" s="93">
        <f t="shared" si="61"/>
        <v>5.5406770999999999</v>
      </c>
      <c r="DZ66" s="93">
        <v>0.22</v>
      </c>
      <c r="EA66" s="93">
        <v>0.22</v>
      </c>
      <c r="EB66" s="93">
        <v>0.22</v>
      </c>
      <c r="EC66" s="99">
        <f t="shared" si="62"/>
        <v>3.2859990874569709</v>
      </c>
      <c r="ED66" s="99">
        <f t="shared" si="63"/>
        <v>2.3091994552263109</v>
      </c>
      <c r="EE66" s="100">
        <f t="shared" si="64"/>
        <v>3.0229679362934356</v>
      </c>
      <c r="EG66" s="93">
        <v>0.61</v>
      </c>
      <c r="EH66" s="93">
        <f t="shared" si="65"/>
        <v>5.8443293000000001</v>
      </c>
      <c r="EI66" s="93">
        <v>2.7</v>
      </c>
      <c r="EJ66" s="93">
        <v>2.7</v>
      </c>
      <c r="EK66" s="93">
        <v>2.7</v>
      </c>
      <c r="EL66" s="99">
        <f t="shared" si="66"/>
        <v>0.88400516865077106</v>
      </c>
      <c r="EM66" s="99">
        <f t="shared" si="67"/>
        <v>0.87385028213379257</v>
      </c>
      <c r="EN66" s="100">
        <f t="shared" si="68"/>
        <v>0.84758751217532491</v>
      </c>
      <c r="EP66" s="93">
        <v>0.61</v>
      </c>
      <c r="EQ66" s="93">
        <f t="shared" si="69"/>
        <v>5.8734199999999994</v>
      </c>
      <c r="ER66" s="93">
        <v>2.7</v>
      </c>
      <c r="ES66" s="93">
        <v>2.7</v>
      </c>
      <c r="ET66" s="93">
        <v>2.7</v>
      </c>
      <c r="EU66" s="99">
        <f t="shared" si="70"/>
        <v>2.1462822849025969</v>
      </c>
      <c r="EV66" s="99">
        <f t="shared" si="71"/>
        <v>1.3137990417690417</v>
      </c>
      <c r="EW66" s="100">
        <f t="shared" si="72"/>
        <v>2.085722223587223</v>
      </c>
      <c r="EY66" s="93">
        <v>0.61</v>
      </c>
      <c r="EZ66" s="93">
        <f t="shared" si="73"/>
        <v>3.4061599999999999</v>
      </c>
      <c r="FA66" s="93">
        <v>1.4</v>
      </c>
      <c r="FB66" s="100">
        <f t="shared" si="77"/>
        <v>1.4688478720836684</v>
      </c>
      <c r="FD66" s="93">
        <v>0.61</v>
      </c>
      <c r="FE66" s="93">
        <f t="shared" si="74"/>
        <v>3.1589700000000001</v>
      </c>
      <c r="FF66" s="93">
        <v>0.7</v>
      </c>
      <c r="FG66" s="100">
        <f t="shared" si="78"/>
        <v>4.3320700194871069</v>
      </c>
      <c r="FI66" s="93">
        <v>0.61</v>
      </c>
      <c r="FJ66" s="93">
        <f t="shared" si="75"/>
        <v>3.3761299999999999</v>
      </c>
      <c r="FK66" s="93">
        <v>2.5</v>
      </c>
      <c r="FL66" s="100">
        <f t="shared" si="79"/>
        <v>2.2681561216592718</v>
      </c>
    </row>
    <row r="67" spans="2:168" x14ac:dyDescent="0.25">
      <c r="B67" s="93">
        <v>0.62</v>
      </c>
      <c r="C67" s="93">
        <f t="shared" si="4"/>
        <v>5.6585749600000002</v>
      </c>
      <c r="D67" s="93">
        <f t="shared" si="76"/>
        <v>0.68520000000000003</v>
      </c>
      <c r="E67" s="93">
        <v>5.5E-2</v>
      </c>
      <c r="F67" s="93">
        <v>0</v>
      </c>
      <c r="G67" s="99">
        <f t="shared" si="5"/>
        <v>2.2409925039242689</v>
      </c>
      <c r="H67" s="99">
        <f t="shared" si="6"/>
        <v>2.0503474733218594</v>
      </c>
      <c r="I67" s="100">
        <f t="shared" si="7"/>
        <v>2.1068642857142859</v>
      </c>
      <c r="K67" s="93">
        <v>0.62</v>
      </c>
      <c r="L67" s="93">
        <f t="shared" si="8"/>
        <v>5.8862588000000002</v>
      </c>
      <c r="M67" s="93">
        <v>0.47699999999999998</v>
      </c>
      <c r="N67" s="93">
        <v>1.4</v>
      </c>
      <c r="O67" s="93">
        <v>0.33</v>
      </c>
      <c r="P67" s="99">
        <f t="shared" si="9"/>
        <v>0.64751422802617231</v>
      </c>
      <c r="Q67" s="99">
        <f t="shared" si="10"/>
        <v>1.2409979280261725</v>
      </c>
      <c r="R67" s="100">
        <f t="shared" si="11"/>
        <v>1.2341706423118868</v>
      </c>
      <c r="T67" s="93">
        <v>0.62</v>
      </c>
      <c r="U67" s="93">
        <f t="shared" si="12"/>
        <v>5.9074741999999993</v>
      </c>
      <c r="V67" s="93">
        <v>0.7</v>
      </c>
      <c r="W67" s="93">
        <v>0</v>
      </c>
      <c r="Y67" s="99">
        <f t="shared" si="13"/>
        <v>1.1955859486802172</v>
      </c>
      <c r="Z67" s="99">
        <f t="shared" si="14"/>
        <v>1.6716288402464823</v>
      </c>
      <c r="AA67" s="100">
        <f t="shared" si="15"/>
        <v>1.5570186423118866</v>
      </c>
      <c r="AC67" s="93">
        <v>0.62</v>
      </c>
      <c r="AD67" s="93">
        <f t="shared" si="16"/>
        <v>5.7100840000000002</v>
      </c>
      <c r="AE67" s="93">
        <v>0.65</v>
      </c>
      <c r="AF67" s="93">
        <v>0.2</v>
      </c>
      <c r="AG67" s="93">
        <v>1.03</v>
      </c>
      <c r="AH67" s="99">
        <f t="shared" si="17"/>
        <v>1.7409241440133718</v>
      </c>
      <c r="AI67" s="99">
        <f t="shared" si="18"/>
        <v>2.2257697321428567</v>
      </c>
      <c r="AJ67" s="100">
        <f t="shared" si="19"/>
        <v>1.9663988749999999</v>
      </c>
      <c r="AL67" s="93">
        <v>0.62</v>
      </c>
      <c r="AM67" s="93">
        <f t="shared" si="20"/>
        <v>5.7149099999999997</v>
      </c>
      <c r="AN67" s="93">
        <v>-0.48</v>
      </c>
      <c r="AO67" s="93">
        <v>0.38</v>
      </c>
      <c r="AQ67" s="99">
        <f t="shared" si="21"/>
        <v>2.3019068749999998</v>
      </c>
      <c r="AR67" s="99">
        <f t="shared" si="22"/>
        <v>2.2650847027027026</v>
      </c>
      <c r="AS67" s="100">
        <f t="shared" si="23"/>
        <v>2.5491898455598454</v>
      </c>
      <c r="AU67" s="93">
        <v>0.62</v>
      </c>
      <c r="AV67" s="93">
        <f t="shared" si="24"/>
        <v>5.4556260000000005</v>
      </c>
      <c r="AW67" s="93">
        <v>0</v>
      </c>
      <c r="AX67" s="93">
        <v>0.13</v>
      </c>
      <c r="AZ67" s="99">
        <f t="shared" si="25"/>
        <v>3.0717942077135465</v>
      </c>
      <c r="BA67" s="99">
        <f t="shared" si="26"/>
        <v>2.3238047919884171</v>
      </c>
      <c r="BB67" s="100">
        <f t="shared" si="27"/>
        <v>2.9828327919884172</v>
      </c>
      <c r="BD67" s="93">
        <v>0.62</v>
      </c>
      <c r="BE67" s="93">
        <f t="shared" si="28"/>
        <v>6.3338300000000007</v>
      </c>
      <c r="BF67" s="93">
        <v>0.41499999999999998</v>
      </c>
      <c r="BG67" s="93">
        <v>0.33</v>
      </c>
      <c r="BH67" s="93">
        <v>0.4</v>
      </c>
      <c r="BI67" s="99">
        <f t="shared" si="29"/>
        <v>0.28608223791102516</v>
      </c>
      <c r="BJ67" s="99">
        <f t="shared" si="30"/>
        <v>1.3250295461712931</v>
      </c>
      <c r="BK67" s="100">
        <f t="shared" si="31"/>
        <v>0.76828532882011613</v>
      </c>
      <c r="BM67" s="93">
        <v>0.62</v>
      </c>
      <c r="BN67" s="93">
        <f t="shared" si="32"/>
        <v>6.348699400000001</v>
      </c>
      <c r="BO67" s="93">
        <v>0.43</v>
      </c>
      <c r="BR67" s="99">
        <f t="shared" si="33"/>
        <v>0.88043505609284345</v>
      </c>
      <c r="BS67" s="99">
        <f t="shared" si="34"/>
        <v>1.6245948742746616</v>
      </c>
      <c r="BT67" s="100">
        <f t="shared" si="35"/>
        <v>1.4163666924564797</v>
      </c>
      <c r="BV67" s="93">
        <v>0.62</v>
      </c>
      <c r="BW67" s="93">
        <f t="shared" si="36"/>
        <v>6.1112139800000005</v>
      </c>
      <c r="BX67" s="93">
        <f t="shared" si="37"/>
        <v>0.71239999999999992</v>
      </c>
      <c r="BY67" s="93">
        <v>0</v>
      </c>
      <c r="BZ67" s="93">
        <v>0</v>
      </c>
      <c r="CA67" s="99">
        <f t="shared" si="38"/>
        <v>1.1567499236363639</v>
      </c>
      <c r="CB67" s="99">
        <f t="shared" si="39"/>
        <v>1.2543147900323026</v>
      </c>
      <c r="CC67" s="100">
        <f t="shared" si="40"/>
        <v>1.3067277272727273</v>
      </c>
      <c r="CE67" s="93">
        <v>0.62</v>
      </c>
      <c r="CF67" s="93">
        <f t="shared" si="41"/>
        <v>5.9277306000000003</v>
      </c>
      <c r="CG67" s="93">
        <v>1.43</v>
      </c>
      <c r="CH67" s="93">
        <v>1.2</v>
      </c>
      <c r="CI67" s="93">
        <v>1.2</v>
      </c>
      <c r="CJ67" s="99">
        <f t="shared" si="42"/>
        <v>0.65419203246753255</v>
      </c>
      <c r="CK67" s="99">
        <f t="shared" si="43"/>
        <v>1.0789941406816537</v>
      </c>
      <c r="CL67" s="100">
        <f t="shared" si="44"/>
        <v>0.83271597402597408</v>
      </c>
      <c r="CN67" s="93">
        <v>0.62</v>
      </c>
      <c r="CO67" s="93">
        <f t="shared" si="45"/>
        <v>6.319134</v>
      </c>
      <c r="CP67" s="93">
        <v>0.67</v>
      </c>
      <c r="CQ67" s="93">
        <v>0.6</v>
      </c>
      <c r="CR67" s="93">
        <v>0.6</v>
      </c>
      <c r="CS67" s="99">
        <f t="shared" si="46"/>
        <v>8.429819002761077E-2</v>
      </c>
      <c r="CT67" s="99">
        <f t="shared" si="47"/>
        <v>1.3895901900276111</v>
      </c>
      <c r="CU67" s="100">
        <f t="shared" si="48"/>
        <v>0.84159019002761104</v>
      </c>
      <c r="CW67" s="93">
        <v>0.62</v>
      </c>
      <c r="CX67" s="93">
        <f t="shared" si="49"/>
        <v>5.9553381999999999</v>
      </c>
      <c r="CY67" s="93">
        <v>0.8</v>
      </c>
      <c r="CZ67" s="93">
        <v>0.28000000000000003</v>
      </c>
      <c r="DA67" s="93">
        <v>0.28000000000000003</v>
      </c>
      <c r="DB67" s="99">
        <f t="shared" si="50"/>
        <v>2.3787300985761224</v>
      </c>
      <c r="DC67" s="99">
        <f t="shared" si="51"/>
        <v>1.7584495355969332</v>
      </c>
      <c r="DD67" s="100">
        <f t="shared" si="52"/>
        <v>2.1982038831168835</v>
      </c>
      <c r="DF67" s="93">
        <v>0.62</v>
      </c>
      <c r="DG67" s="93">
        <f t="shared" si="53"/>
        <v>5.5277500000000002</v>
      </c>
      <c r="DH67" s="93">
        <v>0.19</v>
      </c>
      <c r="DI67" s="93">
        <v>0.24</v>
      </c>
      <c r="DJ67" s="93">
        <v>0.16</v>
      </c>
      <c r="DK67" s="99">
        <f t="shared" si="54"/>
        <v>2.217543689856404</v>
      </c>
      <c r="DL67" s="99">
        <f t="shared" si="55"/>
        <v>2.0741018035714287</v>
      </c>
      <c r="DM67" s="100">
        <f t="shared" si="56"/>
        <v>2.2494305178571432</v>
      </c>
      <c r="DO67" s="93">
        <v>0.62</v>
      </c>
      <c r="DP67" s="93">
        <f t="shared" si="57"/>
        <v>5.9409340000000004</v>
      </c>
      <c r="DQ67" s="93">
        <v>0.1</v>
      </c>
      <c r="DR67" s="93">
        <v>0.27</v>
      </c>
      <c r="DS67" s="93">
        <v>0.27</v>
      </c>
      <c r="DT67" s="99">
        <f t="shared" si="58"/>
        <v>0.94967082224645571</v>
      </c>
      <c r="DU67" s="99">
        <f t="shared" si="59"/>
        <v>1.8661696793893128</v>
      </c>
      <c r="DV67" s="100">
        <f t="shared" si="60"/>
        <v>1.5477468222464557</v>
      </c>
      <c r="DX67" s="93">
        <v>0.62</v>
      </c>
      <c r="DY67" s="93">
        <f t="shared" si="61"/>
        <v>5.5386981999999998</v>
      </c>
      <c r="DZ67" s="93">
        <v>0.22</v>
      </c>
      <c r="EA67" s="93">
        <v>0.22</v>
      </c>
      <c r="EB67" s="93">
        <v>0.22</v>
      </c>
      <c r="EC67" s="99">
        <f t="shared" si="62"/>
        <v>3.2920018242254736</v>
      </c>
      <c r="ED67" s="99">
        <f t="shared" si="63"/>
        <v>2.3129421940735919</v>
      </c>
      <c r="EE67" s="100">
        <f t="shared" si="64"/>
        <v>3.035331996138996</v>
      </c>
      <c r="EG67" s="93">
        <v>0.62</v>
      </c>
      <c r="EH67" s="93">
        <f t="shared" si="65"/>
        <v>5.8507806000000002</v>
      </c>
      <c r="EI67" s="93">
        <v>2.7</v>
      </c>
      <c r="EJ67" s="93">
        <v>2.7</v>
      </c>
      <c r="EK67" s="93">
        <v>2.7</v>
      </c>
      <c r="EL67" s="99">
        <f t="shared" si="66"/>
        <v>0.86971181933804731</v>
      </c>
      <c r="EM67" s="99">
        <f t="shared" si="67"/>
        <v>0.86765815853879635</v>
      </c>
      <c r="EN67" s="100">
        <f t="shared" si="68"/>
        <v>0.83489927759740268</v>
      </c>
      <c r="EP67" s="93">
        <v>0.62</v>
      </c>
      <c r="EQ67" s="93">
        <f t="shared" si="69"/>
        <v>5.8801400000000008</v>
      </c>
      <c r="ER67" s="93">
        <v>2.7</v>
      </c>
      <c r="ES67" s="93">
        <v>2.7</v>
      </c>
      <c r="ET67" s="93">
        <v>2.7</v>
      </c>
      <c r="EU67" s="99">
        <f t="shared" si="70"/>
        <v>2.1399660957792208</v>
      </c>
      <c r="EV67" s="99">
        <f t="shared" si="71"/>
        <v>1.3112936117936118</v>
      </c>
      <c r="EW67" s="100">
        <f t="shared" si="72"/>
        <v>2.0786581572481575</v>
      </c>
      <c r="EY67" s="93">
        <v>0.62</v>
      </c>
      <c r="EZ67" s="93">
        <f t="shared" si="73"/>
        <v>3.4097200000000001</v>
      </c>
      <c r="FA67" s="93">
        <v>1.4</v>
      </c>
      <c r="FB67" s="100">
        <f t="shared" si="77"/>
        <v>1.445253218020917</v>
      </c>
      <c r="FD67" s="93">
        <v>0.62</v>
      </c>
      <c r="FE67" s="93">
        <f t="shared" si="74"/>
        <v>3.1597400000000002</v>
      </c>
      <c r="FF67" s="93">
        <v>0.7</v>
      </c>
      <c r="FG67" s="100">
        <f t="shared" si="78"/>
        <v>4.3064749361646548</v>
      </c>
      <c r="FI67" s="93">
        <v>0.62</v>
      </c>
      <c r="FJ67" s="93">
        <f t="shared" si="75"/>
        <v>3.3804599999999998</v>
      </c>
      <c r="FK67" s="93">
        <v>2.5</v>
      </c>
      <c r="FL67" s="100">
        <f t="shared" si="79"/>
        <v>2.2198863842740688</v>
      </c>
    </row>
    <row r="68" spans="2:168" x14ac:dyDescent="0.25">
      <c r="B68" s="93">
        <v>0.63</v>
      </c>
      <c r="C68" s="93">
        <f t="shared" si="4"/>
        <v>5.6586531099999995</v>
      </c>
      <c r="D68" s="93">
        <f t="shared" si="76"/>
        <v>0.69830000000000003</v>
      </c>
      <c r="E68" s="93">
        <v>5.5E-2</v>
      </c>
      <c r="F68" s="93">
        <v>0</v>
      </c>
      <c r="G68" s="99">
        <f t="shared" si="5"/>
        <v>2.2554574339414803</v>
      </c>
      <c r="H68" s="99">
        <f t="shared" si="6"/>
        <v>2.0531373657487095</v>
      </c>
      <c r="I68" s="100">
        <f t="shared" si="7"/>
        <v>2.1133142857142855</v>
      </c>
      <c r="K68" s="93">
        <v>0.63</v>
      </c>
      <c r="L68" s="93">
        <f t="shared" si="8"/>
        <v>5.8905013000000004</v>
      </c>
      <c r="M68" s="93">
        <v>0.47699999999999998</v>
      </c>
      <c r="N68" s="93">
        <v>1.4</v>
      </c>
      <c r="O68" s="93">
        <v>0.33</v>
      </c>
      <c r="P68" s="99">
        <f t="shared" si="9"/>
        <v>0.63801984552889857</v>
      </c>
      <c r="Q68" s="99">
        <f t="shared" si="10"/>
        <v>1.2392072955288986</v>
      </c>
      <c r="R68" s="100">
        <f t="shared" si="11"/>
        <v>1.2286239383860413</v>
      </c>
      <c r="T68" s="93">
        <v>0.63</v>
      </c>
      <c r="U68" s="93">
        <f t="shared" si="12"/>
        <v>5.9114433000000002</v>
      </c>
      <c r="V68" s="93">
        <v>0.7</v>
      </c>
      <c r="W68" s="93">
        <v>0</v>
      </c>
      <c r="Y68" s="99">
        <f t="shared" si="13"/>
        <v>1.1708435261657317</v>
      </c>
      <c r="Z68" s="99">
        <f t="shared" si="14"/>
        <v>1.6636858153223584</v>
      </c>
      <c r="AA68" s="100">
        <f t="shared" si="15"/>
        <v>1.5441969383860414</v>
      </c>
      <c r="AC68" s="93">
        <v>0.63</v>
      </c>
      <c r="AD68" s="93">
        <f t="shared" si="16"/>
        <v>5.7142659999999994</v>
      </c>
      <c r="AE68" s="93">
        <v>0.65</v>
      </c>
      <c r="AF68" s="93">
        <v>0.2</v>
      </c>
      <c r="AG68" s="93">
        <v>1.03</v>
      </c>
      <c r="AH68" s="99">
        <f t="shared" si="17"/>
        <v>1.7283076063889597</v>
      </c>
      <c r="AI68" s="99">
        <f t="shared" si="18"/>
        <v>2.2262726339285717</v>
      </c>
      <c r="AJ68" s="100">
        <f t="shared" si="19"/>
        <v>1.9619796339285718</v>
      </c>
      <c r="AL68" s="93">
        <v>0.63</v>
      </c>
      <c r="AM68" s="93">
        <f t="shared" si="20"/>
        <v>5.7189649999999999</v>
      </c>
      <c r="AN68" s="93">
        <v>-0.48</v>
      </c>
      <c r="AO68" s="93">
        <v>0.38</v>
      </c>
      <c r="AQ68" s="99">
        <f t="shared" si="21"/>
        <v>2.2787086339285714</v>
      </c>
      <c r="AR68" s="99">
        <f t="shared" si="22"/>
        <v>2.263887</v>
      </c>
      <c r="AS68" s="100">
        <f t="shared" si="23"/>
        <v>2.533245</v>
      </c>
      <c r="AU68" s="93">
        <v>0.63</v>
      </c>
      <c r="AV68" s="93">
        <f t="shared" si="24"/>
        <v>5.4554989999999997</v>
      </c>
      <c r="AW68" s="93">
        <v>0</v>
      </c>
      <c r="AX68" s="93">
        <v>0.13</v>
      </c>
      <c r="AZ68" s="99">
        <f t="shared" si="25"/>
        <v>3.0640375042665302</v>
      </c>
      <c r="BA68" s="99">
        <f t="shared" si="26"/>
        <v>2.3219791875000002</v>
      </c>
      <c r="BB68" s="100">
        <f t="shared" si="27"/>
        <v>2.9738821875000001</v>
      </c>
      <c r="BD68" s="93">
        <v>0.63</v>
      </c>
      <c r="BE68" s="93">
        <f t="shared" si="28"/>
        <v>6.3376600000000005</v>
      </c>
      <c r="BF68" s="93">
        <v>0.41499999999999998</v>
      </c>
      <c r="BG68" s="93">
        <v>0.33</v>
      </c>
      <c r="BH68" s="93">
        <v>0.4</v>
      </c>
      <c r="BI68" s="99">
        <f t="shared" si="29"/>
        <v>0.28158992649903292</v>
      </c>
      <c r="BJ68" s="99">
        <f t="shared" si="30"/>
        <v>1.3318268055945566</v>
      </c>
      <c r="BK68" s="100">
        <f t="shared" si="31"/>
        <v>0.77105369922630573</v>
      </c>
      <c r="BM68" s="93">
        <v>0.63</v>
      </c>
      <c r="BN68" s="93">
        <f t="shared" si="32"/>
        <v>6.3521381000000012</v>
      </c>
      <c r="BO68" s="93">
        <v>0.43</v>
      </c>
      <c r="BR68" s="99">
        <f t="shared" si="33"/>
        <v>0.86024638104448736</v>
      </c>
      <c r="BS68" s="99">
        <f t="shared" si="34"/>
        <v>1.624729835589942</v>
      </c>
      <c r="BT68" s="100">
        <f t="shared" si="35"/>
        <v>1.4035602901353967</v>
      </c>
      <c r="BV68" s="93">
        <v>0.63</v>
      </c>
      <c r="BW68" s="93">
        <f t="shared" si="36"/>
        <v>6.1108156550000006</v>
      </c>
      <c r="BX68" s="93">
        <f t="shared" si="37"/>
        <v>0.72459999999999991</v>
      </c>
      <c r="BY68" s="93">
        <v>0</v>
      </c>
      <c r="BZ68" s="93">
        <v>0</v>
      </c>
      <c r="CA68" s="99">
        <f t="shared" si="38"/>
        <v>1.1399532400000001</v>
      </c>
      <c r="CB68" s="99">
        <f t="shared" si="39"/>
        <v>1.2484774919243193</v>
      </c>
      <c r="CC68" s="100">
        <f t="shared" si="40"/>
        <v>1.2921529545454546</v>
      </c>
      <c r="CE68" s="93">
        <v>0.63</v>
      </c>
      <c r="CF68" s="93">
        <f t="shared" si="41"/>
        <v>5.9321568999999998</v>
      </c>
      <c r="CG68" s="93">
        <v>1.43</v>
      </c>
      <c r="CH68" s="93">
        <v>1.2</v>
      </c>
      <c r="CI68" s="93">
        <v>1.2</v>
      </c>
      <c r="CJ68" s="99">
        <f t="shared" si="42"/>
        <v>0.65080925649350652</v>
      </c>
      <c r="CK68" s="99">
        <f t="shared" si="43"/>
        <v>1.0733305438723713</v>
      </c>
      <c r="CL68" s="100">
        <f t="shared" si="44"/>
        <v>0.82617519480519475</v>
      </c>
      <c r="CN68" s="93">
        <v>0.63</v>
      </c>
      <c r="CO68" s="93">
        <f t="shared" si="45"/>
        <v>6.3233410000000001</v>
      </c>
      <c r="CP68" s="93">
        <v>0.67</v>
      </c>
      <c r="CQ68" s="93">
        <v>0.6</v>
      </c>
      <c r="CR68" s="93">
        <v>0.6</v>
      </c>
      <c r="CS68" s="99">
        <f t="shared" si="46"/>
        <v>8.4172485138866299E-2</v>
      </c>
      <c r="CT68" s="99">
        <f t="shared" si="47"/>
        <v>1.3936894851388661</v>
      </c>
      <c r="CU68" s="100">
        <f t="shared" si="48"/>
        <v>0.84168948513886643</v>
      </c>
      <c r="CW68" s="93">
        <v>0.63</v>
      </c>
      <c r="CX68" s="93">
        <f t="shared" si="49"/>
        <v>5.9600793000000003</v>
      </c>
      <c r="CY68" s="93">
        <v>0.8</v>
      </c>
      <c r="CZ68" s="93">
        <v>0.28000000000000003</v>
      </c>
      <c r="DA68" s="93">
        <v>0.28000000000000003</v>
      </c>
      <c r="DB68" s="99">
        <f t="shared" si="50"/>
        <v>2.3737006462212489</v>
      </c>
      <c r="DC68" s="99">
        <f t="shared" si="51"/>
        <v>1.7536708444687843</v>
      </c>
      <c r="DD68" s="100">
        <f t="shared" si="52"/>
        <v>2.1974878766233767</v>
      </c>
      <c r="DF68" s="93">
        <v>0.63</v>
      </c>
      <c r="DG68" s="93">
        <f t="shared" si="53"/>
        <v>5.5257249999999996</v>
      </c>
      <c r="DH68" s="93">
        <v>0.19</v>
      </c>
      <c r="DI68" s="93">
        <v>0.24</v>
      </c>
      <c r="DJ68" s="93">
        <v>0.16</v>
      </c>
      <c r="DK68" s="99">
        <f t="shared" si="54"/>
        <v>2.2315642631951018</v>
      </c>
      <c r="DL68" s="99">
        <f t="shared" si="55"/>
        <v>2.078440330357143</v>
      </c>
      <c r="DM68" s="100">
        <f t="shared" si="56"/>
        <v>2.2591879732142859</v>
      </c>
      <c r="DO68" s="93">
        <v>0.63</v>
      </c>
      <c r="DP68" s="93">
        <f t="shared" si="57"/>
        <v>5.9390409999999996</v>
      </c>
      <c r="DQ68" s="93">
        <v>0.1</v>
      </c>
      <c r="DR68" s="93">
        <v>0.27</v>
      </c>
      <c r="DS68" s="93">
        <v>0.27</v>
      </c>
      <c r="DT68" s="99">
        <f t="shared" si="58"/>
        <v>0.95991174045801519</v>
      </c>
      <c r="DU68" s="99">
        <f t="shared" si="59"/>
        <v>1.875876740458015</v>
      </c>
      <c r="DV68" s="100">
        <f t="shared" si="60"/>
        <v>1.5571567404580151</v>
      </c>
      <c r="DX68" s="93">
        <v>0.63</v>
      </c>
      <c r="DY68" s="93">
        <f t="shared" si="61"/>
        <v>5.5367192999999997</v>
      </c>
      <c r="DZ68" s="93">
        <v>0.22</v>
      </c>
      <c r="EA68" s="93">
        <v>0.22</v>
      </c>
      <c r="EB68" s="93">
        <v>0.22</v>
      </c>
      <c r="EC68" s="99">
        <f t="shared" si="62"/>
        <v>3.2980485609939758</v>
      </c>
      <c r="ED68" s="99">
        <f t="shared" si="63"/>
        <v>2.3167289329208729</v>
      </c>
      <c r="EE68" s="100">
        <f t="shared" si="64"/>
        <v>3.0477400559845562</v>
      </c>
      <c r="EG68" s="93">
        <v>0.63</v>
      </c>
      <c r="EH68" s="93">
        <f t="shared" si="65"/>
        <v>5.8572319000000004</v>
      </c>
      <c r="EI68" s="93">
        <v>2.7</v>
      </c>
      <c r="EJ68" s="93">
        <v>2.7</v>
      </c>
      <c r="EK68" s="93">
        <v>2.7</v>
      </c>
      <c r="EL68" s="99">
        <f t="shared" si="66"/>
        <v>0.85595847002532344</v>
      </c>
      <c r="EM68" s="99">
        <f t="shared" si="67"/>
        <v>0.86200603494380001</v>
      </c>
      <c r="EN68" s="100">
        <f t="shared" si="68"/>
        <v>0.82275104301948054</v>
      </c>
      <c r="EP68" s="93">
        <v>0.63</v>
      </c>
      <c r="EQ68" s="93">
        <f t="shared" si="69"/>
        <v>5.8868600000000004</v>
      </c>
      <c r="ER68" s="93">
        <v>2.7</v>
      </c>
      <c r="ES68" s="93">
        <v>2.7</v>
      </c>
      <c r="ET68" s="93">
        <v>2.7</v>
      </c>
      <c r="EU68" s="99">
        <f t="shared" si="70"/>
        <v>2.1341899066558443</v>
      </c>
      <c r="EV68" s="99">
        <f t="shared" si="71"/>
        <v>1.3093281818181817</v>
      </c>
      <c r="EW68" s="100">
        <f t="shared" si="72"/>
        <v>2.0721340909090906</v>
      </c>
      <c r="EY68" s="93">
        <v>0.63</v>
      </c>
      <c r="EZ68" s="93">
        <f t="shared" si="73"/>
        <v>3.4132800000000003</v>
      </c>
      <c r="FA68" s="93">
        <v>1.4</v>
      </c>
      <c r="FB68" s="100">
        <f t="shared" si="77"/>
        <v>1.4219385639581659</v>
      </c>
      <c r="FD68" s="93">
        <v>0.63</v>
      </c>
      <c r="FE68" s="93">
        <f t="shared" si="74"/>
        <v>3.1605099999999999</v>
      </c>
      <c r="FF68" s="93">
        <v>0.7</v>
      </c>
      <c r="FG68" s="100">
        <f t="shared" si="78"/>
        <v>4.2810198528422045</v>
      </c>
      <c r="FI68" s="93">
        <v>0.63</v>
      </c>
      <c r="FJ68" s="93">
        <f t="shared" si="75"/>
        <v>3.3847900000000002</v>
      </c>
      <c r="FK68" s="93">
        <v>2.5</v>
      </c>
      <c r="FL68" s="100">
        <f t="shared" si="79"/>
        <v>2.172116646888866</v>
      </c>
    </row>
    <row r="69" spans="2:168" x14ac:dyDescent="0.25">
      <c r="B69" s="93">
        <v>0.64</v>
      </c>
      <c r="C69" s="93">
        <f t="shared" si="4"/>
        <v>5.6587310399999993</v>
      </c>
      <c r="D69" s="93">
        <f t="shared" ref="D69:D105" si="80">-0.127+(1.31*B69)</f>
        <v>0.71140000000000003</v>
      </c>
      <c r="E69" s="93">
        <v>5.5E-2</v>
      </c>
      <c r="F69" s="93">
        <v>0</v>
      </c>
      <c r="G69" s="99">
        <f t="shared" si="5"/>
        <v>2.2701301439586921</v>
      </c>
      <c r="H69" s="99">
        <f t="shared" si="6"/>
        <v>2.0559382581755599</v>
      </c>
      <c r="I69" s="100">
        <f t="shared" si="7"/>
        <v>2.1197642857142855</v>
      </c>
      <c r="K69" s="93">
        <v>0.64</v>
      </c>
      <c r="L69" s="93">
        <f t="shared" si="8"/>
        <v>5.8947591999999993</v>
      </c>
      <c r="M69" s="93">
        <v>0.47699999999999998</v>
      </c>
      <c r="N69" s="93">
        <v>1.4</v>
      </c>
      <c r="O69" s="93">
        <v>0.33</v>
      </c>
      <c r="P69" s="99">
        <f t="shared" si="9"/>
        <v>0.62862086303162479</v>
      </c>
      <c r="Q69" s="99">
        <f t="shared" si="10"/>
        <v>1.2376966630316251</v>
      </c>
      <c r="R69" s="100">
        <f t="shared" si="11"/>
        <v>1.223143234460196</v>
      </c>
      <c r="T69" s="93">
        <v>0.64</v>
      </c>
      <c r="U69" s="93">
        <f t="shared" si="12"/>
        <v>5.9154124000000001</v>
      </c>
      <c r="V69" s="93">
        <v>0.7</v>
      </c>
      <c r="W69" s="93">
        <v>0</v>
      </c>
      <c r="Y69" s="99">
        <f t="shared" si="13"/>
        <v>1.1462411036512461</v>
      </c>
      <c r="Z69" s="99">
        <f t="shared" si="14"/>
        <v>1.6557427903982345</v>
      </c>
      <c r="AA69" s="100">
        <f t="shared" si="15"/>
        <v>1.5313752344601963</v>
      </c>
      <c r="AC69" s="93">
        <v>0.64</v>
      </c>
      <c r="AD69" s="93">
        <f t="shared" si="16"/>
        <v>5.7184479999999995</v>
      </c>
      <c r="AE69" s="93">
        <v>0.65</v>
      </c>
      <c r="AF69" s="93">
        <v>0.2</v>
      </c>
      <c r="AG69" s="93">
        <v>1.03</v>
      </c>
      <c r="AH69" s="99">
        <f t="shared" si="17"/>
        <v>1.7158210687645479</v>
      </c>
      <c r="AI69" s="99">
        <f t="shared" si="18"/>
        <v>2.2268155357142856</v>
      </c>
      <c r="AJ69" s="100">
        <f t="shared" si="19"/>
        <v>1.9577663928571429</v>
      </c>
      <c r="AL69" s="93">
        <v>0.64</v>
      </c>
      <c r="AM69" s="93">
        <f t="shared" si="20"/>
        <v>5.72302</v>
      </c>
      <c r="AN69" s="93">
        <v>-0.48</v>
      </c>
      <c r="AO69" s="93">
        <v>0.38</v>
      </c>
      <c r="AQ69" s="99">
        <f t="shared" si="21"/>
        <v>2.2554143928571428</v>
      </c>
      <c r="AR69" s="99">
        <f t="shared" si="22"/>
        <v>2.2627652972972969</v>
      </c>
      <c r="AS69" s="100">
        <f t="shared" si="23"/>
        <v>2.5173001544401545</v>
      </c>
      <c r="AU69" s="93">
        <v>0.64</v>
      </c>
      <c r="AV69" s="93">
        <f t="shared" si="24"/>
        <v>5.4553719999999997</v>
      </c>
      <c r="AW69" s="93">
        <v>0</v>
      </c>
      <c r="AX69" s="93">
        <v>0.13</v>
      </c>
      <c r="AZ69" s="99">
        <f t="shared" si="25"/>
        <v>3.0562808008195139</v>
      </c>
      <c r="BA69" s="99">
        <f t="shared" si="26"/>
        <v>2.320179583011583</v>
      </c>
      <c r="BB69" s="100">
        <f t="shared" si="27"/>
        <v>2.964931583011583</v>
      </c>
      <c r="BD69" s="93">
        <v>0.64</v>
      </c>
      <c r="BE69" s="93">
        <f t="shared" si="28"/>
        <v>6.3414900000000003</v>
      </c>
      <c r="BF69" s="93">
        <v>0.41499999999999998</v>
      </c>
      <c r="BG69" s="93">
        <v>0.33</v>
      </c>
      <c r="BH69" s="93">
        <v>0.4</v>
      </c>
      <c r="BI69" s="99">
        <f t="shared" si="29"/>
        <v>0.27718061508704067</v>
      </c>
      <c r="BJ69" s="99">
        <f t="shared" si="30"/>
        <v>1.3386900650178206</v>
      </c>
      <c r="BK69" s="100">
        <f t="shared" si="31"/>
        <v>0.77390206963249519</v>
      </c>
      <c r="BM69" s="93">
        <v>0.64</v>
      </c>
      <c r="BN69" s="93">
        <f t="shared" si="32"/>
        <v>6.3555768000000006</v>
      </c>
      <c r="BO69" s="93">
        <v>0.43</v>
      </c>
      <c r="BR69" s="99">
        <f t="shared" si="33"/>
        <v>0.84014370599613142</v>
      </c>
      <c r="BS69" s="99">
        <f t="shared" si="34"/>
        <v>1.6248647969052226</v>
      </c>
      <c r="BT69" s="100">
        <f t="shared" si="35"/>
        <v>1.3907538878143133</v>
      </c>
      <c r="BV69" s="93">
        <v>0.64</v>
      </c>
      <c r="BW69" s="93">
        <f t="shared" si="36"/>
        <v>6.1104171200000001</v>
      </c>
      <c r="BX69" s="93">
        <f t="shared" si="37"/>
        <v>0.73680000000000001</v>
      </c>
      <c r="BY69" s="93">
        <v>0</v>
      </c>
      <c r="BZ69" s="93">
        <v>0</v>
      </c>
      <c r="CA69" s="99">
        <f t="shared" si="38"/>
        <v>1.1233649163636366</v>
      </c>
      <c r="CB69" s="99">
        <f t="shared" si="39"/>
        <v>1.2426401938163361</v>
      </c>
      <c r="CC69" s="100">
        <f t="shared" si="40"/>
        <v>1.2775781818181819</v>
      </c>
      <c r="CE69" s="93">
        <v>0.64</v>
      </c>
      <c r="CF69" s="93">
        <f t="shared" si="41"/>
        <v>5.9365831999999994</v>
      </c>
      <c r="CG69" s="93">
        <v>1.43</v>
      </c>
      <c r="CH69" s="93">
        <v>1.2</v>
      </c>
      <c r="CI69" s="93">
        <v>1.2</v>
      </c>
      <c r="CJ69" s="99">
        <f t="shared" si="42"/>
        <v>0.64771248051948049</v>
      </c>
      <c r="CK69" s="99">
        <f t="shared" si="43"/>
        <v>1.0679069470630893</v>
      </c>
      <c r="CL69" s="100">
        <f t="shared" si="44"/>
        <v>0.81987441558441554</v>
      </c>
      <c r="CN69" s="93">
        <v>0.64</v>
      </c>
      <c r="CO69" s="93">
        <f t="shared" si="45"/>
        <v>6.3275480000000002</v>
      </c>
      <c r="CP69" s="93">
        <v>0.67</v>
      </c>
      <c r="CQ69" s="93">
        <v>0.6</v>
      </c>
      <c r="CR69" s="93">
        <v>0.6</v>
      </c>
      <c r="CS69" s="99">
        <f t="shared" si="46"/>
        <v>8.4180780250121767E-2</v>
      </c>
      <c r="CT69" s="99">
        <f t="shared" si="47"/>
        <v>1.3979087802501222</v>
      </c>
      <c r="CU69" s="100">
        <f t="shared" si="48"/>
        <v>0.84190878025012184</v>
      </c>
      <c r="CW69" s="93">
        <v>0.64</v>
      </c>
      <c r="CX69" s="93">
        <f t="shared" si="49"/>
        <v>5.9648204000000007</v>
      </c>
      <c r="CY69" s="93">
        <v>0.8</v>
      </c>
      <c r="CZ69" s="93">
        <v>0.28000000000000003</v>
      </c>
      <c r="DA69" s="93">
        <v>0.28000000000000003</v>
      </c>
      <c r="DB69" s="99">
        <f t="shared" si="50"/>
        <v>2.3688311938663746</v>
      </c>
      <c r="DC69" s="99">
        <f t="shared" si="51"/>
        <v>1.7489481533406355</v>
      </c>
      <c r="DD69" s="100">
        <f t="shared" si="52"/>
        <v>2.1968278701298702</v>
      </c>
      <c r="DF69" s="93">
        <v>0.64</v>
      </c>
      <c r="DG69" s="93">
        <f t="shared" si="53"/>
        <v>5.5236999999999998</v>
      </c>
      <c r="DH69" s="93">
        <v>0.19</v>
      </c>
      <c r="DI69" s="93">
        <v>0.24</v>
      </c>
      <c r="DJ69" s="93">
        <v>0.16</v>
      </c>
      <c r="DK69" s="99">
        <f t="shared" si="54"/>
        <v>2.2456228365337996</v>
      </c>
      <c r="DL69" s="99">
        <f t="shared" si="55"/>
        <v>2.0828268571428574</v>
      </c>
      <c r="DM69" s="100">
        <f t="shared" si="56"/>
        <v>2.2689774285714286</v>
      </c>
      <c r="DO69" s="93">
        <v>0.64</v>
      </c>
      <c r="DP69" s="93">
        <f t="shared" si="57"/>
        <v>5.9371479999999996</v>
      </c>
      <c r="DQ69" s="93">
        <v>0.1</v>
      </c>
      <c r="DR69" s="93">
        <v>0.27</v>
      </c>
      <c r="DS69" s="93">
        <v>0.27</v>
      </c>
      <c r="DT69" s="99">
        <f t="shared" si="58"/>
        <v>0.97017265866957469</v>
      </c>
      <c r="DU69" s="99">
        <f t="shared" si="59"/>
        <v>1.8856378015267174</v>
      </c>
      <c r="DV69" s="100">
        <f t="shared" si="60"/>
        <v>1.5666206586695746</v>
      </c>
      <c r="DX69" s="93">
        <v>0.64</v>
      </c>
      <c r="DY69" s="93">
        <f t="shared" si="61"/>
        <v>5.5347403999999996</v>
      </c>
      <c r="DZ69" s="93">
        <v>0.22</v>
      </c>
      <c r="EA69" s="93">
        <v>0.22</v>
      </c>
      <c r="EB69" s="93">
        <v>0.22</v>
      </c>
      <c r="EC69" s="99">
        <f t="shared" si="62"/>
        <v>3.3041392977624784</v>
      </c>
      <c r="ED69" s="99">
        <f t="shared" si="63"/>
        <v>2.3205596717681538</v>
      </c>
      <c r="EE69" s="100">
        <f t="shared" si="64"/>
        <v>3.060192115830116</v>
      </c>
      <c r="EG69" s="93">
        <v>0.64</v>
      </c>
      <c r="EH69" s="93">
        <f t="shared" si="65"/>
        <v>5.8636832000000005</v>
      </c>
      <c r="EI69" s="93">
        <v>2.7</v>
      </c>
      <c r="EJ69" s="93">
        <v>2.7</v>
      </c>
      <c r="EK69" s="93">
        <v>2.7</v>
      </c>
      <c r="EL69" s="99">
        <f t="shared" si="66"/>
        <v>0.84274512071259966</v>
      </c>
      <c r="EM69" s="99">
        <f t="shared" si="67"/>
        <v>0.85689391134880355</v>
      </c>
      <c r="EN69" s="100">
        <f t="shared" si="68"/>
        <v>0.8111428084415585</v>
      </c>
      <c r="EP69" s="93">
        <v>0.64</v>
      </c>
      <c r="EQ69" s="93">
        <f t="shared" si="69"/>
        <v>5.89358</v>
      </c>
      <c r="ER69" s="93">
        <v>2.7</v>
      </c>
      <c r="ES69" s="93">
        <v>2.7</v>
      </c>
      <c r="ET69" s="93">
        <v>2.7</v>
      </c>
      <c r="EU69" s="99">
        <f t="shared" si="70"/>
        <v>2.1289537175324678</v>
      </c>
      <c r="EV69" s="99">
        <f t="shared" si="71"/>
        <v>1.307902751842752</v>
      </c>
      <c r="EW69" s="100">
        <f t="shared" si="72"/>
        <v>2.0661500245700251</v>
      </c>
      <c r="EY69" s="93">
        <v>0.64</v>
      </c>
      <c r="EZ69" s="93">
        <f t="shared" si="73"/>
        <v>3.4168400000000001</v>
      </c>
      <c r="FA69" s="93">
        <v>1.4</v>
      </c>
      <c r="FB69" s="100">
        <f t="shared" ref="FB69:FB100" si="81">((1-$B69)*FB$1)+($B69*FB$2)-($B69*(1-$B69)*FA69)</f>
        <v>1.3989039098954144</v>
      </c>
      <c r="FD69" s="93">
        <v>0.64</v>
      </c>
      <c r="FE69" s="93">
        <f t="shared" si="74"/>
        <v>3.1612800000000001</v>
      </c>
      <c r="FF69" s="93">
        <v>0.7</v>
      </c>
      <c r="FG69" s="100">
        <f t="shared" ref="FG69:FG100" si="82">((1-$B69)*FG$1)+($B69*FG$2)-($B69*(1-$B69)*FF69)</f>
        <v>4.2557047695197543</v>
      </c>
      <c r="FI69" s="93">
        <v>0.64</v>
      </c>
      <c r="FJ69" s="93">
        <f t="shared" si="75"/>
        <v>3.3891200000000001</v>
      </c>
      <c r="FK69" s="93">
        <v>2.5</v>
      </c>
      <c r="FL69" s="100">
        <f t="shared" ref="FL69:FL100" si="83">((1-$B69)*FL$1)+($B69*FL$2)-($B69*(1-$B69)*FK69)</f>
        <v>2.1248469095036633</v>
      </c>
    </row>
    <row r="70" spans="2:168" x14ac:dyDescent="0.25">
      <c r="B70" s="93">
        <v>0.65</v>
      </c>
      <c r="C70" s="93">
        <f t="shared" ref="C70:C105" si="84">(B70*C$2)+((1-B70)*C$1)+(0.0011*B70*(1-B70))</f>
        <v>5.6588087499999995</v>
      </c>
      <c r="D70" s="93">
        <f t="shared" si="80"/>
        <v>0.72450000000000003</v>
      </c>
      <c r="E70" s="93">
        <v>5.5E-2</v>
      </c>
      <c r="F70" s="93">
        <v>0</v>
      </c>
      <c r="G70" s="99">
        <f t="shared" ref="G70:G105" si="85">((1-$B70)*G$1)+($B70*G$2)-($B70*(1-$B70)*D70)</f>
        <v>2.2850184939759037</v>
      </c>
      <c r="H70" s="99">
        <f t="shared" ref="H70:H105" si="86">((1-$B70)*H$1)+($B70*H$2)-($B70*(1-$B70)*E70)</f>
        <v>2.05875015060241</v>
      </c>
      <c r="I70" s="100">
        <f t="shared" ref="I70:I105" si="87">((1-$B70)*I$1)+($B70*I$2)-($B70*(1-$B70)*F70)</f>
        <v>2.1262142857142856</v>
      </c>
      <c r="K70" s="93">
        <v>0.65</v>
      </c>
      <c r="L70" s="93">
        <f t="shared" ref="L70:L105" si="88">(K70*L$2)+((1-K70)*L$1)+(-0.077*K70*(1-K70))</f>
        <v>5.8990324999999997</v>
      </c>
      <c r="M70" s="93">
        <v>0.47699999999999998</v>
      </c>
      <c r="N70" s="93">
        <v>1.4</v>
      </c>
      <c r="O70" s="93">
        <v>0.33</v>
      </c>
      <c r="P70" s="99">
        <f t="shared" ref="P70:P105" si="89">((1-$B70)*P$1)+($B70*P$2)-($B70*(1-$B70)*M70)</f>
        <v>0.61931728053435098</v>
      </c>
      <c r="Q70" s="99">
        <f t="shared" ref="Q70:Q105" si="90">((1-$B70)*Q$1)+($B70*Q$2)-($B70*(1-$B70)*N70)</f>
        <v>1.2364660305343513</v>
      </c>
      <c r="R70" s="100">
        <f t="shared" ref="R70:R105" si="91">((1-$B70)*R$1)+($B70*R$2)-($B70*(1-$B70)*O70)</f>
        <v>1.2177285305343513</v>
      </c>
      <c r="T70" s="93">
        <v>0.65</v>
      </c>
      <c r="U70" s="93">
        <f t="shared" ref="U70:U105" si="92">(T70*U$2)+((1-T70)*U$1)</f>
        <v>5.9193815000000001</v>
      </c>
      <c r="V70" s="93">
        <v>0.7</v>
      </c>
      <c r="W70" s="93">
        <v>0</v>
      </c>
      <c r="Y70" s="99">
        <f t="shared" ref="Y70:Y105" si="93">((1-$B70)*Y$1)+($B70*Y$2)-($B70*(1-$B70)*V70)</f>
        <v>1.1217786811367609</v>
      </c>
      <c r="Z70" s="99">
        <f t="shared" ref="Z70:Z105" si="94">((1-$B70)*Z$1)+($B70*Z$2)-($B70*(1-$B70)*W70)</f>
        <v>1.6477997654741103</v>
      </c>
      <c r="AA70" s="100">
        <f t="shared" ref="AA70:AA105" si="95">((1-$B70)*AA$1)+($B70*AA$2)-($B70*(1-$B70)*X70)</f>
        <v>1.5185535305343512</v>
      </c>
      <c r="AC70" s="93">
        <v>0.65</v>
      </c>
      <c r="AD70" s="93">
        <f t="shared" ref="AD70:AD105" si="96">AD$2-((1-AC70)*0.4182)</f>
        <v>5.7226299999999997</v>
      </c>
      <c r="AE70" s="93">
        <v>0.65</v>
      </c>
      <c r="AF70" s="93">
        <v>0.2</v>
      </c>
      <c r="AG70" s="93">
        <v>1.03</v>
      </c>
      <c r="AH70" s="99">
        <f t="shared" ref="AH70:AH105" si="97">((1-$B70)*AH$1)+($B70*AH$2)-($B70*(1-$B70)*AE70)</f>
        <v>1.7034645311401357</v>
      </c>
      <c r="AI70" s="99">
        <f t="shared" ref="AI70:AI105" si="98">((1-$B70)*AI$1)+($B70*AI$2)-($B70*(1-$B70)*AF70)</f>
        <v>2.2273984374999998</v>
      </c>
      <c r="AJ70" s="100">
        <f t="shared" ref="AJ70:AJ105" si="99">((1-$B70)*AJ$1)+($B70*AJ$2)-($B70*(1-$B70)*AG70)</f>
        <v>1.9537591517857147</v>
      </c>
      <c r="AL70" s="93">
        <v>0.65</v>
      </c>
      <c r="AM70" s="93">
        <f t="shared" ref="AM70:AM105" si="100">(AL70*AM$2)+((1-AL70)*AM$1)</f>
        <v>5.7270749999999992</v>
      </c>
      <c r="AN70" s="93">
        <v>-0.48</v>
      </c>
      <c r="AO70" s="93">
        <v>0.38</v>
      </c>
      <c r="AQ70" s="99">
        <f t="shared" ref="AQ70:AQ105" si="101">((1-$B70)*AQ$1)+($B70*AQ$2)-($B70*(1-$B70)*AN70)</f>
        <v>2.2320241517857142</v>
      </c>
      <c r="AR70" s="99">
        <f t="shared" ref="AR70:AR105" si="102">((1-$B70)*AR$1)+($B70*AR$2)-($B70*(1-$B70)*AO70)</f>
        <v>2.2617195945945943</v>
      </c>
      <c r="AS70" s="100">
        <f t="shared" ref="AS70:AS105" si="103">((1-$B70)*AS$1)+($B70*AS$2)-($B70*(1-$B70)*AP70)</f>
        <v>2.5013553088803087</v>
      </c>
      <c r="AU70" s="93">
        <v>0.65</v>
      </c>
      <c r="AV70" s="93">
        <f t="shared" ref="AV70:AV105" si="104">(AU70*AV$2)+((1-AU70)*AV$1)</f>
        <v>5.4552449999999997</v>
      </c>
      <c r="AW70" s="93">
        <v>0</v>
      </c>
      <c r="AX70" s="93">
        <v>0.13</v>
      </c>
      <c r="AZ70" s="99">
        <f t="shared" ref="AZ70:AZ105" si="105">((1-$B70)*AZ$1)+($B70*AZ$2)-($B70*(1-$B70)*AW70)</f>
        <v>3.0485240973724972</v>
      </c>
      <c r="BA70" s="99">
        <f t="shared" ref="BA70:BA105" si="106">((1-$B70)*BA$1)+($B70*BA$2)-($B70*(1-$B70)*AX70)</f>
        <v>2.3184059785231663</v>
      </c>
      <c r="BB70" s="100">
        <f t="shared" ref="BB70:BB105" si="107">((1-$B70)*BB$1)+($B70*BB$2)-($B70*(1-$B70)*AY70)</f>
        <v>2.9559809785231659</v>
      </c>
      <c r="BD70" s="93">
        <v>0.65</v>
      </c>
      <c r="BE70" s="93">
        <f t="shared" ref="BE70:BE105" si="108">BE$2-(0.383*(1-BD70))</f>
        <v>6.3453200000000001</v>
      </c>
      <c r="BF70" s="93">
        <v>0.41499999999999998</v>
      </c>
      <c r="BG70" s="93">
        <v>0.33</v>
      </c>
      <c r="BH70" s="93">
        <v>0.4</v>
      </c>
      <c r="BI70" s="99">
        <f t="shared" ref="BI70:BI105" si="109">((1-$B70)*BI$1)+($B70*BI$2)-($B70*(1-$B70)*BF70)</f>
        <v>0.27285430367504837</v>
      </c>
      <c r="BJ70" s="99">
        <f t="shared" ref="BJ70:BJ105" si="110">((1-$B70)*BJ$1)+($B70*BJ$2)-($B70*(1-$B70)*BG70)</f>
        <v>1.3456193244410843</v>
      </c>
      <c r="BK70" s="100">
        <f t="shared" ref="BK70:BK105" si="111">((1-$B70)*BK$1)+($B70*BK$2)-($B70*(1-$B70)*BH70)</f>
        <v>0.77683044003868473</v>
      </c>
      <c r="BM70" s="93">
        <v>0.65</v>
      </c>
      <c r="BN70" s="93">
        <f t="shared" ref="BN70:BN105" si="112">(BM70*BN$2)+((1-BM70)*BN$1)</f>
        <v>6.3590155000000008</v>
      </c>
      <c r="BO70" s="93">
        <v>0.43</v>
      </c>
      <c r="BR70" s="99">
        <f t="shared" ref="BR70:BR105" si="113">((1-$B70)*BR$1)+($B70*BR$2)-($B70*(1-$B70)*BO70)</f>
        <v>0.8201270309477755</v>
      </c>
      <c r="BS70" s="99">
        <f t="shared" ref="BS70:BS105" si="114">((1-$B70)*BS$1)+($B70*BS$2)-($B70*(1-$B70)*BP70)</f>
        <v>1.6249997582205029</v>
      </c>
      <c r="BT70" s="100">
        <f t="shared" ref="BT70:BT105" si="115">((1-$B70)*BT$1)+($B70*BT$2)-($B70*(1-$B70)*BQ70)</f>
        <v>1.3779474854932303</v>
      </c>
      <c r="BV70" s="93">
        <v>0.65</v>
      </c>
      <c r="BW70" s="93">
        <f t="shared" ref="BW70:BW105" si="116">(BV70*BW$2)+((1-BV70)*BW$1)+(0.00105*BV70*(1-BV70))</f>
        <v>6.1100183750000001</v>
      </c>
      <c r="BX70" s="93">
        <f t="shared" ref="BX70:BX105" si="117">-0.044+(1.22*BV70)</f>
        <v>0.749</v>
      </c>
      <c r="BY70" s="93">
        <v>0</v>
      </c>
      <c r="BZ70" s="93">
        <v>0</v>
      </c>
      <c r="CA70" s="99">
        <f t="shared" ref="CA70:CA105" si="118">((1-$B70)*CA$1)+($B70*CA$2)-($B70*(1-$B70)*BX70)</f>
        <v>1.1069922727272727</v>
      </c>
      <c r="CB70" s="99">
        <f t="shared" ref="CB70:CB105" si="119">((1-$B70)*CB$1)+($B70*CB$2)-($B70*(1-$B70)*BY70)</f>
        <v>1.2368028957083523</v>
      </c>
      <c r="CC70" s="100">
        <f t="shared" ref="CC70:CC105" si="120">((1-$B70)*CC$1)+($B70*CC$2)-($B70*(1-$B70)*BZ70)</f>
        <v>1.263003409090909</v>
      </c>
      <c r="CE70" s="93">
        <v>0.65</v>
      </c>
      <c r="CF70" s="93">
        <f t="shared" ref="CF70:CF105" si="121">(CE70*CF$2)+((1-CE70)*CF$1)</f>
        <v>5.9410094999999998</v>
      </c>
      <c r="CG70" s="93">
        <v>1.43</v>
      </c>
      <c r="CH70" s="93">
        <v>1.2</v>
      </c>
      <c r="CI70" s="93">
        <v>1.2</v>
      </c>
      <c r="CJ70" s="99">
        <f t="shared" ref="CJ70:CJ105" si="122">((1-$B70)*CJ$1)+($B70*CJ$2)-($B70*(1-$B70)*CG70)</f>
        <v>0.64490170454545459</v>
      </c>
      <c r="CK70" s="99">
        <f t="shared" ref="CK70:CK105" si="123">((1-$B70)*CK$1)+($B70*CK$2)-($B70*(1-$B70)*CH70)</f>
        <v>1.0627233502538072</v>
      </c>
      <c r="CL70" s="100">
        <f t="shared" ref="CL70:CL105" si="124">((1-$B70)*CL$1)+($B70*CL$2)-($B70*(1-$B70)*CI70)</f>
        <v>0.81381363636363635</v>
      </c>
      <c r="CN70" s="93">
        <v>0.65</v>
      </c>
      <c r="CO70" s="93">
        <f t="shared" ref="CO70:CO105" si="125">CO$1+(0.4207*CN70)</f>
        <v>6.3317550000000002</v>
      </c>
      <c r="CP70" s="93">
        <v>0.67</v>
      </c>
      <c r="CQ70" s="93">
        <v>0.6</v>
      </c>
      <c r="CR70" s="93">
        <v>0.6</v>
      </c>
      <c r="CS70" s="99">
        <f t="shared" ref="CS70:CS105" si="126">((1-$B70)*CS$1)+($B70*CS$2)-($B70*(1-$B70)*CP70)</f>
        <v>8.4323075361377259E-2</v>
      </c>
      <c r="CT70" s="99">
        <f t="shared" ref="CT70:CT105" si="127">((1-$B70)*CT$1)+($B70*CT$2)-($B70*(1-$B70)*CQ70)</f>
        <v>1.4022480753613773</v>
      </c>
      <c r="CU70" s="100">
        <f t="shared" ref="CU70:CU105" si="128">((1-$B70)*CU$1)+($B70*CU$2)-($B70*(1-$B70)*CR70)</f>
        <v>0.84224807536137736</v>
      </c>
      <c r="CW70" s="93">
        <v>0.65</v>
      </c>
      <c r="CX70" s="93">
        <f t="shared" ref="CX70:CX105" si="129">(CW70*CX$2)+((1-CW70)*CX$1)</f>
        <v>5.9695615000000002</v>
      </c>
      <c r="CY70" s="93">
        <v>0.8</v>
      </c>
      <c r="CZ70" s="93">
        <v>0.28000000000000003</v>
      </c>
      <c r="DA70" s="93">
        <v>0.28000000000000003</v>
      </c>
      <c r="DB70" s="99">
        <f t="shared" ref="DB70:DB105" si="130">((1-$B70)*DB$1)+($B70*DB$2)-($B70*(1-$B70)*CY70)</f>
        <v>2.3641217415115006</v>
      </c>
      <c r="DC70" s="99">
        <f t="shared" ref="DC70:DC105" si="131">((1-$B70)*DC$1)+($B70*DC$2)-($B70*(1-$B70)*CZ70)</f>
        <v>1.7442814622124863</v>
      </c>
      <c r="DD70" s="100">
        <f t="shared" ref="DD70:DD105" si="132">((1-$B70)*DD$1)+($B70*DD$2)-($B70*(1-$B70)*DA70)</f>
        <v>2.196223863636364</v>
      </c>
      <c r="DF70" s="93">
        <v>0.65</v>
      </c>
      <c r="DG70" s="93">
        <f t="shared" ref="DG70:DG105" si="133">(DF70*DG$2)+((1-DF70)*DG$1)</f>
        <v>5.5216750000000001</v>
      </c>
      <c r="DH70" s="93">
        <v>0.19</v>
      </c>
      <c r="DI70" s="93">
        <v>0.24</v>
      </c>
      <c r="DJ70" s="93">
        <v>0.16</v>
      </c>
      <c r="DK70" s="99">
        <f t="shared" ref="DK70:DK105" si="134">((1-$B70)*DK$1)+($B70*DK$2)-($B70*(1-$B70)*DH70)</f>
        <v>2.2597194098724969</v>
      </c>
      <c r="DL70" s="99">
        <f t="shared" ref="DL70:DL105" si="135">((1-$B70)*DL$1)+($B70*DL$2)-($B70*(1-$B70)*DI70)</f>
        <v>2.0872613839285714</v>
      </c>
      <c r="DM70" s="100">
        <f t="shared" ref="DM70:DM105" si="136">((1-$B70)*DM$1)+($B70*DM$2)-($B70*(1-$B70)*DJ70)</f>
        <v>2.2787988839285718</v>
      </c>
      <c r="DO70" s="93">
        <v>0.65</v>
      </c>
      <c r="DP70" s="93">
        <f t="shared" ref="DP70:DP105" si="137">(DO70*DP$2)+((1-DO70)*DP$1)</f>
        <v>5.9352549999999997</v>
      </c>
      <c r="DQ70" s="93">
        <v>0.1</v>
      </c>
      <c r="DR70" s="93">
        <v>0.27</v>
      </c>
      <c r="DS70" s="93">
        <v>0.27</v>
      </c>
      <c r="DT70" s="99">
        <f t="shared" ref="DT70:DT105" si="138">((1-$B70)*DT$1)+($B70*DT$2)-($B70*(1-$B70)*DQ70)</f>
        <v>0.98045357688113399</v>
      </c>
      <c r="DU70" s="99">
        <f t="shared" ref="DU70:DU105" si="139">((1-$B70)*DU$1)+($B70*DU$2)-($B70*(1-$B70)*DR70)</f>
        <v>1.8954528625954197</v>
      </c>
      <c r="DV70" s="100">
        <f t="shared" ref="DV70:DV105" si="140">((1-$B70)*DV$1)+($B70*DV$2)-($B70*(1-$B70)*DS70)</f>
        <v>1.576138576881134</v>
      </c>
      <c r="DX70" s="93">
        <v>0.65</v>
      </c>
      <c r="DY70" s="93">
        <f t="shared" ref="DY70:DY105" si="141">(DX70*DY$2)+((1-DX70)*DY$1)</f>
        <v>5.5327614999999994</v>
      </c>
      <c r="DZ70" s="93">
        <v>0.22</v>
      </c>
      <c r="EA70" s="93">
        <v>0.22</v>
      </c>
      <c r="EB70" s="93">
        <v>0.22</v>
      </c>
      <c r="EC70" s="99">
        <f t="shared" ref="EC70:EC105" si="142">((1-$B70)*EC$1)+($B70*EC$2)-($B70*(1-$B70)*DZ70)</f>
        <v>3.3102740345309809</v>
      </c>
      <c r="ED70" s="99">
        <f t="shared" ref="ED70:ED105" si="143">((1-$B70)*ED$1)+($B70*ED$2)-($B70*(1-$B70)*EA70)</f>
        <v>2.3244344106154347</v>
      </c>
      <c r="EE70" s="100">
        <f t="shared" ref="EE70:EE105" si="144">((1-$B70)*EE$1)+($B70*EE$2)-($B70*(1-$B70)*EB70)</f>
        <v>3.0726881756756756</v>
      </c>
      <c r="EG70" s="93">
        <v>0.65</v>
      </c>
      <c r="EH70" s="93">
        <f t="shared" ref="EH70:EH105" si="145">(EG70*EH$2)+((1-EG70)*EH$1)</f>
        <v>5.8701344999999998</v>
      </c>
      <c r="EI70" s="93">
        <v>2.7</v>
      </c>
      <c r="EJ70" s="93">
        <v>2.7</v>
      </c>
      <c r="EK70" s="93">
        <v>2.7</v>
      </c>
      <c r="EL70" s="99">
        <f t="shared" ref="EL70:EL105" si="146">((1-$B70)*EL$1)+($B70*EL$2)-($B70*(1-$B70)*EI70)</f>
        <v>0.83007177139987598</v>
      </c>
      <c r="EM70" s="99">
        <f t="shared" ref="EM70:EM105" si="147">((1-$B70)*EM$1)+($B70*EM$2)-($B70*(1-$B70)*EJ70)</f>
        <v>0.85232178775380718</v>
      </c>
      <c r="EN70" s="100">
        <f t="shared" ref="EN70:EN105" si="148">((1-$B70)*EN$1)+($B70*EN$2)-($B70*(1-$B70)*EK70)</f>
        <v>0.80007457386363656</v>
      </c>
      <c r="EP70" s="93">
        <v>0.65</v>
      </c>
      <c r="EQ70" s="93">
        <f t="shared" ref="EQ70:EQ105" si="149">(EP70*EQ$2)+((1-EP70)*EQ$1)</f>
        <v>5.9002999999999997</v>
      </c>
      <c r="ER70" s="93">
        <v>2.7</v>
      </c>
      <c r="ES70" s="93">
        <v>2.7</v>
      </c>
      <c r="ET70" s="93">
        <v>2.7</v>
      </c>
      <c r="EU70" s="99">
        <f t="shared" ref="EU70:EU105" si="150">((1-$B70)*EU$1)+($B70*EU$2)-($B70*(1-$B70)*ER70)</f>
        <v>2.1242575284090908</v>
      </c>
      <c r="EV70" s="99">
        <f t="shared" ref="EV70:EV105" si="151">((1-$B70)*EV$1)+($B70*EV$2)-($B70*(1-$B70)*ES70)</f>
        <v>1.307017321867322</v>
      </c>
      <c r="EW70" s="100">
        <f t="shared" ref="EW70:EW105" si="152">((1-$B70)*EW$1)+($B70*EW$2)-($B70*(1-$B70)*ET70)</f>
        <v>2.0607059582309581</v>
      </c>
      <c r="EY70" s="93">
        <v>0.65</v>
      </c>
      <c r="EZ70" s="93">
        <f t="shared" ref="EZ70:EZ105" si="153">(EY70*EZ$2)+((1-EY70)*EZ$1)</f>
        <v>3.4203999999999999</v>
      </c>
      <c r="FA70" s="93">
        <v>1.4</v>
      </c>
      <c r="FB70" s="100">
        <f t="shared" si="81"/>
        <v>1.3761492558326627</v>
      </c>
      <c r="FD70" s="93">
        <v>0.65</v>
      </c>
      <c r="FE70" s="93">
        <f t="shared" ref="FE70:FE105" si="154">(FD70*FE$2)+((1-FD70)*FE$1)</f>
        <v>3.1620500000000002</v>
      </c>
      <c r="FF70" s="93">
        <v>0.7</v>
      </c>
      <c r="FG70" s="100">
        <f t="shared" si="82"/>
        <v>4.2305296861973023</v>
      </c>
      <c r="FI70" s="93">
        <v>0.65</v>
      </c>
      <c r="FJ70" s="93">
        <f t="shared" ref="FJ70:FJ105" si="155">(FI70*FJ$2)+((1-FI70)*FJ$1)</f>
        <v>3.3934500000000001</v>
      </c>
      <c r="FK70" s="93">
        <v>2.5</v>
      </c>
      <c r="FL70" s="100">
        <f t="shared" si="83"/>
        <v>2.0780771721184603</v>
      </c>
    </row>
    <row r="71" spans="2:168" x14ac:dyDescent="0.25">
      <c r="B71" s="93">
        <v>0.66</v>
      </c>
      <c r="C71" s="93">
        <f t="shared" si="84"/>
        <v>5.6588862400000002</v>
      </c>
      <c r="D71" s="93">
        <f t="shared" si="80"/>
        <v>0.73760000000000003</v>
      </c>
      <c r="E71" s="93">
        <v>5.5E-2</v>
      </c>
      <c r="F71" s="93">
        <v>0</v>
      </c>
      <c r="G71" s="99">
        <f t="shared" si="85"/>
        <v>2.3001303439931156</v>
      </c>
      <c r="H71" s="99">
        <f t="shared" si="86"/>
        <v>2.0615730430292603</v>
      </c>
      <c r="I71" s="100">
        <f t="shared" si="87"/>
        <v>2.1326642857142857</v>
      </c>
      <c r="K71" s="93">
        <v>0.66</v>
      </c>
      <c r="L71" s="93">
        <f t="shared" si="88"/>
        <v>5.9033212000000006</v>
      </c>
      <c r="M71" s="93">
        <v>0.47699999999999998</v>
      </c>
      <c r="N71" s="93">
        <v>1.4</v>
      </c>
      <c r="O71" s="93">
        <v>0.33</v>
      </c>
      <c r="P71" s="99">
        <f t="shared" si="89"/>
        <v>0.61010909803707736</v>
      </c>
      <c r="Q71" s="99">
        <f t="shared" si="90"/>
        <v>1.2355153980370777</v>
      </c>
      <c r="R71" s="100">
        <f t="shared" si="91"/>
        <v>1.212379826608506</v>
      </c>
      <c r="T71" s="93">
        <v>0.66</v>
      </c>
      <c r="U71" s="93">
        <f t="shared" si="92"/>
        <v>5.9233506</v>
      </c>
      <c r="V71" s="93">
        <v>0.7</v>
      </c>
      <c r="W71" s="93">
        <v>0</v>
      </c>
      <c r="Y71" s="99">
        <f t="shared" si="93"/>
        <v>1.0974562586222756</v>
      </c>
      <c r="Z71" s="99">
        <f t="shared" si="94"/>
        <v>1.6398567405499862</v>
      </c>
      <c r="AA71" s="100">
        <f t="shared" si="95"/>
        <v>1.505731826608506</v>
      </c>
      <c r="AC71" s="93">
        <v>0.66</v>
      </c>
      <c r="AD71" s="93">
        <f t="shared" si="96"/>
        <v>5.7268119999999998</v>
      </c>
      <c r="AE71" s="93">
        <v>0.65</v>
      </c>
      <c r="AF71" s="93">
        <v>0.2</v>
      </c>
      <c r="AG71" s="93">
        <v>1.03</v>
      </c>
      <c r="AH71" s="99">
        <f t="shared" si="97"/>
        <v>1.691237993515724</v>
      </c>
      <c r="AI71" s="99">
        <f t="shared" si="98"/>
        <v>2.2280213392857142</v>
      </c>
      <c r="AJ71" s="100">
        <f t="shared" si="99"/>
        <v>1.9499579107142853</v>
      </c>
      <c r="AL71" s="93">
        <v>0.66</v>
      </c>
      <c r="AM71" s="93">
        <f t="shared" si="100"/>
        <v>5.7311300000000003</v>
      </c>
      <c r="AN71" s="93">
        <v>-0.48</v>
      </c>
      <c r="AO71" s="93">
        <v>0.38</v>
      </c>
      <c r="AQ71" s="99">
        <f t="shared" si="101"/>
        <v>2.2085379107142855</v>
      </c>
      <c r="AR71" s="99">
        <f t="shared" si="102"/>
        <v>2.260749891891892</v>
      </c>
      <c r="AS71" s="100">
        <f t="shared" si="103"/>
        <v>2.4854104633204628</v>
      </c>
      <c r="AU71" s="93">
        <v>0.66</v>
      </c>
      <c r="AV71" s="93">
        <f t="shared" si="104"/>
        <v>5.4551179999999997</v>
      </c>
      <c r="AW71" s="93">
        <v>0</v>
      </c>
      <c r="AX71" s="93">
        <v>0.13</v>
      </c>
      <c r="AZ71" s="99">
        <f t="shared" si="105"/>
        <v>3.0407673939254805</v>
      </c>
      <c r="BA71" s="99">
        <f t="shared" si="106"/>
        <v>2.3166583740347493</v>
      </c>
      <c r="BB71" s="100">
        <f t="shared" si="107"/>
        <v>2.9470303740347492</v>
      </c>
      <c r="BD71" s="93">
        <v>0.66</v>
      </c>
      <c r="BE71" s="93">
        <f t="shared" si="108"/>
        <v>6.3491499999999998</v>
      </c>
      <c r="BF71" s="93">
        <v>0.41499999999999998</v>
      </c>
      <c r="BG71" s="93">
        <v>0.33</v>
      </c>
      <c r="BH71" s="93">
        <v>0.4</v>
      </c>
      <c r="BI71" s="99">
        <f t="shared" si="109"/>
        <v>0.26861099226305613</v>
      </c>
      <c r="BJ71" s="99">
        <f t="shared" si="110"/>
        <v>1.3526145838643482</v>
      </c>
      <c r="BK71" s="100">
        <f t="shared" si="111"/>
        <v>0.77983881044487435</v>
      </c>
      <c r="BM71" s="93">
        <v>0.66</v>
      </c>
      <c r="BN71" s="93">
        <f t="shared" si="112"/>
        <v>6.3624542000000002</v>
      </c>
      <c r="BO71" s="93">
        <v>0.43</v>
      </c>
      <c r="BR71" s="99">
        <f t="shared" si="113"/>
        <v>0.80019635589941962</v>
      </c>
      <c r="BS71" s="99">
        <f t="shared" si="114"/>
        <v>1.6251347195357835</v>
      </c>
      <c r="BT71" s="100">
        <f t="shared" si="115"/>
        <v>1.3651410831721471</v>
      </c>
      <c r="BV71" s="93">
        <v>0.66</v>
      </c>
      <c r="BW71" s="93">
        <f t="shared" si="116"/>
        <v>6.1096194199999996</v>
      </c>
      <c r="BX71" s="93">
        <f t="shared" si="117"/>
        <v>0.76119999999999999</v>
      </c>
      <c r="BY71" s="93">
        <v>0</v>
      </c>
      <c r="BZ71" s="93">
        <v>0</v>
      </c>
      <c r="CA71" s="99">
        <f t="shared" si="118"/>
        <v>1.090842629090909</v>
      </c>
      <c r="CB71" s="99">
        <f t="shared" si="119"/>
        <v>1.2309655976003691</v>
      </c>
      <c r="CC71" s="100">
        <f t="shared" si="120"/>
        <v>1.2484286363636365</v>
      </c>
      <c r="CE71" s="93">
        <v>0.66</v>
      </c>
      <c r="CF71" s="93">
        <f t="shared" si="121"/>
        <v>5.9454358000000003</v>
      </c>
      <c r="CG71" s="93">
        <v>1.43</v>
      </c>
      <c r="CH71" s="93">
        <v>1.2</v>
      </c>
      <c r="CI71" s="93">
        <v>1.2</v>
      </c>
      <c r="CJ71" s="99">
        <f t="shared" si="122"/>
        <v>0.6423769285714287</v>
      </c>
      <c r="CK71" s="99">
        <f t="shared" si="123"/>
        <v>1.0577797534445252</v>
      </c>
      <c r="CL71" s="100">
        <f t="shared" si="124"/>
        <v>0.80799285714285718</v>
      </c>
      <c r="CN71" s="93">
        <v>0.66</v>
      </c>
      <c r="CO71" s="93">
        <f t="shared" si="125"/>
        <v>6.3359620000000003</v>
      </c>
      <c r="CP71" s="93">
        <v>0.67</v>
      </c>
      <c r="CQ71" s="93">
        <v>0.6</v>
      </c>
      <c r="CR71" s="93">
        <v>0.6</v>
      </c>
      <c r="CS71" s="99">
        <f t="shared" si="126"/>
        <v>8.4599370472632746E-2</v>
      </c>
      <c r="CT71" s="99">
        <f t="shared" si="127"/>
        <v>1.4067073704726329</v>
      </c>
      <c r="CU71" s="100">
        <f t="shared" si="128"/>
        <v>0.84270737047263278</v>
      </c>
      <c r="CW71" s="93">
        <v>0.66</v>
      </c>
      <c r="CX71" s="93">
        <f t="shared" si="129"/>
        <v>5.9743025999999997</v>
      </c>
      <c r="CY71" s="93">
        <v>0.8</v>
      </c>
      <c r="CZ71" s="93">
        <v>0.28000000000000003</v>
      </c>
      <c r="DA71" s="93">
        <v>0.28000000000000003</v>
      </c>
      <c r="DB71" s="99">
        <f t="shared" si="130"/>
        <v>2.3595722891566266</v>
      </c>
      <c r="DC71" s="99">
        <f t="shared" si="131"/>
        <v>1.7396707710843373</v>
      </c>
      <c r="DD71" s="100">
        <f t="shared" si="132"/>
        <v>2.1956758571428567</v>
      </c>
      <c r="DF71" s="93">
        <v>0.66</v>
      </c>
      <c r="DG71" s="93">
        <f t="shared" si="133"/>
        <v>5.5196499999999995</v>
      </c>
      <c r="DH71" s="93">
        <v>0.19</v>
      </c>
      <c r="DI71" s="93">
        <v>0.24</v>
      </c>
      <c r="DJ71" s="93">
        <v>0.16</v>
      </c>
      <c r="DK71" s="99">
        <f t="shared" si="134"/>
        <v>2.273853983211195</v>
      </c>
      <c r="DL71" s="99">
        <f t="shared" si="135"/>
        <v>2.0917439107142859</v>
      </c>
      <c r="DM71" s="100">
        <f t="shared" si="136"/>
        <v>2.2886523392857145</v>
      </c>
      <c r="DO71" s="93">
        <v>0.66</v>
      </c>
      <c r="DP71" s="93">
        <f t="shared" si="137"/>
        <v>5.9333619999999998</v>
      </c>
      <c r="DQ71" s="93">
        <v>0.1</v>
      </c>
      <c r="DR71" s="93">
        <v>0.27</v>
      </c>
      <c r="DS71" s="93">
        <v>0.27</v>
      </c>
      <c r="DT71" s="99">
        <f t="shared" si="138"/>
        <v>0.99075449509269364</v>
      </c>
      <c r="DU71" s="99">
        <f t="shared" si="139"/>
        <v>1.9053219236641219</v>
      </c>
      <c r="DV71" s="100">
        <f t="shared" si="140"/>
        <v>1.5857104950926932</v>
      </c>
      <c r="DX71" s="93">
        <v>0.66</v>
      </c>
      <c r="DY71" s="93">
        <f t="shared" si="141"/>
        <v>5.5307826000000002</v>
      </c>
      <c r="DZ71" s="93">
        <v>0.22</v>
      </c>
      <c r="EA71" s="93">
        <v>0.22</v>
      </c>
      <c r="EB71" s="93">
        <v>0.22</v>
      </c>
      <c r="EC71" s="99">
        <f t="shared" si="142"/>
        <v>3.3164527712994842</v>
      </c>
      <c r="ED71" s="99">
        <f t="shared" si="143"/>
        <v>2.3283531494627159</v>
      </c>
      <c r="EE71" s="100">
        <f t="shared" si="144"/>
        <v>3.0852282355212357</v>
      </c>
      <c r="EG71" s="93">
        <v>0.66</v>
      </c>
      <c r="EH71" s="93">
        <f t="shared" si="145"/>
        <v>5.8765858</v>
      </c>
      <c r="EI71" s="93">
        <v>2.7</v>
      </c>
      <c r="EJ71" s="93">
        <v>2.7</v>
      </c>
      <c r="EK71" s="93">
        <v>2.7</v>
      </c>
      <c r="EL71" s="99">
        <f t="shared" si="146"/>
        <v>0.81793842208715239</v>
      </c>
      <c r="EM71" s="99">
        <f t="shared" si="147"/>
        <v>0.84828966415881091</v>
      </c>
      <c r="EN71" s="100">
        <f t="shared" si="148"/>
        <v>0.78954633928571427</v>
      </c>
      <c r="EP71" s="93">
        <v>0.66</v>
      </c>
      <c r="EQ71" s="93">
        <f t="shared" si="149"/>
        <v>5.9070200000000002</v>
      </c>
      <c r="ER71" s="93">
        <v>2.7</v>
      </c>
      <c r="ES71" s="93">
        <v>2.7</v>
      </c>
      <c r="ET71" s="93">
        <v>2.7</v>
      </c>
      <c r="EU71" s="99">
        <f t="shared" si="150"/>
        <v>2.1201013392857142</v>
      </c>
      <c r="EV71" s="99">
        <f t="shared" si="151"/>
        <v>1.306671891891892</v>
      </c>
      <c r="EW71" s="100">
        <f t="shared" si="152"/>
        <v>2.0558018918918917</v>
      </c>
      <c r="EY71" s="93">
        <v>0.66</v>
      </c>
      <c r="EZ71" s="93">
        <f t="shared" si="153"/>
        <v>3.4239600000000001</v>
      </c>
      <c r="FA71" s="93">
        <v>1.4</v>
      </c>
      <c r="FB71" s="100">
        <f t="shared" si="81"/>
        <v>1.3536746017699113</v>
      </c>
      <c r="FD71" s="93">
        <v>0.66</v>
      </c>
      <c r="FE71" s="93">
        <f t="shared" si="154"/>
        <v>3.16282</v>
      </c>
      <c r="FF71" s="93">
        <v>0.7</v>
      </c>
      <c r="FG71" s="100">
        <f t="shared" si="82"/>
        <v>4.2054946028748512</v>
      </c>
      <c r="FI71" s="93">
        <v>0.66</v>
      </c>
      <c r="FJ71" s="93">
        <f t="shared" si="155"/>
        <v>3.39778</v>
      </c>
      <c r="FK71" s="93">
        <v>2.5</v>
      </c>
      <c r="FL71" s="100">
        <f t="shared" si="83"/>
        <v>2.0318074347332575</v>
      </c>
    </row>
    <row r="72" spans="2:168" x14ac:dyDescent="0.25">
      <c r="B72" s="93">
        <v>0.67</v>
      </c>
      <c r="C72" s="93">
        <f t="shared" si="84"/>
        <v>5.6589635099999995</v>
      </c>
      <c r="D72" s="93">
        <f t="shared" si="80"/>
        <v>0.75070000000000003</v>
      </c>
      <c r="E72" s="93">
        <v>5.5E-2</v>
      </c>
      <c r="F72" s="93">
        <v>0</v>
      </c>
      <c r="G72" s="99">
        <f t="shared" si="85"/>
        <v>2.3154735540103273</v>
      </c>
      <c r="H72" s="99">
        <f t="shared" si="86"/>
        <v>2.0644069354561108</v>
      </c>
      <c r="I72" s="100">
        <f t="shared" si="87"/>
        <v>2.1391142857142857</v>
      </c>
      <c r="K72" s="93">
        <v>0.67</v>
      </c>
      <c r="L72" s="93">
        <f t="shared" si="88"/>
        <v>5.9076253000000003</v>
      </c>
      <c r="M72" s="93">
        <v>0.47699999999999998</v>
      </c>
      <c r="N72" s="93">
        <v>1.4</v>
      </c>
      <c r="O72" s="93">
        <v>0.33</v>
      </c>
      <c r="P72" s="99">
        <f t="shared" si="89"/>
        <v>0.6009963155398037</v>
      </c>
      <c r="Q72" s="99">
        <f t="shared" si="90"/>
        <v>1.234844765539804</v>
      </c>
      <c r="R72" s="100">
        <f t="shared" si="91"/>
        <v>1.207097122682661</v>
      </c>
      <c r="T72" s="93">
        <v>0.67</v>
      </c>
      <c r="U72" s="93">
        <f t="shared" si="92"/>
        <v>5.9273197</v>
      </c>
      <c r="V72" s="93">
        <v>0.7</v>
      </c>
      <c r="W72" s="93">
        <v>0</v>
      </c>
      <c r="Y72" s="99">
        <f t="shared" si="93"/>
        <v>1.0732738361077898</v>
      </c>
      <c r="Z72" s="99">
        <f t="shared" si="94"/>
        <v>1.6319137156258625</v>
      </c>
      <c r="AA72" s="100">
        <f t="shared" si="95"/>
        <v>1.4929101226826609</v>
      </c>
      <c r="AC72" s="93">
        <v>0.67</v>
      </c>
      <c r="AD72" s="93">
        <f t="shared" si="96"/>
        <v>5.7309939999999999</v>
      </c>
      <c r="AE72" s="93">
        <v>0.65</v>
      </c>
      <c r="AF72" s="93">
        <v>0.2</v>
      </c>
      <c r="AG72" s="93">
        <v>1.03</v>
      </c>
      <c r="AH72" s="99">
        <f t="shared" si="97"/>
        <v>1.6791414558913116</v>
      </c>
      <c r="AI72" s="99">
        <f t="shared" si="98"/>
        <v>2.2286842410714285</v>
      </c>
      <c r="AJ72" s="100">
        <f t="shared" si="99"/>
        <v>1.9463626696428571</v>
      </c>
      <c r="AL72" s="93">
        <v>0.67</v>
      </c>
      <c r="AM72" s="93">
        <f t="shared" si="100"/>
        <v>5.7351849999999995</v>
      </c>
      <c r="AN72" s="93">
        <v>-0.48</v>
      </c>
      <c r="AO72" s="93">
        <v>0.38</v>
      </c>
      <c r="AQ72" s="99">
        <f t="shared" si="101"/>
        <v>2.1849556696428571</v>
      </c>
      <c r="AR72" s="99">
        <f t="shared" si="102"/>
        <v>2.2598561891891893</v>
      </c>
      <c r="AS72" s="100">
        <f t="shared" si="103"/>
        <v>2.4694656177606173</v>
      </c>
      <c r="AU72" s="93">
        <v>0.67</v>
      </c>
      <c r="AV72" s="93">
        <f t="shared" si="104"/>
        <v>5.4549909999999997</v>
      </c>
      <c r="AW72" s="93">
        <v>0</v>
      </c>
      <c r="AX72" s="93">
        <v>0.13</v>
      </c>
      <c r="AZ72" s="99">
        <f t="shared" si="105"/>
        <v>3.0330106904784642</v>
      </c>
      <c r="BA72" s="99">
        <f t="shared" si="106"/>
        <v>2.3149367695463323</v>
      </c>
      <c r="BB72" s="100">
        <f t="shared" si="107"/>
        <v>2.9380797695463325</v>
      </c>
      <c r="BD72" s="93">
        <v>0.67</v>
      </c>
      <c r="BE72" s="93">
        <f t="shared" si="108"/>
        <v>6.3529800000000005</v>
      </c>
      <c r="BF72" s="93">
        <v>0.41499999999999998</v>
      </c>
      <c r="BG72" s="93">
        <v>0.33</v>
      </c>
      <c r="BH72" s="93">
        <v>0.4</v>
      </c>
      <c r="BI72" s="99">
        <f t="shared" si="109"/>
        <v>0.26445068085106382</v>
      </c>
      <c r="BJ72" s="99">
        <f t="shared" si="110"/>
        <v>1.3596758432876124</v>
      </c>
      <c r="BK72" s="100">
        <f t="shared" si="111"/>
        <v>0.78292718085106394</v>
      </c>
      <c r="BM72" s="93">
        <v>0.67</v>
      </c>
      <c r="BN72" s="93">
        <f t="shared" si="112"/>
        <v>6.3658929000000004</v>
      </c>
      <c r="BO72" s="93">
        <v>0.43</v>
      </c>
      <c r="BR72" s="99">
        <f t="shared" si="113"/>
        <v>0.78035168085106388</v>
      </c>
      <c r="BS72" s="99">
        <f t="shared" si="114"/>
        <v>1.6252696808510638</v>
      </c>
      <c r="BT72" s="100">
        <f t="shared" si="115"/>
        <v>1.3523346808510639</v>
      </c>
      <c r="BV72" s="93">
        <v>0.67</v>
      </c>
      <c r="BW72" s="93">
        <f t="shared" si="116"/>
        <v>6.1092202549999994</v>
      </c>
      <c r="BX72" s="93">
        <f t="shared" si="117"/>
        <v>0.77339999999999998</v>
      </c>
      <c r="BY72" s="93">
        <v>0</v>
      </c>
      <c r="BZ72" s="93">
        <v>0</v>
      </c>
      <c r="CA72" s="99">
        <f t="shared" si="118"/>
        <v>1.0749233054545457</v>
      </c>
      <c r="CB72" s="99">
        <f t="shared" si="119"/>
        <v>1.2251282994923858</v>
      </c>
      <c r="CC72" s="100">
        <f t="shared" si="120"/>
        <v>1.2338538636363636</v>
      </c>
      <c r="CE72" s="93">
        <v>0.67</v>
      </c>
      <c r="CF72" s="93">
        <f t="shared" si="121"/>
        <v>5.9498620999999998</v>
      </c>
      <c r="CG72" s="93">
        <v>1.43</v>
      </c>
      <c r="CH72" s="93">
        <v>1.2</v>
      </c>
      <c r="CI72" s="93">
        <v>1.2</v>
      </c>
      <c r="CJ72" s="99">
        <f t="shared" si="122"/>
        <v>0.64013815259740259</v>
      </c>
      <c r="CK72" s="99">
        <f t="shared" si="123"/>
        <v>1.0530761566352429</v>
      </c>
      <c r="CL72" s="100">
        <f t="shared" si="124"/>
        <v>0.80241207792207803</v>
      </c>
      <c r="CN72" s="93">
        <v>0.67</v>
      </c>
      <c r="CO72" s="93">
        <f t="shared" si="125"/>
        <v>6.3401690000000004</v>
      </c>
      <c r="CP72" s="93">
        <v>0.67</v>
      </c>
      <c r="CQ72" s="93">
        <v>0.6</v>
      </c>
      <c r="CR72" s="93">
        <v>0.6</v>
      </c>
      <c r="CS72" s="99">
        <f t="shared" si="126"/>
        <v>8.5009665583888228E-2</v>
      </c>
      <c r="CT72" s="99">
        <f t="shared" si="127"/>
        <v>1.4112866655838885</v>
      </c>
      <c r="CU72" s="100">
        <f t="shared" si="128"/>
        <v>0.84328666558388832</v>
      </c>
      <c r="CW72" s="93">
        <v>0.67</v>
      </c>
      <c r="CX72" s="93">
        <f t="shared" si="129"/>
        <v>5.9790437000000001</v>
      </c>
      <c r="CY72" s="93">
        <v>0.8</v>
      </c>
      <c r="CZ72" s="93">
        <v>0.28000000000000003</v>
      </c>
      <c r="DA72" s="93">
        <v>0.28000000000000003</v>
      </c>
      <c r="DB72" s="99">
        <f t="shared" si="130"/>
        <v>2.3551828368017524</v>
      </c>
      <c r="DC72" s="99">
        <f t="shared" si="131"/>
        <v>1.7351160799561884</v>
      </c>
      <c r="DD72" s="100">
        <f t="shared" si="132"/>
        <v>2.1951838506493511</v>
      </c>
      <c r="DF72" s="93">
        <v>0.67</v>
      </c>
      <c r="DG72" s="93">
        <f t="shared" si="133"/>
        <v>5.5176249999999998</v>
      </c>
      <c r="DH72" s="93">
        <v>0.19</v>
      </c>
      <c r="DI72" s="93">
        <v>0.24</v>
      </c>
      <c r="DJ72" s="93">
        <v>0.16</v>
      </c>
      <c r="DK72" s="99">
        <f t="shared" si="134"/>
        <v>2.2880265565498927</v>
      </c>
      <c r="DL72" s="99">
        <f t="shared" si="135"/>
        <v>2.0962744375</v>
      </c>
      <c r="DM72" s="100">
        <f t="shared" si="136"/>
        <v>2.2985377946428578</v>
      </c>
      <c r="DO72" s="93">
        <v>0.67</v>
      </c>
      <c r="DP72" s="93">
        <f t="shared" si="137"/>
        <v>5.9314689999999999</v>
      </c>
      <c r="DQ72" s="93">
        <v>0.1</v>
      </c>
      <c r="DR72" s="93">
        <v>0.27</v>
      </c>
      <c r="DS72" s="93">
        <v>0.27</v>
      </c>
      <c r="DT72" s="99">
        <f t="shared" si="138"/>
        <v>1.001075413304253</v>
      </c>
      <c r="DU72" s="99">
        <f t="shared" si="139"/>
        <v>1.9152449847328246</v>
      </c>
      <c r="DV72" s="100">
        <f t="shared" si="140"/>
        <v>1.5953364133042531</v>
      </c>
      <c r="DX72" s="93">
        <v>0.67</v>
      </c>
      <c r="DY72" s="93">
        <f t="shared" si="141"/>
        <v>5.5288036999999992</v>
      </c>
      <c r="DZ72" s="93">
        <v>0.22</v>
      </c>
      <c r="EA72" s="93">
        <v>0.22</v>
      </c>
      <c r="EB72" s="93">
        <v>0.22</v>
      </c>
      <c r="EC72" s="99">
        <f t="shared" si="142"/>
        <v>3.3226755080679866</v>
      </c>
      <c r="ED72" s="99">
        <f t="shared" si="143"/>
        <v>2.3323158883099966</v>
      </c>
      <c r="EE72" s="100">
        <f t="shared" si="144"/>
        <v>3.0978122953667953</v>
      </c>
      <c r="EG72" s="93">
        <v>0.67</v>
      </c>
      <c r="EH72" s="93">
        <f t="shared" si="145"/>
        <v>5.8830370999999992</v>
      </c>
      <c r="EI72" s="93">
        <v>2.7</v>
      </c>
      <c r="EJ72" s="93">
        <v>2.7</v>
      </c>
      <c r="EK72" s="93">
        <v>2.7</v>
      </c>
      <c r="EL72" s="99">
        <f t="shared" si="146"/>
        <v>0.80634507277442857</v>
      </c>
      <c r="EM72" s="99">
        <f t="shared" si="147"/>
        <v>0.8447975405638144</v>
      </c>
      <c r="EN72" s="100">
        <f t="shared" si="148"/>
        <v>0.77955810470779219</v>
      </c>
      <c r="EP72" s="93">
        <v>0.67</v>
      </c>
      <c r="EQ72" s="93">
        <f t="shared" si="149"/>
        <v>5.9137400000000007</v>
      </c>
      <c r="ER72" s="93">
        <v>2.7</v>
      </c>
      <c r="ES72" s="93">
        <v>2.7</v>
      </c>
      <c r="ET72" s="93">
        <v>2.7</v>
      </c>
      <c r="EU72" s="99">
        <f t="shared" si="150"/>
        <v>2.1164851501623376</v>
      </c>
      <c r="EV72" s="99">
        <f t="shared" si="151"/>
        <v>1.3068664619164621</v>
      </c>
      <c r="EW72" s="100">
        <f t="shared" si="152"/>
        <v>2.0514378255528261</v>
      </c>
      <c r="EY72" s="93">
        <v>0.67</v>
      </c>
      <c r="EZ72" s="93">
        <f t="shared" si="153"/>
        <v>3.4275199999999999</v>
      </c>
      <c r="FA72" s="93">
        <v>1.4</v>
      </c>
      <c r="FB72" s="100">
        <f t="shared" si="81"/>
        <v>1.3314799477071599</v>
      </c>
      <c r="FD72" s="93">
        <v>0.67</v>
      </c>
      <c r="FE72" s="93">
        <f t="shared" si="154"/>
        <v>3.1635900000000001</v>
      </c>
      <c r="FF72" s="93">
        <v>0.7</v>
      </c>
      <c r="FG72" s="100">
        <f t="shared" si="82"/>
        <v>4.1805995195523993</v>
      </c>
      <c r="FI72" s="93">
        <v>0.67</v>
      </c>
      <c r="FJ72" s="93">
        <f t="shared" si="155"/>
        <v>3.40211</v>
      </c>
      <c r="FK72" s="93">
        <v>2.5</v>
      </c>
      <c r="FL72" s="100">
        <f t="shared" si="83"/>
        <v>1.9860376973480545</v>
      </c>
    </row>
    <row r="73" spans="2:168" x14ac:dyDescent="0.25">
      <c r="B73" s="93">
        <v>0.68</v>
      </c>
      <c r="C73" s="93">
        <f t="shared" si="84"/>
        <v>5.6590405599999993</v>
      </c>
      <c r="D73" s="93">
        <f t="shared" si="80"/>
        <v>0.76380000000000015</v>
      </c>
      <c r="E73" s="93">
        <v>5.5E-2</v>
      </c>
      <c r="F73" s="93">
        <v>0</v>
      </c>
      <c r="G73" s="99">
        <f t="shared" si="85"/>
        <v>2.3310559840275387</v>
      </c>
      <c r="H73" s="99">
        <f t="shared" si="86"/>
        <v>2.0672518278829606</v>
      </c>
      <c r="I73" s="100">
        <f t="shared" si="87"/>
        <v>2.1455642857142858</v>
      </c>
      <c r="K73" s="93">
        <v>0.68</v>
      </c>
      <c r="L73" s="93">
        <f t="shared" si="88"/>
        <v>5.9119447999999988</v>
      </c>
      <c r="M73" s="93">
        <v>0.47699999999999998</v>
      </c>
      <c r="N73" s="93">
        <v>1.4</v>
      </c>
      <c r="O73" s="93">
        <v>0.33</v>
      </c>
      <c r="P73" s="99">
        <f t="shared" si="89"/>
        <v>0.59197893304252991</v>
      </c>
      <c r="Q73" s="99">
        <f t="shared" si="90"/>
        <v>1.23445413304253</v>
      </c>
      <c r="R73" s="100">
        <f t="shared" si="91"/>
        <v>1.2018804187568157</v>
      </c>
      <c r="T73" s="93">
        <v>0.68</v>
      </c>
      <c r="U73" s="93">
        <f t="shared" si="92"/>
        <v>5.9312887999999999</v>
      </c>
      <c r="V73" s="93">
        <v>0.7</v>
      </c>
      <c r="W73" s="93">
        <v>0</v>
      </c>
      <c r="Y73" s="99">
        <f t="shared" si="93"/>
        <v>1.0492314135933045</v>
      </c>
      <c r="Z73" s="99">
        <f t="shared" si="94"/>
        <v>1.6239706907017384</v>
      </c>
      <c r="AA73" s="100">
        <f t="shared" si="95"/>
        <v>1.4800884187568157</v>
      </c>
      <c r="AC73" s="93">
        <v>0.68</v>
      </c>
      <c r="AD73" s="93">
        <f t="shared" si="96"/>
        <v>5.7351760000000001</v>
      </c>
      <c r="AE73" s="93">
        <v>0.65</v>
      </c>
      <c r="AF73" s="93">
        <v>0.2</v>
      </c>
      <c r="AG73" s="93">
        <v>1.03</v>
      </c>
      <c r="AH73" s="99">
        <f t="shared" si="97"/>
        <v>1.6671749182668996</v>
      </c>
      <c r="AI73" s="99">
        <f t="shared" si="98"/>
        <v>2.2293871428571426</v>
      </c>
      <c r="AJ73" s="100">
        <f t="shared" si="99"/>
        <v>1.9429734285714284</v>
      </c>
      <c r="AL73" s="93">
        <v>0.68</v>
      </c>
      <c r="AM73" s="93">
        <f t="shared" si="100"/>
        <v>5.7392399999999997</v>
      </c>
      <c r="AN73" s="93">
        <v>-0.48</v>
      </c>
      <c r="AO73" s="93">
        <v>0.38</v>
      </c>
      <c r="AQ73" s="99">
        <f t="shared" si="101"/>
        <v>2.1612774285714287</v>
      </c>
      <c r="AR73" s="99">
        <f t="shared" si="102"/>
        <v>2.2590384864864861</v>
      </c>
      <c r="AS73" s="100">
        <f t="shared" si="103"/>
        <v>2.4535207722007719</v>
      </c>
      <c r="AU73" s="93">
        <v>0.68</v>
      </c>
      <c r="AV73" s="93">
        <f t="shared" si="104"/>
        <v>5.4548640000000006</v>
      </c>
      <c r="AW73" s="93">
        <v>0</v>
      </c>
      <c r="AX73" s="93">
        <v>0.13</v>
      </c>
      <c r="AZ73" s="99">
        <f t="shared" si="105"/>
        <v>3.0252539870314474</v>
      </c>
      <c r="BA73" s="99">
        <f t="shared" si="106"/>
        <v>2.3132411650579154</v>
      </c>
      <c r="BB73" s="100">
        <f t="shared" si="107"/>
        <v>2.9291291650579154</v>
      </c>
      <c r="BD73" s="93">
        <v>0.68</v>
      </c>
      <c r="BE73" s="93">
        <f t="shared" si="108"/>
        <v>6.3568100000000003</v>
      </c>
      <c r="BF73" s="93">
        <v>0.41499999999999998</v>
      </c>
      <c r="BG73" s="93">
        <v>0.33</v>
      </c>
      <c r="BH73" s="93">
        <v>0.4</v>
      </c>
      <c r="BI73" s="99">
        <f t="shared" si="109"/>
        <v>0.26037336943907158</v>
      </c>
      <c r="BJ73" s="99">
        <f t="shared" si="110"/>
        <v>1.3668031027108758</v>
      </c>
      <c r="BK73" s="100">
        <f t="shared" si="111"/>
        <v>0.78609555125725339</v>
      </c>
      <c r="BM73" s="93">
        <v>0.68</v>
      </c>
      <c r="BN73" s="93">
        <f t="shared" si="112"/>
        <v>6.3693316000000006</v>
      </c>
      <c r="BO73" s="93">
        <v>0.43</v>
      </c>
      <c r="BR73" s="99">
        <f t="shared" si="113"/>
        <v>0.76059300580270783</v>
      </c>
      <c r="BS73" s="99">
        <f t="shared" si="114"/>
        <v>1.6254046421663442</v>
      </c>
      <c r="BT73" s="100">
        <f t="shared" si="115"/>
        <v>1.3395282785299807</v>
      </c>
      <c r="BV73" s="93">
        <v>0.68</v>
      </c>
      <c r="BW73" s="93">
        <f t="shared" si="116"/>
        <v>6.1088208799999997</v>
      </c>
      <c r="BX73" s="93">
        <f t="shared" si="117"/>
        <v>0.78559999999999997</v>
      </c>
      <c r="BY73" s="93">
        <v>0</v>
      </c>
      <c r="BZ73" s="93">
        <v>0</v>
      </c>
      <c r="CA73" s="99">
        <f t="shared" si="118"/>
        <v>1.0592416218181819</v>
      </c>
      <c r="CB73" s="99">
        <f t="shared" si="119"/>
        <v>1.2192910013844023</v>
      </c>
      <c r="CC73" s="100">
        <f t="shared" si="120"/>
        <v>1.2192790909090909</v>
      </c>
      <c r="CE73" s="93">
        <v>0.68</v>
      </c>
      <c r="CF73" s="93">
        <f t="shared" si="121"/>
        <v>5.9542883999999994</v>
      </c>
      <c r="CG73" s="93">
        <v>1.43</v>
      </c>
      <c r="CH73" s="93">
        <v>1.2</v>
      </c>
      <c r="CI73" s="93">
        <v>1.2</v>
      </c>
      <c r="CJ73" s="99">
        <f t="shared" si="122"/>
        <v>0.63818537662337671</v>
      </c>
      <c r="CK73" s="99">
        <f t="shared" si="123"/>
        <v>1.0486125598259608</v>
      </c>
      <c r="CL73" s="100">
        <f t="shared" si="124"/>
        <v>0.79707129870129867</v>
      </c>
      <c r="CN73" s="93">
        <v>0.68</v>
      </c>
      <c r="CO73" s="93">
        <f t="shared" si="125"/>
        <v>6.3443760000000005</v>
      </c>
      <c r="CP73" s="93">
        <v>0.67</v>
      </c>
      <c r="CQ73" s="93">
        <v>0.6</v>
      </c>
      <c r="CR73" s="93">
        <v>0.6</v>
      </c>
      <c r="CS73" s="99">
        <f t="shared" si="126"/>
        <v>8.5553960695143677E-2</v>
      </c>
      <c r="CT73" s="99">
        <f t="shared" si="127"/>
        <v>1.4159859606951439</v>
      </c>
      <c r="CU73" s="100">
        <f t="shared" si="128"/>
        <v>0.84398596069514364</v>
      </c>
      <c r="CW73" s="93">
        <v>0.68</v>
      </c>
      <c r="CX73" s="93">
        <f t="shared" si="129"/>
        <v>5.9837848000000005</v>
      </c>
      <c r="CY73" s="93">
        <v>0.8</v>
      </c>
      <c r="CZ73" s="93">
        <v>0.28000000000000003</v>
      </c>
      <c r="DA73" s="93">
        <v>0.28000000000000003</v>
      </c>
      <c r="DB73" s="99">
        <f t="shared" si="130"/>
        <v>2.3509533844468784</v>
      </c>
      <c r="DC73" s="99">
        <f t="shared" si="131"/>
        <v>1.7306173888280392</v>
      </c>
      <c r="DD73" s="100">
        <f t="shared" si="132"/>
        <v>2.1947478441558443</v>
      </c>
      <c r="DF73" s="93">
        <v>0.68</v>
      </c>
      <c r="DG73" s="93">
        <f t="shared" si="133"/>
        <v>5.5156000000000001</v>
      </c>
      <c r="DH73" s="93">
        <v>0.19</v>
      </c>
      <c r="DI73" s="93">
        <v>0.24</v>
      </c>
      <c r="DJ73" s="93">
        <v>0.16</v>
      </c>
      <c r="DK73" s="99">
        <f t="shared" si="134"/>
        <v>2.3022371298885904</v>
      </c>
      <c r="DL73" s="99">
        <f t="shared" si="135"/>
        <v>2.1008529642857146</v>
      </c>
      <c r="DM73" s="100">
        <f t="shared" si="136"/>
        <v>2.3084552500000002</v>
      </c>
      <c r="DO73" s="93">
        <v>0.68</v>
      </c>
      <c r="DP73" s="93">
        <f t="shared" si="137"/>
        <v>5.929576</v>
      </c>
      <c r="DQ73" s="93">
        <v>0.1</v>
      </c>
      <c r="DR73" s="93">
        <v>0.27</v>
      </c>
      <c r="DS73" s="93">
        <v>0.27</v>
      </c>
      <c r="DT73" s="99">
        <f t="shared" si="138"/>
        <v>1.0114163315158125</v>
      </c>
      <c r="DU73" s="99">
        <f t="shared" si="139"/>
        <v>1.9252220458015266</v>
      </c>
      <c r="DV73" s="100">
        <f t="shared" si="140"/>
        <v>1.6050163315158124</v>
      </c>
      <c r="DX73" s="93">
        <v>0.68</v>
      </c>
      <c r="DY73" s="93">
        <f t="shared" si="141"/>
        <v>5.5268248</v>
      </c>
      <c r="DZ73" s="93">
        <v>0.22</v>
      </c>
      <c r="EA73" s="93">
        <v>0.22</v>
      </c>
      <c r="EB73" s="93">
        <v>0.22</v>
      </c>
      <c r="EC73" s="99">
        <f t="shared" si="142"/>
        <v>3.3289422448364894</v>
      </c>
      <c r="ED73" s="99">
        <f t="shared" si="143"/>
        <v>2.3363226271572781</v>
      </c>
      <c r="EE73" s="100">
        <f t="shared" si="144"/>
        <v>3.1104403552123552</v>
      </c>
      <c r="EG73" s="93">
        <v>0.68</v>
      </c>
      <c r="EH73" s="93">
        <f t="shared" si="145"/>
        <v>5.8894884000000003</v>
      </c>
      <c r="EI73" s="93">
        <v>2.7</v>
      </c>
      <c r="EJ73" s="93">
        <v>2.7</v>
      </c>
      <c r="EK73" s="93">
        <v>2.7</v>
      </c>
      <c r="EL73" s="99">
        <f t="shared" si="146"/>
        <v>0.79529172346170474</v>
      </c>
      <c r="EM73" s="99">
        <f t="shared" si="147"/>
        <v>0.84184541696881787</v>
      </c>
      <c r="EN73" s="100">
        <f t="shared" si="148"/>
        <v>0.77010987012987009</v>
      </c>
      <c r="EP73" s="93">
        <v>0.68</v>
      </c>
      <c r="EQ73" s="93">
        <f t="shared" si="149"/>
        <v>5.9204600000000003</v>
      </c>
      <c r="ER73" s="93">
        <v>2.7</v>
      </c>
      <c r="ES73" s="93">
        <v>2.7</v>
      </c>
      <c r="ET73" s="93">
        <v>2.7</v>
      </c>
      <c r="EU73" s="99">
        <f t="shared" si="150"/>
        <v>2.113408961038961</v>
      </c>
      <c r="EV73" s="99">
        <f t="shared" si="151"/>
        <v>1.3076010319410316</v>
      </c>
      <c r="EW73" s="100">
        <f t="shared" si="152"/>
        <v>2.0476137592137591</v>
      </c>
      <c r="EY73" s="93">
        <v>0.68</v>
      </c>
      <c r="EZ73" s="93">
        <f t="shared" si="153"/>
        <v>3.4310799999999997</v>
      </c>
      <c r="FA73" s="93">
        <v>1.4</v>
      </c>
      <c r="FB73" s="100">
        <f t="shared" si="81"/>
        <v>1.3095652936444084</v>
      </c>
      <c r="FD73" s="93">
        <v>0.68</v>
      </c>
      <c r="FE73" s="93">
        <f t="shared" si="154"/>
        <v>3.1643599999999998</v>
      </c>
      <c r="FF73" s="93">
        <v>0.7</v>
      </c>
      <c r="FG73" s="100">
        <f t="shared" si="82"/>
        <v>4.1558444362299483</v>
      </c>
      <c r="FI73" s="93">
        <v>0.68</v>
      </c>
      <c r="FJ73" s="93">
        <f t="shared" si="155"/>
        <v>3.4064399999999999</v>
      </c>
      <c r="FK73" s="93">
        <v>2.5</v>
      </c>
      <c r="FL73" s="100">
        <f t="shared" si="83"/>
        <v>1.940767959962852</v>
      </c>
    </row>
    <row r="74" spans="2:168" x14ac:dyDescent="0.25">
      <c r="B74" s="93">
        <v>0.69</v>
      </c>
      <c r="C74" s="93">
        <f t="shared" si="84"/>
        <v>5.6591173899999996</v>
      </c>
      <c r="D74" s="93">
        <f t="shared" si="80"/>
        <v>0.77689999999999992</v>
      </c>
      <c r="E74" s="93">
        <v>5.5E-2</v>
      </c>
      <c r="F74" s="93">
        <v>0</v>
      </c>
      <c r="G74" s="99">
        <f t="shared" si="85"/>
        <v>2.3468854940447503</v>
      </c>
      <c r="H74" s="99">
        <f t="shared" si="86"/>
        <v>2.0701077203098111</v>
      </c>
      <c r="I74" s="100">
        <f t="shared" si="87"/>
        <v>2.1520142857142854</v>
      </c>
      <c r="K74" s="93">
        <v>0.69</v>
      </c>
      <c r="L74" s="93">
        <f t="shared" si="88"/>
        <v>5.9162796999999996</v>
      </c>
      <c r="M74" s="93">
        <v>0.47699999999999998</v>
      </c>
      <c r="N74" s="93">
        <v>1.4</v>
      </c>
      <c r="O74" s="93">
        <v>0.33</v>
      </c>
      <c r="P74" s="99">
        <f t="shared" si="89"/>
        <v>0.58305695054525619</v>
      </c>
      <c r="Q74" s="99">
        <f t="shared" si="90"/>
        <v>1.2343435005452563</v>
      </c>
      <c r="R74" s="100">
        <f t="shared" si="91"/>
        <v>1.1967297148309706</v>
      </c>
      <c r="T74" s="93">
        <v>0.69</v>
      </c>
      <c r="U74" s="93">
        <f t="shared" si="92"/>
        <v>5.9352578999999999</v>
      </c>
      <c r="V74" s="93">
        <v>0.7</v>
      </c>
      <c r="W74" s="93">
        <v>0</v>
      </c>
      <c r="Y74" s="99">
        <f t="shared" si="93"/>
        <v>1.0253289910788193</v>
      </c>
      <c r="Z74" s="99">
        <f t="shared" si="94"/>
        <v>1.6160276657776145</v>
      </c>
      <c r="AA74" s="100">
        <f t="shared" si="95"/>
        <v>1.4672667148309708</v>
      </c>
      <c r="AC74" s="93">
        <v>0.69</v>
      </c>
      <c r="AD74" s="93">
        <f t="shared" si="96"/>
        <v>5.7393579999999993</v>
      </c>
      <c r="AE74" s="93">
        <v>0.65</v>
      </c>
      <c r="AF74" s="93">
        <v>0.2</v>
      </c>
      <c r="AG74" s="93">
        <v>1.03</v>
      </c>
      <c r="AH74" s="99">
        <f t="shared" si="97"/>
        <v>1.6553383806424875</v>
      </c>
      <c r="AI74" s="99">
        <f t="shared" si="98"/>
        <v>2.2301300446428569</v>
      </c>
      <c r="AJ74" s="100">
        <f t="shared" si="99"/>
        <v>1.9397901874999999</v>
      </c>
      <c r="AL74" s="93">
        <v>0.69</v>
      </c>
      <c r="AM74" s="93">
        <f t="shared" si="100"/>
        <v>5.7432949999999998</v>
      </c>
      <c r="AN74" s="93">
        <v>-0.48</v>
      </c>
      <c r="AO74" s="93">
        <v>0.38</v>
      </c>
      <c r="AQ74" s="99">
        <f t="shared" si="101"/>
        <v>2.1375031875000001</v>
      </c>
      <c r="AR74" s="99">
        <f t="shared" si="102"/>
        <v>2.2582967837837837</v>
      </c>
      <c r="AS74" s="100">
        <f t="shared" si="103"/>
        <v>2.4375759266409265</v>
      </c>
      <c r="AU74" s="93">
        <v>0.69</v>
      </c>
      <c r="AV74" s="93">
        <f t="shared" si="104"/>
        <v>5.4547369999999997</v>
      </c>
      <c r="AW74" s="93">
        <v>0</v>
      </c>
      <c r="AX74" s="93">
        <v>0.13</v>
      </c>
      <c r="AZ74" s="99">
        <f t="shared" si="105"/>
        <v>3.0174972835844311</v>
      </c>
      <c r="BA74" s="99">
        <f t="shared" si="106"/>
        <v>2.3115715605694982</v>
      </c>
      <c r="BB74" s="100">
        <f t="shared" si="107"/>
        <v>2.9201785605694983</v>
      </c>
      <c r="BD74" s="93">
        <v>0.69</v>
      </c>
      <c r="BE74" s="93">
        <f t="shared" si="108"/>
        <v>6.3606400000000001</v>
      </c>
      <c r="BF74" s="93">
        <v>0.41499999999999998</v>
      </c>
      <c r="BG74" s="93">
        <v>0.33</v>
      </c>
      <c r="BH74" s="93">
        <v>0.4</v>
      </c>
      <c r="BI74" s="99">
        <f t="shared" si="109"/>
        <v>0.25637905802707939</v>
      </c>
      <c r="BJ74" s="99">
        <f t="shared" si="110"/>
        <v>1.3739963621341398</v>
      </c>
      <c r="BK74" s="100">
        <f t="shared" si="111"/>
        <v>0.78934392166344292</v>
      </c>
      <c r="BM74" s="93">
        <v>0.69</v>
      </c>
      <c r="BN74" s="93">
        <f t="shared" si="112"/>
        <v>6.3727703000000009</v>
      </c>
      <c r="BO74" s="93">
        <v>0.43</v>
      </c>
      <c r="BR74" s="99">
        <f t="shared" si="113"/>
        <v>0.74092033075435215</v>
      </c>
      <c r="BS74" s="99">
        <f t="shared" si="114"/>
        <v>1.625539603481625</v>
      </c>
      <c r="BT74" s="100">
        <f t="shared" si="115"/>
        <v>1.3267218762088975</v>
      </c>
      <c r="BV74" s="93">
        <v>0.69</v>
      </c>
      <c r="BW74" s="93">
        <f t="shared" si="116"/>
        <v>6.1084212950000003</v>
      </c>
      <c r="BX74" s="93">
        <f t="shared" si="117"/>
        <v>0.79779999999999984</v>
      </c>
      <c r="BY74" s="93">
        <v>0</v>
      </c>
      <c r="BZ74" s="93">
        <v>0</v>
      </c>
      <c r="CA74" s="99">
        <f t="shared" si="118"/>
        <v>1.0438048981818184</v>
      </c>
      <c r="CB74" s="99">
        <f t="shared" si="119"/>
        <v>1.213453703276419</v>
      </c>
      <c r="CC74" s="100">
        <f t="shared" si="120"/>
        <v>1.2047043181818182</v>
      </c>
      <c r="CE74" s="93">
        <v>0.69</v>
      </c>
      <c r="CF74" s="93">
        <f t="shared" si="121"/>
        <v>5.9587146999999998</v>
      </c>
      <c r="CG74" s="93">
        <v>1.43</v>
      </c>
      <c r="CH74" s="93">
        <v>1.2</v>
      </c>
      <c r="CI74" s="93">
        <v>1.2</v>
      </c>
      <c r="CJ74" s="99">
        <f t="shared" si="122"/>
        <v>0.63651860064935084</v>
      </c>
      <c r="CK74" s="99">
        <f t="shared" si="123"/>
        <v>1.0443889630166787</v>
      </c>
      <c r="CL74" s="100">
        <f t="shared" si="124"/>
        <v>0.79197051948051955</v>
      </c>
      <c r="CN74" s="93">
        <v>0.69</v>
      </c>
      <c r="CO74" s="93">
        <f t="shared" si="125"/>
        <v>6.3485829999999996</v>
      </c>
      <c r="CP74" s="93">
        <v>0.67</v>
      </c>
      <c r="CQ74" s="93">
        <v>0.6</v>
      </c>
      <c r="CR74" s="93">
        <v>0.6</v>
      </c>
      <c r="CS74" s="99">
        <f t="shared" si="126"/>
        <v>8.6232255806399177E-2</v>
      </c>
      <c r="CT74" s="99">
        <f t="shared" si="127"/>
        <v>1.4208052558063993</v>
      </c>
      <c r="CU74" s="100">
        <f t="shared" si="128"/>
        <v>0.84480525580639931</v>
      </c>
      <c r="CW74" s="93">
        <v>0.69</v>
      </c>
      <c r="CX74" s="93">
        <f t="shared" si="129"/>
        <v>5.9885259</v>
      </c>
      <c r="CY74" s="93">
        <v>0.8</v>
      </c>
      <c r="CZ74" s="93">
        <v>0.28000000000000003</v>
      </c>
      <c r="DA74" s="93">
        <v>0.28000000000000003</v>
      </c>
      <c r="DB74" s="99">
        <f t="shared" si="130"/>
        <v>2.3468839320920045</v>
      </c>
      <c r="DC74" s="99">
        <f t="shared" si="131"/>
        <v>1.7261746976998904</v>
      </c>
      <c r="DD74" s="100">
        <f t="shared" si="132"/>
        <v>2.1943678376623379</v>
      </c>
      <c r="DF74" s="93">
        <v>0.69</v>
      </c>
      <c r="DG74" s="93">
        <f t="shared" si="133"/>
        <v>5.5135750000000003</v>
      </c>
      <c r="DH74" s="93">
        <v>0.19</v>
      </c>
      <c r="DI74" s="93">
        <v>0.24</v>
      </c>
      <c r="DJ74" s="93">
        <v>0.16</v>
      </c>
      <c r="DK74" s="99">
        <f t="shared" si="134"/>
        <v>2.3164857032272881</v>
      </c>
      <c r="DL74" s="99">
        <f t="shared" si="135"/>
        <v>2.1054794910714287</v>
      </c>
      <c r="DM74" s="100">
        <f t="shared" si="136"/>
        <v>2.318404705357143</v>
      </c>
      <c r="DO74" s="93">
        <v>0.69</v>
      </c>
      <c r="DP74" s="93">
        <f t="shared" si="137"/>
        <v>5.927683</v>
      </c>
      <c r="DQ74" s="93">
        <v>0.1</v>
      </c>
      <c r="DR74" s="93">
        <v>0.27</v>
      </c>
      <c r="DS74" s="93">
        <v>0.27</v>
      </c>
      <c r="DT74" s="99">
        <f t="shared" si="138"/>
        <v>1.0217772497273718</v>
      </c>
      <c r="DU74" s="99">
        <f t="shared" si="139"/>
        <v>1.9352531068702288</v>
      </c>
      <c r="DV74" s="100">
        <f t="shared" si="140"/>
        <v>1.6147502497273718</v>
      </c>
      <c r="DX74" s="93">
        <v>0.69</v>
      </c>
      <c r="DY74" s="93">
        <f t="shared" si="141"/>
        <v>5.5248458999999999</v>
      </c>
      <c r="DZ74" s="93">
        <v>0.22</v>
      </c>
      <c r="EA74" s="93">
        <v>0.22</v>
      </c>
      <c r="EB74" s="93">
        <v>0.22</v>
      </c>
      <c r="EC74" s="99">
        <f t="shared" si="142"/>
        <v>3.3352529816049916</v>
      </c>
      <c r="ED74" s="99">
        <f t="shared" si="143"/>
        <v>2.3403733660045591</v>
      </c>
      <c r="EE74" s="100">
        <f t="shared" si="144"/>
        <v>3.123112415057915</v>
      </c>
      <c r="EG74" s="93">
        <v>0.69</v>
      </c>
      <c r="EH74" s="93">
        <f t="shared" si="145"/>
        <v>5.8959396999999996</v>
      </c>
      <c r="EI74" s="93">
        <v>2.7</v>
      </c>
      <c r="EJ74" s="93">
        <v>2.7</v>
      </c>
      <c r="EK74" s="93">
        <v>2.7</v>
      </c>
      <c r="EL74" s="99">
        <f t="shared" si="146"/>
        <v>0.78477837414898111</v>
      </c>
      <c r="EM74" s="99">
        <f t="shared" si="147"/>
        <v>0.83943329337382155</v>
      </c>
      <c r="EN74" s="100">
        <f t="shared" si="148"/>
        <v>0.7612016355519482</v>
      </c>
      <c r="EP74" s="93">
        <v>0.69</v>
      </c>
      <c r="EQ74" s="93">
        <f t="shared" si="149"/>
        <v>5.9271799999999999</v>
      </c>
      <c r="ER74" s="93">
        <v>2.7</v>
      </c>
      <c r="ES74" s="93">
        <v>2.7</v>
      </c>
      <c r="ET74" s="93">
        <v>2.7</v>
      </c>
      <c r="EU74" s="99">
        <f t="shared" si="150"/>
        <v>2.1108727719155844</v>
      </c>
      <c r="EV74" s="99">
        <f t="shared" si="151"/>
        <v>1.3088756019656018</v>
      </c>
      <c r="EW74" s="100">
        <f t="shared" si="152"/>
        <v>2.044329692874693</v>
      </c>
      <c r="EY74" s="93">
        <v>0.69</v>
      </c>
      <c r="EZ74" s="93">
        <f t="shared" si="153"/>
        <v>3.4346399999999999</v>
      </c>
      <c r="FA74" s="93">
        <v>1.4</v>
      </c>
      <c r="FB74" s="100">
        <f t="shared" si="81"/>
        <v>1.2879306395816572</v>
      </c>
      <c r="FD74" s="93">
        <v>0.69</v>
      </c>
      <c r="FE74" s="93">
        <f t="shared" si="154"/>
        <v>3.16513</v>
      </c>
      <c r="FF74" s="93">
        <v>0.7</v>
      </c>
      <c r="FG74" s="100">
        <f t="shared" si="82"/>
        <v>4.1312293529074964</v>
      </c>
      <c r="FI74" s="93">
        <v>0.69</v>
      </c>
      <c r="FJ74" s="93">
        <f t="shared" si="155"/>
        <v>3.4107699999999999</v>
      </c>
      <c r="FK74" s="93">
        <v>2.5</v>
      </c>
      <c r="FL74" s="100">
        <f t="shared" si="83"/>
        <v>1.8959982225776495</v>
      </c>
    </row>
    <row r="75" spans="2:168" x14ac:dyDescent="0.25">
      <c r="B75" s="93">
        <v>0.7</v>
      </c>
      <c r="C75" s="93">
        <f t="shared" si="84"/>
        <v>5.6591940000000003</v>
      </c>
      <c r="D75" s="93">
        <f t="shared" si="80"/>
        <v>0.78999999999999992</v>
      </c>
      <c r="E75" s="93">
        <v>5.5E-2</v>
      </c>
      <c r="F75" s="93">
        <v>0</v>
      </c>
      <c r="G75" s="99">
        <f t="shared" si="85"/>
        <v>2.362969944061962</v>
      </c>
      <c r="H75" s="99">
        <f t="shared" si="86"/>
        <v>2.0729746127366613</v>
      </c>
      <c r="I75" s="100">
        <f t="shared" si="87"/>
        <v>2.1584642857142855</v>
      </c>
      <c r="K75" s="93">
        <v>0.7</v>
      </c>
      <c r="L75" s="93">
        <f t="shared" si="88"/>
        <v>5.9206300000000001</v>
      </c>
      <c r="M75" s="93">
        <v>0.47699999999999998</v>
      </c>
      <c r="N75" s="93">
        <v>1.4</v>
      </c>
      <c r="O75" s="93">
        <v>0.33</v>
      </c>
      <c r="P75" s="99">
        <f t="shared" si="89"/>
        <v>0.57423036804798255</v>
      </c>
      <c r="Q75" s="99">
        <f t="shared" si="90"/>
        <v>1.2345128680479827</v>
      </c>
      <c r="R75" s="100">
        <f t="shared" si="91"/>
        <v>1.1916450109051255</v>
      </c>
      <c r="T75" s="93">
        <v>0.7</v>
      </c>
      <c r="U75" s="93">
        <f t="shared" si="92"/>
        <v>5.9392269999999998</v>
      </c>
      <c r="V75" s="93">
        <v>0.7</v>
      </c>
      <c r="W75" s="93">
        <v>0</v>
      </c>
      <c r="Y75" s="99">
        <f t="shared" si="93"/>
        <v>1.0015665685643338</v>
      </c>
      <c r="Z75" s="99">
        <f t="shared" si="94"/>
        <v>1.6080846408534906</v>
      </c>
      <c r="AA75" s="100">
        <f t="shared" si="95"/>
        <v>1.4544450109051255</v>
      </c>
      <c r="AC75" s="93">
        <v>0.7</v>
      </c>
      <c r="AD75" s="93">
        <f t="shared" si="96"/>
        <v>5.7435399999999994</v>
      </c>
      <c r="AE75" s="93">
        <v>0.65</v>
      </c>
      <c r="AF75" s="93">
        <v>0.2</v>
      </c>
      <c r="AG75" s="93">
        <v>1.03</v>
      </c>
      <c r="AH75" s="99">
        <f t="shared" si="97"/>
        <v>1.6436318430180756</v>
      </c>
      <c r="AI75" s="99">
        <f t="shared" si="98"/>
        <v>2.2309129464285715</v>
      </c>
      <c r="AJ75" s="100">
        <f t="shared" si="99"/>
        <v>1.9368129464285717</v>
      </c>
      <c r="AL75" s="93">
        <v>0.7</v>
      </c>
      <c r="AM75" s="93">
        <f t="shared" si="100"/>
        <v>5.74735</v>
      </c>
      <c r="AN75" s="93">
        <v>-0.48</v>
      </c>
      <c r="AO75" s="93">
        <v>0.38</v>
      </c>
      <c r="AQ75" s="99">
        <f t="shared" si="101"/>
        <v>2.1136329464285715</v>
      </c>
      <c r="AR75" s="99">
        <f t="shared" si="102"/>
        <v>2.2576310810810809</v>
      </c>
      <c r="AS75" s="100">
        <f t="shared" si="103"/>
        <v>2.421631081081081</v>
      </c>
      <c r="AU75" s="93">
        <v>0.7</v>
      </c>
      <c r="AV75" s="93">
        <f t="shared" si="104"/>
        <v>5.4546099999999997</v>
      </c>
      <c r="AW75" s="93">
        <v>0</v>
      </c>
      <c r="AX75" s="93">
        <v>0.13</v>
      </c>
      <c r="AZ75" s="99">
        <f t="shared" si="105"/>
        <v>3.0097405801374144</v>
      </c>
      <c r="BA75" s="99">
        <f t="shared" si="106"/>
        <v>2.3099279560810815</v>
      </c>
      <c r="BB75" s="100">
        <f t="shared" si="107"/>
        <v>2.9112279560810812</v>
      </c>
      <c r="BD75" s="93">
        <v>0.7</v>
      </c>
      <c r="BE75" s="93">
        <f t="shared" si="108"/>
        <v>6.3644699999999998</v>
      </c>
      <c r="BF75" s="93">
        <v>0.41499999999999998</v>
      </c>
      <c r="BG75" s="93">
        <v>0.33</v>
      </c>
      <c r="BH75" s="93">
        <v>0.4</v>
      </c>
      <c r="BI75" s="99">
        <f t="shared" si="109"/>
        <v>0.25246774661508709</v>
      </c>
      <c r="BJ75" s="99">
        <f t="shared" si="110"/>
        <v>1.3812556215574037</v>
      </c>
      <c r="BK75" s="100">
        <f t="shared" si="111"/>
        <v>0.79267229206963252</v>
      </c>
      <c r="BM75" s="93">
        <v>0.7</v>
      </c>
      <c r="BN75" s="93">
        <f t="shared" si="112"/>
        <v>6.3762090000000002</v>
      </c>
      <c r="BO75" s="93">
        <v>0.43</v>
      </c>
      <c r="BR75" s="99">
        <f t="shared" si="113"/>
        <v>0.72133365570599617</v>
      </c>
      <c r="BS75" s="99">
        <f t="shared" si="114"/>
        <v>1.6256745647969053</v>
      </c>
      <c r="BT75" s="100">
        <f t="shared" si="115"/>
        <v>1.3139154738878145</v>
      </c>
      <c r="BV75" s="93">
        <v>0.7</v>
      </c>
      <c r="BW75" s="93">
        <f t="shared" si="116"/>
        <v>6.1080215000000004</v>
      </c>
      <c r="BX75" s="93">
        <f t="shared" si="117"/>
        <v>0.80999999999999994</v>
      </c>
      <c r="BY75" s="93">
        <v>0</v>
      </c>
      <c r="BZ75" s="93">
        <v>0</v>
      </c>
      <c r="CA75" s="99">
        <f t="shared" si="118"/>
        <v>1.0286204545454549</v>
      </c>
      <c r="CB75" s="99">
        <f t="shared" si="119"/>
        <v>1.2076164051684357</v>
      </c>
      <c r="CC75" s="100">
        <f t="shared" si="120"/>
        <v>1.1901295454545457</v>
      </c>
      <c r="CE75" s="93">
        <v>0.7</v>
      </c>
      <c r="CF75" s="93">
        <f t="shared" si="121"/>
        <v>5.9631410000000002</v>
      </c>
      <c r="CG75" s="93">
        <v>1.43</v>
      </c>
      <c r="CH75" s="93">
        <v>1.2</v>
      </c>
      <c r="CI75" s="93">
        <v>1.2</v>
      </c>
      <c r="CJ75" s="99">
        <f t="shared" si="122"/>
        <v>0.63513782467532476</v>
      </c>
      <c r="CK75" s="99">
        <f t="shared" si="123"/>
        <v>1.0404053662073969</v>
      </c>
      <c r="CL75" s="100">
        <f t="shared" si="124"/>
        <v>0.78710974025974045</v>
      </c>
      <c r="CN75" s="93">
        <v>0.7</v>
      </c>
      <c r="CO75" s="93">
        <f t="shared" si="125"/>
        <v>6.3527899999999997</v>
      </c>
      <c r="CP75" s="93">
        <v>0.67</v>
      </c>
      <c r="CQ75" s="93">
        <v>0.6</v>
      </c>
      <c r="CR75" s="93">
        <v>0.6</v>
      </c>
      <c r="CS75" s="99">
        <f t="shared" si="126"/>
        <v>8.7044550917654645E-2</v>
      </c>
      <c r="CT75" s="99">
        <f t="shared" si="127"/>
        <v>1.425744550917655</v>
      </c>
      <c r="CU75" s="100">
        <f t="shared" si="128"/>
        <v>0.84574455091765477</v>
      </c>
      <c r="CW75" s="93">
        <v>0.7</v>
      </c>
      <c r="CX75" s="93">
        <f t="shared" si="129"/>
        <v>5.9932670000000003</v>
      </c>
      <c r="CY75" s="93">
        <v>0.8</v>
      </c>
      <c r="CZ75" s="93">
        <v>0.28000000000000003</v>
      </c>
      <c r="DA75" s="93">
        <v>0.28000000000000003</v>
      </c>
      <c r="DB75" s="99">
        <f t="shared" si="130"/>
        <v>2.3429744797371304</v>
      </c>
      <c r="DC75" s="99">
        <f t="shared" si="131"/>
        <v>1.7217880065717417</v>
      </c>
      <c r="DD75" s="100">
        <f t="shared" si="132"/>
        <v>2.1940438311688308</v>
      </c>
      <c r="DF75" s="93">
        <v>0.7</v>
      </c>
      <c r="DG75" s="93">
        <f t="shared" si="133"/>
        <v>5.5115499999999997</v>
      </c>
      <c r="DH75" s="93">
        <v>0.19</v>
      </c>
      <c r="DI75" s="93">
        <v>0.24</v>
      </c>
      <c r="DJ75" s="93">
        <v>0.16</v>
      </c>
      <c r="DK75" s="99">
        <f t="shared" si="134"/>
        <v>2.3307722765659862</v>
      </c>
      <c r="DL75" s="99">
        <f t="shared" si="135"/>
        <v>2.110154017857143</v>
      </c>
      <c r="DM75" s="100">
        <f t="shared" si="136"/>
        <v>2.3283861607142864</v>
      </c>
      <c r="DO75" s="93">
        <v>0.7</v>
      </c>
      <c r="DP75" s="93">
        <f t="shared" si="137"/>
        <v>5.9257900000000001</v>
      </c>
      <c r="DQ75" s="93">
        <v>0.1</v>
      </c>
      <c r="DR75" s="93">
        <v>0.27</v>
      </c>
      <c r="DS75" s="93">
        <v>0.27</v>
      </c>
      <c r="DT75" s="99">
        <f t="shared" si="138"/>
        <v>1.0321581679389313</v>
      </c>
      <c r="DU75" s="99">
        <f t="shared" si="139"/>
        <v>1.945338167938931</v>
      </c>
      <c r="DV75" s="100">
        <f t="shared" si="140"/>
        <v>1.6245381679389312</v>
      </c>
      <c r="DX75" s="93">
        <v>0.7</v>
      </c>
      <c r="DY75" s="93">
        <f t="shared" si="141"/>
        <v>5.5228669999999997</v>
      </c>
      <c r="DZ75" s="93">
        <v>0.22</v>
      </c>
      <c r="EA75" s="93">
        <v>0.22</v>
      </c>
      <c r="EB75" s="93">
        <v>0.22</v>
      </c>
      <c r="EC75" s="99">
        <f t="shared" si="142"/>
        <v>3.3416077183734942</v>
      </c>
      <c r="ED75" s="99">
        <f t="shared" si="143"/>
        <v>2.3444681048518401</v>
      </c>
      <c r="EE75" s="100">
        <f t="shared" si="144"/>
        <v>3.1358284749034748</v>
      </c>
      <c r="EG75" s="93">
        <v>0.7</v>
      </c>
      <c r="EH75" s="93">
        <f t="shared" si="145"/>
        <v>5.9023910000000006</v>
      </c>
      <c r="EI75" s="93">
        <v>2.7</v>
      </c>
      <c r="EJ75" s="93">
        <v>2.7</v>
      </c>
      <c r="EK75" s="93">
        <v>2.7</v>
      </c>
      <c r="EL75" s="99">
        <f t="shared" si="146"/>
        <v>0.77480502483625757</v>
      </c>
      <c r="EM75" s="99">
        <f t="shared" si="147"/>
        <v>0.83756116977882533</v>
      </c>
      <c r="EN75" s="100">
        <f t="shared" si="148"/>
        <v>0.75283340097402618</v>
      </c>
      <c r="EP75" s="93">
        <v>0.7</v>
      </c>
      <c r="EQ75" s="93">
        <f t="shared" si="149"/>
        <v>5.9339000000000004</v>
      </c>
      <c r="ER75" s="93">
        <v>2.7</v>
      </c>
      <c r="ES75" s="93">
        <v>2.7</v>
      </c>
      <c r="ET75" s="93">
        <v>2.7</v>
      </c>
      <c r="EU75" s="99">
        <f t="shared" si="150"/>
        <v>2.1088765827922078</v>
      </c>
      <c r="EV75" s="99">
        <f t="shared" si="151"/>
        <v>1.310690171990172</v>
      </c>
      <c r="EW75" s="100">
        <f t="shared" si="152"/>
        <v>2.0415856265356265</v>
      </c>
      <c r="EY75" s="93">
        <v>0.7</v>
      </c>
      <c r="EZ75" s="93">
        <f t="shared" si="153"/>
        <v>3.4381999999999997</v>
      </c>
      <c r="FA75" s="93">
        <v>1.4</v>
      </c>
      <c r="FB75" s="100">
        <f t="shared" si="81"/>
        <v>1.2665759855189058</v>
      </c>
      <c r="FD75" s="93">
        <v>0.7</v>
      </c>
      <c r="FE75" s="93">
        <f t="shared" si="154"/>
        <v>3.1659000000000002</v>
      </c>
      <c r="FF75" s="93">
        <v>0.7</v>
      </c>
      <c r="FG75" s="100">
        <f t="shared" si="82"/>
        <v>4.1067542695850445</v>
      </c>
      <c r="FI75" s="93">
        <v>0.7</v>
      </c>
      <c r="FJ75" s="93">
        <f t="shared" si="155"/>
        <v>3.4150999999999998</v>
      </c>
      <c r="FK75" s="93">
        <v>2.5</v>
      </c>
      <c r="FL75" s="100">
        <f t="shared" si="83"/>
        <v>1.8517284851924471</v>
      </c>
    </row>
    <row r="76" spans="2:168" x14ac:dyDescent="0.25">
      <c r="B76" s="93">
        <v>0.71</v>
      </c>
      <c r="C76" s="93">
        <f t="shared" si="84"/>
        <v>5.6592703900000005</v>
      </c>
      <c r="D76" s="93">
        <f t="shared" si="80"/>
        <v>0.80310000000000004</v>
      </c>
      <c r="E76" s="93">
        <v>5.5E-2</v>
      </c>
      <c r="F76" s="93">
        <v>0</v>
      </c>
      <c r="G76" s="99">
        <f t="shared" si="85"/>
        <v>2.379317194079174</v>
      </c>
      <c r="H76" s="99">
        <f t="shared" si="86"/>
        <v>2.0758525051635113</v>
      </c>
      <c r="I76" s="100">
        <f t="shared" si="87"/>
        <v>2.1649142857142856</v>
      </c>
      <c r="K76" s="93">
        <v>0.71</v>
      </c>
      <c r="L76" s="93">
        <f t="shared" si="88"/>
        <v>5.9249957000000002</v>
      </c>
      <c r="M76" s="93">
        <v>0.47699999999999998</v>
      </c>
      <c r="N76" s="93">
        <v>1.4</v>
      </c>
      <c r="O76" s="93">
        <v>0.33</v>
      </c>
      <c r="P76" s="99">
        <f t="shared" si="89"/>
        <v>0.56549918555070877</v>
      </c>
      <c r="Q76" s="99">
        <f t="shared" si="90"/>
        <v>1.2349622355507088</v>
      </c>
      <c r="R76" s="100">
        <f t="shared" si="91"/>
        <v>1.1866263069792804</v>
      </c>
      <c r="T76" s="93">
        <v>0.71</v>
      </c>
      <c r="U76" s="93">
        <f t="shared" si="92"/>
        <v>5.9431960999999998</v>
      </c>
      <c r="V76" s="93">
        <v>0.7</v>
      </c>
      <c r="W76" s="93">
        <v>0</v>
      </c>
      <c r="Y76" s="99">
        <f t="shared" si="93"/>
        <v>0.97794414604984847</v>
      </c>
      <c r="Z76" s="99">
        <f t="shared" si="94"/>
        <v>1.6001416159293664</v>
      </c>
      <c r="AA76" s="100">
        <f t="shared" si="95"/>
        <v>1.4416233069792805</v>
      </c>
      <c r="AC76" s="93">
        <v>0.71</v>
      </c>
      <c r="AD76" s="93">
        <f t="shared" si="96"/>
        <v>5.7477219999999996</v>
      </c>
      <c r="AE76" s="93">
        <v>0.65</v>
      </c>
      <c r="AF76" s="93">
        <v>0.2</v>
      </c>
      <c r="AG76" s="93">
        <v>1.03</v>
      </c>
      <c r="AH76" s="99">
        <f t="shared" si="97"/>
        <v>1.6320553053936637</v>
      </c>
      <c r="AI76" s="99">
        <f t="shared" si="98"/>
        <v>2.2317358482142855</v>
      </c>
      <c r="AJ76" s="100">
        <f t="shared" si="99"/>
        <v>1.9340417053571428</v>
      </c>
      <c r="AL76" s="93">
        <v>0.71</v>
      </c>
      <c r="AM76" s="93">
        <f t="shared" si="100"/>
        <v>5.7514049999999992</v>
      </c>
      <c r="AN76" s="93">
        <v>-0.48</v>
      </c>
      <c r="AO76" s="93">
        <v>0.38</v>
      </c>
      <c r="AQ76" s="99">
        <f t="shared" si="101"/>
        <v>2.0896667053571427</v>
      </c>
      <c r="AR76" s="99">
        <f t="shared" si="102"/>
        <v>2.257041378378378</v>
      </c>
      <c r="AS76" s="100">
        <f t="shared" si="103"/>
        <v>2.4056862355212356</v>
      </c>
      <c r="AU76" s="93">
        <v>0.71</v>
      </c>
      <c r="AV76" s="93">
        <f t="shared" si="104"/>
        <v>5.4544829999999997</v>
      </c>
      <c r="AW76" s="93">
        <v>0</v>
      </c>
      <c r="AX76" s="93">
        <v>0.13</v>
      </c>
      <c r="AZ76" s="99">
        <f t="shared" si="105"/>
        <v>3.0019838766903977</v>
      </c>
      <c r="BA76" s="99">
        <f t="shared" si="106"/>
        <v>2.3083103515926644</v>
      </c>
      <c r="BB76" s="100">
        <f t="shared" si="107"/>
        <v>2.9022773515926641</v>
      </c>
      <c r="BD76" s="93">
        <v>0.71</v>
      </c>
      <c r="BE76" s="93">
        <f t="shared" si="108"/>
        <v>6.3683000000000005</v>
      </c>
      <c r="BF76" s="93">
        <v>0.41499999999999998</v>
      </c>
      <c r="BG76" s="93">
        <v>0.33</v>
      </c>
      <c r="BH76" s="93">
        <v>0.4</v>
      </c>
      <c r="BI76" s="99">
        <f t="shared" si="109"/>
        <v>0.24863943520309481</v>
      </c>
      <c r="BJ76" s="99">
        <f t="shared" si="110"/>
        <v>1.3885808809806675</v>
      </c>
      <c r="BK76" s="100">
        <f t="shared" si="111"/>
        <v>0.7960806624758221</v>
      </c>
      <c r="BM76" s="93">
        <v>0.71</v>
      </c>
      <c r="BN76" s="93">
        <f t="shared" si="112"/>
        <v>6.3796477000000005</v>
      </c>
      <c r="BO76" s="93">
        <v>0.43</v>
      </c>
      <c r="BR76" s="99">
        <f t="shared" si="113"/>
        <v>0.70183298065764033</v>
      </c>
      <c r="BS76" s="99">
        <f t="shared" si="114"/>
        <v>1.6258095261121857</v>
      </c>
      <c r="BT76" s="100">
        <f t="shared" si="115"/>
        <v>1.3011090715667313</v>
      </c>
      <c r="BV76" s="93">
        <v>0.71</v>
      </c>
      <c r="BW76" s="93">
        <f t="shared" si="116"/>
        <v>6.1076214950000001</v>
      </c>
      <c r="BX76" s="93">
        <f t="shared" si="117"/>
        <v>0.82219999999999993</v>
      </c>
      <c r="BY76" s="93">
        <v>0</v>
      </c>
      <c r="BZ76" s="93">
        <v>0</v>
      </c>
      <c r="CA76" s="99">
        <f t="shared" si="118"/>
        <v>1.0136956109090911</v>
      </c>
      <c r="CB76" s="99">
        <f t="shared" si="119"/>
        <v>1.2017791070604522</v>
      </c>
      <c r="CC76" s="100">
        <f t="shared" si="120"/>
        <v>1.1755547727272728</v>
      </c>
      <c r="CE76" s="93">
        <v>0.71</v>
      </c>
      <c r="CF76" s="93">
        <f t="shared" si="121"/>
        <v>5.9675672999999998</v>
      </c>
      <c r="CG76" s="93">
        <v>1.43</v>
      </c>
      <c r="CH76" s="93">
        <v>1.2</v>
      </c>
      <c r="CI76" s="93">
        <v>1.2</v>
      </c>
      <c r="CJ76" s="99">
        <f t="shared" si="122"/>
        <v>0.63404304870129868</v>
      </c>
      <c r="CK76" s="99">
        <f t="shared" si="123"/>
        <v>1.0366617693981146</v>
      </c>
      <c r="CL76" s="100">
        <f t="shared" si="124"/>
        <v>0.78248896103896115</v>
      </c>
      <c r="CN76" s="93">
        <v>0.71</v>
      </c>
      <c r="CO76" s="93">
        <f t="shared" si="125"/>
        <v>6.3569969999999998</v>
      </c>
      <c r="CP76" s="93">
        <v>0.67</v>
      </c>
      <c r="CQ76" s="93">
        <v>0.6</v>
      </c>
      <c r="CR76" s="93">
        <v>0.6</v>
      </c>
      <c r="CS76" s="99">
        <f t="shared" si="126"/>
        <v>8.7990846028910136E-2</v>
      </c>
      <c r="CT76" s="99">
        <f t="shared" si="127"/>
        <v>1.4308038460289103</v>
      </c>
      <c r="CU76" s="100">
        <f t="shared" si="128"/>
        <v>0.84680384602891023</v>
      </c>
      <c r="CW76" s="93">
        <v>0.71</v>
      </c>
      <c r="CX76" s="93">
        <f t="shared" si="129"/>
        <v>5.9980080999999998</v>
      </c>
      <c r="CY76" s="93">
        <v>0.8</v>
      </c>
      <c r="CZ76" s="93">
        <v>0.28000000000000003</v>
      </c>
      <c r="DA76" s="93">
        <v>0.28000000000000003</v>
      </c>
      <c r="DB76" s="99">
        <f t="shared" si="130"/>
        <v>2.3392250273822563</v>
      </c>
      <c r="DC76" s="99">
        <f t="shared" si="131"/>
        <v>1.7174573154435926</v>
      </c>
      <c r="DD76" s="100">
        <f t="shared" si="132"/>
        <v>2.1937758246753249</v>
      </c>
      <c r="DF76" s="93">
        <v>0.71</v>
      </c>
      <c r="DG76" s="93">
        <f t="shared" si="133"/>
        <v>5.509525</v>
      </c>
      <c r="DH76" s="93">
        <v>0.19</v>
      </c>
      <c r="DI76" s="93">
        <v>0.24</v>
      </c>
      <c r="DJ76" s="93">
        <v>0.16</v>
      </c>
      <c r="DK76" s="99">
        <f t="shared" si="134"/>
        <v>2.3450968499046834</v>
      </c>
      <c r="DL76" s="99">
        <f t="shared" si="135"/>
        <v>2.1148765446428577</v>
      </c>
      <c r="DM76" s="100">
        <f t="shared" si="136"/>
        <v>2.3383996160714284</v>
      </c>
      <c r="DO76" s="93">
        <v>0.71</v>
      </c>
      <c r="DP76" s="93">
        <f t="shared" si="137"/>
        <v>5.9238969999999993</v>
      </c>
      <c r="DQ76" s="93">
        <v>0.1</v>
      </c>
      <c r="DR76" s="93">
        <v>0.27</v>
      </c>
      <c r="DS76" s="93">
        <v>0.27</v>
      </c>
      <c r="DT76" s="99">
        <f t="shared" si="138"/>
        <v>1.0425590861504905</v>
      </c>
      <c r="DU76" s="99">
        <f t="shared" si="139"/>
        <v>1.9554772290076334</v>
      </c>
      <c r="DV76" s="100">
        <f t="shared" si="140"/>
        <v>1.6343800861504905</v>
      </c>
      <c r="DX76" s="93">
        <v>0.71</v>
      </c>
      <c r="DY76" s="93">
        <f t="shared" si="141"/>
        <v>5.5208880999999996</v>
      </c>
      <c r="DZ76" s="93">
        <v>0.22</v>
      </c>
      <c r="EA76" s="93">
        <v>0.22</v>
      </c>
      <c r="EB76" s="93">
        <v>0.22</v>
      </c>
      <c r="EC76" s="99">
        <f t="shared" si="142"/>
        <v>3.3480064551419968</v>
      </c>
      <c r="ED76" s="99">
        <f t="shared" si="143"/>
        <v>2.3486068436991214</v>
      </c>
      <c r="EE76" s="100">
        <f t="shared" si="144"/>
        <v>3.148588534749035</v>
      </c>
      <c r="EG76" s="93">
        <v>0.71</v>
      </c>
      <c r="EH76" s="93">
        <f t="shared" si="145"/>
        <v>5.9088422999999999</v>
      </c>
      <c r="EI76" s="93">
        <v>2.7</v>
      </c>
      <c r="EJ76" s="93">
        <v>2.7</v>
      </c>
      <c r="EK76" s="93">
        <v>2.7</v>
      </c>
      <c r="EL76" s="99">
        <f t="shared" si="146"/>
        <v>0.76537167552353369</v>
      </c>
      <c r="EM76" s="99">
        <f t="shared" si="147"/>
        <v>0.83622904618382876</v>
      </c>
      <c r="EN76" s="100">
        <f t="shared" si="148"/>
        <v>0.74500516639610381</v>
      </c>
      <c r="EP76" s="93">
        <v>0.71</v>
      </c>
      <c r="EQ76" s="93">
        <f t="shared" si="149"/>
        <v>5.94062</v>
      </c>
      <c r="ER76" s="93">
        <v>2.7</v>
      </c>
      <c r="ES76" s="93">
        <v>2.7</v>
      </c>
      <c r="ET76" s="93">
        <v>2.7</v>
      </c>
      <c r="EU76" s="99">
        <f t="shared" si="150"/>
        <v>2.1074203936688312</v>
      </c>
      <c r="EV76" s="99">
        <f t="shared" si="151"/>
        <v>1.3130447420147418</v>
      </c>
      <c r="EW76" s="100">
        <f t="shared" si="152"/>
        <v>2.0393815601965604</v>
      </c>
      <c r="EY76" s="93">
        <v>0.71</v>
      </c>
      <c r="EZ76" s="93">
        <f t="shared" si="153"/>
        <v>3.4417600000000004</v>
      </c>
      <c r="FA76" s="93">
        <v>1.4</v>
      </c>
      <c r="FB76" s="100">
        <f t="shared" si="81"/>
        <v>1.2455013314561547</v>
      </c>
      <c r="FD76" s="93">
        <v>0.71</v>
      </c>
      <c r="FE76" s="93">
        <f t="shared" si="154"/>
        <v>3.1666700000000003</v>
      </c>
      <c r="FF76" s="93">
        <v>0.7</v>
      </c>
      <c r="FG76" s="100">
        <f t="shared" si="82"/>
        <v>4.0824191862625945</v>
      </c>
      <c r="FI76" s="93">
        <v>0.71</v>
      </c>
      <c r="FJ76" s="93">
        <f t="shared" si="155"/>
        <v>3.4194300000000002</v>
      </c>
      <c r="FK76" s="93">
        <v>2.5</v>
      </c>
      <c r="FL76" s="100">
        <f t="shared" si="83"/>
        <v>1.8079587478072441</v>
      </c>
    </row>
    <row r="77" spans="2:168" x14ac:dyDescent="0.25">
      <c r="B77" s="93">
        <v>0.72</v>
      </c>
      <c r="C77" s="93">
        <f t="shared" si="84"/>
        <v>5.6593465599999995</v>
      </c>
      <c r="D77" s="93">
        <f t="shared" si="80"/>
        <v>0.81620000000000004</v>
      </c>
      <c r="E77" s="93">
        <v>5.5E-2</v>
      </c>
      <c r="F77" s="93">
        <v>0</v>
      </c>
      <c r="G77" s="99">
        <f t="shared" si="85"/>
        <v>2.3959351040963854</v>
      </c>
      <c r="H77" s="99">
        <f t="shared" si="86"/>
        <v>2.0787413975903619</v>
      </c>
      <c r="I77" s="100">
        <f t="shared" si="87"/>
        <v>2.1713642857142856</v>
      </c>
      <c r="K77" s="93">
        <v>0.72</v>
      </c>
      <c r="L77" s="93">
        <f t="shared" si="88"/>
        <v>5.9293768</v>
      </c>
      <c r="M77" s="93">
        <v>0.47699999999999998</v>
      </c>
      <c r="N77" s="93">
        <v>1.4</v>
      </c>
      <c r="O77" s="93">
        <v>0.33</v>
      </c>
      <c r="P77" s="99">
        <f t="shared" si="89"/>
        <v>0.55686340305343507</v>
      </c>
      <c r="Q77" s="99">
        <f t="shared" si="90"/>
        <v>1.2356916030534351</v>
      </c>
      <c r="R77" s="100">
        <f t="shared" si="91"/>
        <v>1.1816736030534352</v>
      </c>
      <c r="T77" s="93">
        <v>0.72</v>
      </c>
      <c r="U77" s="93">
        <f t="shared" si="92"/>
        <v>5.9471651999999997</v>
      </c>
      <c r="V77" s="93">
        <v>0.7</v>
      </c>
      <c r="W77" s="93">
        <v>0</v>
      </c>
      <c r="Y77" s="99">
        <f t="shared" si="93"/>
        <v>0.95446172353536285</v>
      </c>
      <c r="Z77" s="99">
        <f t="shared" si="94"/>
        <v>1.5921985910052427</v>
      </c>
      <c r="AA77" s="100">
        <f t="shared" si="95"/>
        <v>1.4288016030534352</v>
      </c>
      <c r="AC77" s="93">
        <v>0.72</v>
      </c>
      <c r="AD77" s="93">
        <f t="shared" si="96"/>
        <v>5.7519039999999997</v>
      </c>
      <c r="AE77" s="93">
        <v>0.65</v>
      </c>
      <c r="AF77" s="93">
        <v>0.2</v>
      </c>
      <c r="AG77" s="93">
        <v>1.03</v>
      </c>
      <c r="AH77" s="99">
        <f t="shared" si="97"/>
        <v>1.6206087677692516</v>
      </c>
      <c r="AI77" s="99">
        <f t="shared" si="98"/>
        <v>2.2325987499999997</v>
      </c>
      <c r="AJ77" s="100">
        <f t="shared" si="99"/>
        <v>1.9314764642857145</v>
      </c>
      <c r="AL77" s="93">
        <v>0.72</v>
      </c>
      <c r="AM77" s="93">
        <f t="shared" si="100"/>
        <v>5.7554599999999994</v>
      </c>
      <c r="AN77" s="93">
        <v>-0.48</v>
      </c>
      <c r="AO77" s="93">
        <v>0.38</v>
      </c>
      <c r="AQ77" s="99">
        <f t="shared" si="101"/>
        <v>2.0656044642857143</v>
      </c>
      <c r="AR77" s="99">
        <f t="shared" si="102"/>
        <v>2.256527675675676</v>
      </c>
      <c r="AS77" s="100">
        <f t="shared" si="103"/>
        <v>2.3897413899613897</v>
      </c>
      <c r="AU77" s="93">
        <v>0.72</v>
      </c>
      <c r="AV77" s="93">
        <f t="shared" si="104"/>
        <v>5.4543560000000006</v>
      </c>
      <c r="AW77" s="93">
        <v>0</v>
      </c>
      <c r="AX77" s="93">
        <v>0.13</v>
      </c>
      <c r="AZ77" s="99">
        <f t="shared" si="105"/>
        <v>2.9942271732433814</v>
      </c>
      <c r="BA77" s="99">
        <f t="shared" si="106"/>
        <v>2.3067187471042474</v>
      </c>
      <c r="BB77" s="100">
        <f t="shared" si="107"/>
        <v>2.8933267471042474</v>
      </c>
      <c r="BD77" s="93">
        <v>0.72</v>
      </c>
      <c r="BE77" s="93">
        <f t="shared" si="108"/>
        <v>6.3721300000000003</v>
      </c>
      <c r="BF77" s="93">
        <v>0.41499999999999998</v>
      </c>
      <c r="BG77" s="93">
        <v>0.33</v>
      </c>
      <c r="BH77" s="93">
        <v>0.4</v>
      </c>
      <c r="BI77" s="99">
        <f t="shared" si="109"/>
        <v>0.24489412379110254</v>
      </c>
      <c r="BJ77" s="99">
        <f t="shared" si="110"/>
        <v>1.3959721404039316</v>
      </c>
      <c r="BK77" s="100">
        <f t="shared" si="111"/>
        <v>0.79956903288201153</v>
      </c>
      <c r="BM77" s="93">
        <v>0.72</v>
      </c>
      <c r="BN77" s="93">
        <f t="shared" si="112"/>
        <v>6.3830864000000007</v>
      </c>
      <c r="BO77" s="93">
        <v>0.43</v>
      </c>
      <c r="BR77" s="99">
        <f t="shared" si="113"/>
        <v>0.6824183056092844</v>
      </c>
      <c r="BS77" s="99">
        <f t="shared" si="114"/>
        <v>1.6259444874274662</v>
      </c>
      <c r="BT77" s="100">
        <f t="shared" si="115"/>
        <v>1.2883026692456481</v>
      </c>
      <c r="BV77" s="93">
        <v>0.72</v>
      </c>
      <c r="BW77" s="93">
        <f t="shared" si="116"/>
        <v>6.1072212800000001</v>
      </c>
      <c r="BX77" s="93">
        <f t="shared" si="117"/>
        <v>0.83439999999999992</v>
      </c>
      <c r="BY77" s="93">
        <v>0</v>
      </c>
      <c r="BZ77" s="93">
        <v>0</v>
      </c>
      <c r="CA77" s="99">
        <f t="shared" si="118"/>
        <v>0.99903768727272735</v>
      </c>
      <c r="CB77" s="99">
        <f t="shared" si="119"/>
        <v>1.1959418089524689</v>
      </c>
      <c r="CC77" s="100">
        <f t="shared" si="120"/>
        <v>1.1609800000000001</v>
      </c>
      <c r="CE77" s="93">
        <v>0.72</v>
      </c>
      <c r="CF77" s="93">
        <f t="shared" si="121"/>
        <v>5.9719936000000002</v>
      </c>
      <c r="CG77" s="93">
        <v>1.43</v>
      </c>
      <c r="CH77" s="93">
        <v>1.2</v>
      </c>
      <c r="CI77" s="93">
        <v>1.2</v>
      </c>
      <c r="CJ77" s="99">
        <f t="shared" si="122"/>
        <v>0.63323427272727273</v>
      </c>
      <c r="CK77" s="99">
        <f t="shared" si="123"/>
        <v>1.0331581725888326</v>
      </c>
      <c r="CL77" s="100">
        <f t="shared" si="124"/>
        <v>0.77810818181818175</v>
      </c>
      <c r="CN77" s="93">
        <v>0.72</v>
      </c>
      <c r="CO77" s="93">
        <f t="shared" si="125"/>
        <v>6.3612039999999999</v>
      </c>
      <c r="CP77" s="93">
        <v>0.67</v>
      </c>
      <c r="CQ77" s="93">
        <v>0.6</v>
      </c>
      <c r="CR77" s="93">
        <v>0.6</v>
      </c>
      <c r="CS77" s="99">
        <f t="shared" si="126"/>
        <v>8.9071141140165649E-2</v>
      </c>
      <c r="CT77" s="99">
        <f t="shared" si="127"/>
        <v>1.4359831411401658</v>
      </c>
      <c r="CU77" s="100">
        <f t="shared" si="128"/>
        <v>0.84798314114016571</v>
      </c>
      <c r="CW77" s="93">
        <v>0.72</v>
      </c>
      <c r="CX77" s="93">
        <f t="shared" si="129"/>
        <v>6.0027492000000002</v>
      </c>
      <c r="CY77" s="93">
        <v>0.8</v>
      </c>
      <c r="CZ77" s="93">
        <v>0.28000000000000003</v>
      </c>
      <c r="DA77" s="93">
        <v>0.28000000000000003</v>
      </c>
      <c r="DB77" s="99">
        <f t="shared" si="130"/>
        <v>2.3356355750273825</v>
      </c>
      <c r="DC77" s="99">
        <f t="shared" si="131"/>
        <v>1.7131826243154435</v>
      </c>
      <c r="DD77" s="100">
        <f t="shared" si="132"/>
        <v>2.1935638181818184</v>
      </c>
      <c r="DF77" s="93">
        <v>0.72</v>
      </c>
      <c r="DG77" s="93">
        <f t="shared" si="133"/>
        <v>5.5075000000000003</v>
      </c>
      <c r="DH77" s="93">
        <v>0.19</v>
      </c>
      <c r="DI77" s="93">
        <v>0.24</v>
      </c>
      <c r="DJ77" s="93">
        <v>0.16</v>
      </c>
      <c r="DK77" s="99">
        <f t="shared" si="134"/>
        <v>2.359459423243381</v>
      </c>
      <c r="DL77" s="99">
        <f t="shared" si="135"/>
        <v>2.1196470714285716</v>
      </c>
      <c r="DM77" s="100">
        <f t="shared" si="136"/>
        <v>2.3484450714285718</v>
      </c>
      <c r="DO77" s="93">
        <v>0.72</v>
      </c>
      <c r="DP77" s="93">
        <f t="shared" si="137"/>
        <v>5.9220039999999994</v>
      </c>
      <c r="DQ77" s="93">
        <v>0.1</v>
      </c>
      <c r="DR77" s="93">
        <v>0.27</v>
      </c>
      <c r="DS77" s="93">
        <v>0.27</v>
      </c>
      <c r="DT77" s="99">
        <f t="shared" si="138"/>
        <v>1.0529800043620501</v>
      </c>
      <c r="DU77" s="99">
        <f t="shared" si="139"/>
        <v>1.9656702900763359</v>
      </c>
      <c r="DV77" s="100">
        <f t="shared" si="140"/>
        <v>1.6442760043620501</v>
      </c>
      <c r="DX77" s="93">
        <v>0.72</v>
      </c>
      <c r="DY77" s="93">
        <f t="shared" si="141"/>
        <v>5.5189091999999995</v>
      </c>
      <c r="DZ77" s="93">
        <v>0.22</v>
      </c>
      <c r="EA77" s="93">
        <v>0.22</v>
      </c>
      <c r="EB77" s="93">
        <v>0.22</v>
      </c>
      <c r="EC77" s="99">
        <f t="shared" si="142"/>
        <v>3.3544491919104997</v>
      </c>
      <c r="ED77" s="99">
        <f t="shared" si="143"/>
        <v>2.3527895825464022</v>
      </c>
      <c r="EE77" s="100">
        <f t="shared" si="144"/>
        <v>3.1613925945945947</v>
      </c>
      <c r="EG77" s="93">
        <v>0.72</v>
      </c>
      <c r="EH77" s="93">
        <f t="shared" si="145"/>
        <v>5.9152936</v>
      </c>
      <c r="EI77" s="93">
        <v>2.7</v>
      </c>
      <c r="EJ77" s="93">
        <v>2.7</v>
      </c>
      <c r="EK77" s="93">
        <v>2.7</v>
      </c>
      <c r="EL77" s="99">
        <f t="shared" si="146"/>
        <v>0.75647832621081001</v>
      </c>
      <c r="EM77" s="99">
        <f t="shared" si="147"/>
        <v>0.8354369225888324</v>
      </c>
      <c r="EN77" s="100">
        <f t="shared" si="148"/>
        <v>0.73771693181818188</v>
      </c>
      <c r="EP77" s="93">
        <v>0.72</v>
      </c>
      <c r="EQ77" s="93">
        <f t="shared" si="149"/>
        <v>5.9473400000000005</v>
      </c>
      <c r="ER77" s="93">
        <v>2.7</v>
      </c>
      <c r="ES77" s="93">
        <v>2.7</v>
      </c>
      <c r="ET77" s="93">
        <v>2.7</v>
      </c>
      <c r="EU77" s="99">
        <f t="shared" si="150"/>
        <v>2.1065042045454545</v>
      </c>
      <c r="EV77" s="99">
        <f t="shared" si="151"/>
        <v>1.3159393120393119</v>
      </c>
      <c r="EW77" s="100">
        <f t="shared" si="152"/>
        <v>2.0377174938574942</v>
      </c>
      <c r="EY77" s="93">
        <v>0.72</v>
      </c>
      <c r="EZ77" s="93">
        <f t="shared" si="153"/>
        <v>3.4453200000000002</v>
      </c>
      <c r="FA77" s="93">
        <v>1.4</v>
      </c>
      <c r="FB77" s="100">
        <f t="shared" si="81"/>
        <v>1.224706677393403</v>
      </c>
      <c r="FD77" s="93">
        <v>0.72</v>
      </c>
      <c r="FE77" s="93">
        <f t="shared" si="154"/>
        <v>3.16744</v>
      </c>
      <c r="FF77" s="93">
        <v>0.7</v>
      </c>
      <c r="FG77" s="100">
        <f t="shared" si="82"/>
        <v>4.0582241029401427</v>
      </c>
      <c r="FI77" s="93">
        <v>0.72</v>
      </c>
      <c r="FJ77" s="93">
        <f t="shared" si="155"/>
        <v>3.4237600000000001</v>
      </c>
      <c r="FK77" s="93">
        <v>2.5</v>
      </c>
      <c r="FL77" s="100">
        <f t="shared" si="83"/>
        <v>1.7646890104220412</v>
      </c>
    </row>
    <row r="78" spans="2:168" x14ac:dyDescent="0.25">
      <c r="B78" s="93">
        <v>0.73</v>
      </c>
      <c r="C78" s="93">
        <f t="shared" si="84"/>
        <v>5.6594225100000006</v>
      </c>
      <c r="D78" s="93">
        <f t="shared" si="80"/>
        <v>0.82930000000000004</v>
      </c>
      <c r="E78" s="93">
        <v>5.5E-2</v>
      </c>
      <c r="F78" s="93">
        <v>0</v>
      </c>
      <c r="G78" s="99">
        <f t="shared" si="85"/>
        <v>2.4128315341135975</v>
      </c>
      <c r="H78" s="99">
        <f t="shared" si="86"/>
        <v>2.0816412900172119</v>
      </c>
      <c r="I78" s="100">
        <f t="shared" si="87"/>
        <v>2.1778142857142857</v>
      </c>
      <c r="K78" s="93">
        <v>0.73</v>
      </c>
      <c r="L78" s="93">
        <f t="shared" si="88"/>
        <v>5.9337733000000004</v>
      </c>
      <c r="M78" s="93">
        <v>0.47699999999999998</v>
      </c>
      <c r="N78" s="93">
        <v>1.4</v>
      </c>
      <c r="O78" s="93">
        <v>0.33</v>
      </c>
      <c r="P78" s="99">
        <f t="shared" si="89"/>
        <v>0.54832302055616144</v>
      </c>
      <c r="Q78" s="99">
        <f t="shared" si="90"/>
        <v>1.2367009705561616</v>
      </c>
      <c r="R78" s="100">
        <f t="shared" si="91"/>
        <v>1.17678689912759</v>
      </c>
      <c r="T78" s="93">
        <v>0.73</v>
      </c>
      <c r="U78" s="93">
        <f t="shared" si="92"/>
        <v>5.9511342999999997</v>
      </c>
      <c r="V78" s="93">
        <v>0.7</v>
      </c>
      <c r="W78" s="93">
        <v>0</v>
      </c>
      <c r="Y78" s="99">
        <f t="shared" si="93"/>
        <v>0.93111930102087759</v>
      </c>
      <c r="Z78" s="99">
        <f t="shared" si="94"/>
        <v>1.5842555660811186</v>
      </c>
      <c r="AA78" s="100">
        <f t="shared" si="95"/>
        <v>1.41597989912759</v>
      </c>
      <c r="AC78" s="93">
        <v>0.73</v>
      </c>
      <c r="AD78" s="93">
        <f t="shared" si="96"/>
        <v>5.7560859999999998</v>
      </c>
      <c r="AE78" s="93">
        <v>0.65</v>
      </c>
      <c r="AF78" s="93">
        <v>0.2</v>
      </c>
      <c r="AG78" s="93">
        <v>1.03</v>
      </c>
      <c r="AH78" s="99">
        <f t="shared" si="97"/>
        <v>1.6092922301448394</v>
      </c>
      <c r="AI78" s="99">
        <f t="shared" si="98"/>
        <v>2.2335016517857142</v>
      </c>
      <c r="AJ78" s="100">
        <f t="shared" si="99"/>
        <v>1.9291172232142855</v>
      </c>
      <c r="AL78" s="93">
        <v>0.73</v>
      </c>
      <c r="AM78" s="93">
        <f t="shared" si="100"/>
        <v>5.7595150000000004</v>
      </c>
      <c r="AN78" s="93">
        <v>-0.48</v>
      </c>
      <c r="AO78" s="93">
        <v>0.38</v>
      </c>
      <c r="AQ78" s="99">
        <f t="shared" si="101"/>
        <v>2.0414462232142858</v>
      </c>
      <c r="AR78" s="99">
        <f t="shared" si="102"/>
        <v>2.2560899729729726</v>
      </c>
      <c r="AS78" s="100">
        <f t="shared" si="103"/>
        <v>2.3737965444015443</v>
      </c>
      <c r="AU78" s="93">
        <v>0.73</v>
      </c>
      <c r="AV78" s="93">
        <f t="shared" si="104"/>
        <v>5.4542289999999998</v>
      </c>
      <c r="AW78" s="93">
        <v>0</v>
      </c>
      <c r="AX78" s="93">
        <v>0.13</v>
      </c>
      <c r="AZ78" s="99">
        <f t="shared" si="105"/>
        <v>2.9864704697963647</v>
      </c>
      <c r="BA78" s="99">
        <f t="shared" si="106"/>
        <v>2.3051531426158305</v>
      </c>
      <c r="BB78" s="100">
        <f t="shared" si="107"/>
        <v>2.8843761426158303</v>
      </c>
      <c r="BD78" s="93">
        <v>0.73</v>
      </c>
      <c r="BE78" s="93">
        <f t="shared" si="108"/>
        <v>6.3759600000000001</v>
      </c>
      <c r="BF78" s="93">
        <v>0.41499999999999998</v>
      </c>
      <c r="BG78" s="93">
        <v>0.33</v>
      </c>
      <c r="BH78" s="93">
        <v>0.4</v>
      </c>
      <c r="BI78" s="99">
        <f t="shared" si="109"/>
        <v>0.24123181237911023</v>
      </c>
      <c r="BJ78" s="99">
        <f t="shared" si="110"/>
        <v>1.4034293998271952</v>
      </c>
      <c r="BK78" s="100">
        <f t="shared" si="111"/>
        <v>0.80313740328820116</v>
      </c>
      <c r="BM78" s="93">
        <v>0.73</v>
      </c>
      <c r="BN78" s="93">
        <f t="shared" si="112"/>
        <v>6.3865251000000001</v>
      </c>
      <c r="BO78" s="93">
        <v>0.43</v>
      </c>
      <c r="BR78" s="99">
        <f t="shared" si="113"/>
        <v>0.66308963056092851</v>
      </c>
      <c r="BS78" s="99">
        <f t="shared" si="114"/>
        <v>1.6260794487427466</v>
      </c>
      <c r="BT78" s="100">
        <f t="shared" si="115"/>
        <v>1.2754962669245649</v>
      </c>
      <c r="BV78" s="93">
        <v>0.73</v>
      </c>
      <c r="BW78" s="93">
        <f t="shared" si="116"/>
        <v>6.1068208549999996</v>
      </c>
      <c r="BX78" s="93">
        <f t="shared" si="117"/>
        <v>0.84659999999999991</v>
      </c>
      <c r="BY78" s="93">
        <v>0</v>
      </c>
      <c r="BZ78" s="93">
        <v>0</v>
      </c>
      <c r="CA78" s="99">
        <f t="shared" si="118"/>
        <v>0.98465400363636379</v>
      </c>
      <c r="CB78" s="99">
        <f t="shared" si="119"/>
        <v>1.1901045108444854</v>
      </c>
      <c r="CC78" s="100">
        <f t="shared" si="120"/>
        <v>1.1464052272727274</v>
      </c>
      <c r="CE78" s="93">
        <v>0.73</v>
      </c>
      <c r="CF78" s="93">
        <f t="shared" si="121"/>
        <v>5.9764198999999998</v>
      </c>
      <c r="CG78" s="93">
        <v>1.43</v>
      </c>
      <c r="CH78" s="93">
        <v>1.2</v>
      </c>
      <c r="CI78" s="93">
        <v>1.2</v>
      </c>
      <c r="CJ78" s="99">
        <f t="shared" si="122"/>
        <v>0.63271149675324678</v>
      </c>
      <c r="CK78" s="99">
        <f t="shared" si="123"/>
        <v>1.0298945757795503</v>
      </c>
      <c r="CL78" s="100">
        <f t="shared" si="124"/>
        <v>0.77396740259740271</v>
      </c>
      <c r="CN78" s="93">
        <v>0.73</v>
      </c>
      <c r="CO78" s="93">
        <f t="shared" si="125"/>
        <v>6.3654109999999999</v>
      </c>
      <c r="CP78" s="93">
        <v>0.67</v>
      </c>
      <c r="CQ78" s="93">
        <v>0.6</v>
      </c>
      <c r="CR78" s="93">
        <v>0.6</v>
      </c>
      <c r="CS78" s="99">
        <f t="shared" si="126"/>
        <v>9.0285436251421103E-2</v>
      </c>
      <c r="CT78" s="99">
        <f t="shared" si="127"/>
        <v>1.4412824362514212</v>
      </c>
      <c r="CU78" s="100">
        <f t="shared" si="128"/>
        <v>0.84928243625142108</v>
      </c>
      <c r="CW78" s="93">
        <v>0.73</v>
      </c>
      <c r="CX78" s="93">
        <f t="shared" si="129"/>
        <v>6.0074902999999997</v>
      </c>
      <c r="CY78" s="93">
        <v>0.8</v>
      </c>
      <c r="CZ78" s="93">
        <v>0.28000000000000003</v>
      </c>
      <c r="DA78" s="93">
        <v>0.28000000000000003</v>
      </c>
      <c r="DB78" s="99">
        <f t="shared" si="130"/>
        <v>2.3322061226725084</v>
      </c>
      <c r="DC78" s="99">
        <f t="shared" si="131"/>
        <v>1.7089639331872946</v>
      </c>
      <c r="DD78" s="100">
        <f t="shared" si="132"/>
        <v>2.1934078116883118</v>
      </c>
      <c r="DF78" s="93">
        <v>0.73</v>
      </c>
      <c r="DG78" s="93">
        <f t="shared" si="133"/>
        <v>5.5054749999999997</v>
      </c>
      <c r="DH78" s="93">
        <v>0.19</v>
      </c>
      <c r="DI78" s="93">
        <v>0.24</v>
      </c>
      <c r="DJ78" s="93">
        <v>0.16</v>
      </c>
      <c r="DK78" s="99">
        <f t="shared" si="134"/>
        <v>2.373859996582079</v>
      </c>
      <c r="DL78" s="99">
        <f t="shared" si="135"/>
        <v>2.1244655982142859</v>
      </c>
      <c r="DM78" s="100">
        <f t="shared" si="136"/>
        <v>2.3585225267857144</v>
      </c>
      <c r="DO78" s="93">
        <v>0.73</v>
      </c>
      <c r="DP78" s="93">
        <f t="shared" si="137"/>
        <v>5.9201110000000003</v>
      </c>
      <c r="DQ78" s="93">
        <v>0.1</v>
      </c>
      <c r="DR78" s="93">
        <v>0.27</v>
      </c>
      <c r="DS78" s="93">
        <v>0.27</v>
      </c>
      <c r="DT78" s="99">
        <f t="shared" si="138"/>
        <v>1.0634209225736095</v>
      </c>
      <c r="DU78" s="99">
        <f t="shared" si="139"/>
        <v>1.9759173511450379</v>
      </c>
      <c r="DV78" s="100">
        <f t="shared" si="140"/>
        <v>1.6542259225736093</v>
      </c>
      <c r="DX78" s="93">
        <v>0.73</v>
      </c>
      <c r="DY78" s="93">
        <f t="shared" si="141"/>
        <v>5.5169303000000003</v>
      </c>
      <c r="DZ78" s="93">
        <v>0.22</v>
      </c>
      <c r="EA78" s="93">
        <v>0.22</v>
      </c>
      <c r="EB78" s="93">
        <v>0.22</v>
      </c>
      <c r="EC78" s="99">
        <f t="shared" si="142"/>
        <v>3.3609359286790017</v>
      </c>
      <c r="ED78" s="99">
        <f t="shared" si="143"/>
        <v>2.357016321393683</v>
      </c>
      <c r="EE78" s="100">
        <f t="shared" si="144"/>
        <v>3.1742406544401542</v>
      </c>
      <c r="EG78" s="93">
        <v>0.73</v>
      </c>
      <c r="EH78" s="93">
        <f t="shared" si="145"/>
        <v>5.9217448999999993</v>
      </c>
      <c r="EI78" s="93">
        <v>2.7</v>
      </c>
      <c r="EJ78" s="93">
        <v>2.7</v>
      </c>
      <c r="EK78" s="93">
        <v>2.7</v>
      </c>
      <c r="EL78" s="99">
        <f t="shared" si="146"/>
        <v>0.74812497689808644</v>
      </c>
      <c r="EM78" s="99">
        <f t="shared" si="147"/>
        <v>0.83518479899383613</v>
      </c>
      <c r="EN78" s="100">
        <f t="shared" si="148"/>
        <v>0.73096869724025981</v>
      </c>
      <c r="EP78" s="93">
        <v>0.73</v>
      </c>
      <c r="EQ78" s="93">
        <f t="shared" si="149"/>
        <v>5.9540600000000001</v>
      </c>
      <c r="ER78" s="93">
        <v>2.7</v>
      </c>
      <c r="ES78" s="93">
        <v>2.7</v>
      </c>
      <c r="ET78" s="93">
        <v>2.7</v>
      </c>
      <c r="EU78" s="99">
        <f t="shared" si="150"/>
        <v>2.1061280154220778</v>
      </c>
      <c r="EV78" s="99">
        <f t="shared" si="151"/>
        <v>1.3193738820638821</v>
      </c>
      <c r="EW78" s="100">
        <f t="shared" si="152"/>
        <v>2.0365934275184276</v>
      </c>
      <c r="EY78" s="93">
        <v>0.73</v>
      </c>
      <c r="EZ78" s="93">
        <f t="shared" si="153"/>
        <v>3.4488799999999999</v>
      </c>
      <c r="FA78" s="93">
        <v>1.4</v>
      </c>
      <c r="FB78" s="100">
        <f t="shared" si="81"/>
        <v>1.2041920233306516</v>
      </c>
      <c r="FD78" s="93">
        <v>0.73</v>
      </c>
      <c r="FE78" s="93">
        <f t="shared" si="154"/>
        <v>3.1682100000000002</v>
      </c>
      <c r="FF78" s="93">
        <v>0.7</v>
      </c>
      <c r="FG78" s="100">
        <f t="shared" si="82"/>
        <v>4.0341690196176909</v>
      </c>
      <c r="FI78" s="93">
        <v>0.73</v>
      </c>
      <c r="FJ78" s="93">
        <f t="shared" si="155"/>
        <v>3.4280900000000001</v>
      </c>
      <c r="FK78" s="93">
        <v>2.5</v>
      </c>
      <c r="FL78" s="100">
        <f t="shared" si="83"/>
        <v>1.7219192730368382</v>
      </c>
    </row>
    <row r="79" spans="2:168" x14ac:dyDescent="0.25">
      <c r="B79" s="93">
        <v>0.74</v>
      </c>
      <c r="C79" s="93">
        <f t="shared" si="84"/>
        <v>5.6594982399999996</v>
      </c>
      <c r="D79" s="93">
        <f t="shared" si="80"/>
        <v>0.84240000000000004</v>
      </c>
      <c r="E79" s="93">
        <v>5.5E-2</v>
      </c>
      <c r="F79" s="93">
        <v>0</v>
      </c>
      <c r="G79" s="99">
        <f t="shared" si="85"/>
        <v>2.4300143441308095</v>
      </c>
      <c r="H79" s="99">
        <f t="shared" si="86"/>
        <v>2.0845521824440625</v>
      </c>
      <c r="I79" s="100">
        <f t="shared" si="87"/>
        <v>2.1842642857142858</v>
      </c>
      <c r="K79" s="93">
        <v>0.74</v>
      </c>
      <c r="L79" s="93">
        <f t="shared" si="88"/>
        <v>5.9381851999999995</v>
      </c>
      <c r="M79" s="93">
        <v>0.47699999999999998</v>
      </c>
      <c r="N79" s="93">
        <v>1.4</v>
      </c>
      <c r="O79" s="93">
        <v>0.33</v>
      </c>
      <c r="P79" s="99">
        <f t="shared" si="89"/>
        <v>0.53987803805888768</v>
      </c>
      <c r="Q79" s="99">
        <f t="shared" si="90"/>
        <v>1.2379903380588877</v>
      </c>
      <c r="R79" s="100">
        <f t="shared" si="91"/>
        <v>1.1719661952017448</v>
      </c>
      <c r="T79" s="93">
        <v>0.74</v>
      </c>
      <c r="U79" s="93">
        <f t="shared" si="92"/>
        <v>5.9551034000000005</v>
      </c>
      <c r="V79" s="93">
        <v>0.7</v>
      </c>
      <c r="W79" s="93">
        <v>0</v>
      </c>
      <c r="Y79" s="99">
        <f t="shared" si="93"/>
        <v>0.90791687850639213</v>
      </c>
      <c r="Z79" s="99">
        <f t="shared" si="94"/>
        <v>1.5763125411569945</v>
      </c>
      <c r="AA79" s="100">
        <f t="shared" si="95"/>
        <v>1.4031581952017449</v>
      </c>
      <c r="AC79" s="93">
        <v>0.74</v>
      </c>
      <c r="AD79" s="93">
        <f t="shared" si="96"/>
        <v>5.7602679999999999</v>
      </c>
      <c r="AE79" s="93">
        <v>0.65</v>
      </c>
      <c r="AF79" s="93">
        <v>0.2</v>
      </c>
      <c r="AG79" s="93">
        <v>1.03</v>
      </c>
      <c r="AH79" s="99">
        <f t="shared" si="97"/>
        <v>1.5981056925204273</v>
      </c>
      <c r="AI79" s="99">
        <f t="shared" si="98"/>
        <v>2.2344445535714286</v>
      </c>
      <c r="AJ79" s="100">
        <f t="shared" si="99"/>
        <v>1.926963982142857</v>
      </c>
      <c r="AL79" s="93">
        <v>0.74</v>
      </c>
      <c r="AM79" s="93">
        <f t="shared" si="100"/>
        <v>5.7635699999999996</v>
      </c>
      <c r="AN79" s="93">
        <v>-0.48</v>
      </c>
      <c r="AO79" s="93">
        <v>0.38</v>
      </c>
      <c r="AQ79" s="99">
        <f t="shared" si="101"/>
        <v>2.0171919821428572</v>
      </c>
      <c r="AR79" s="99">
        <f t="shared" si="102"/>
        <v>2.2557282702702701</v>
      </c>
      <c r="AS79" s="100">
        <f t="shared" si="103"/>
        <v>2.3578516988416984</v>
      </c>
      <c r="AU79" s="93">
        <v>0.74</v>
      </c>
      <c r="AV79" s="93">
        <f t="shared" si="104"/>
        <v>5.4541019999999998</v>
      </c>
      <c r="AW79" s="93">
        <v>0</v>
      </c>
      <c r="AX79" s="93">
        <v>0.13</v>
      </c>
      <c r="AZ79" s="99">
        <f t="shared" si="105"/>
        <v>2.9787137663493484</v>
      </c>
      <c r="BA79" s="99">
        <f t="shared" si="106"/>
        <v>2.3036135381274137</v>
      </c>
      <c r="BB79" s="100">
        <f t="shared" si="107"/>
        <v>2.8754255381274136</v>
      </c>
      <c r="BD79" s="93">
        <v>0.74</v>
      </c>
      <c r="BE79" s="93">
        <f t="shared" si="108"/>
        <v>6.3797899999999998</v>
      </c>
      <c r="BF79" s="93">
        <v>0.41499999999999998</v>
      </c>
      <c r="BG79" s="93">
        <v>0.33</v>
      </c>
      <c r="BH79" s="93">
        <v>0.4</v>
      </c>
      <c r="BI79" s="99">
        <f t="shared" si="109"/>
        <v>0.23765250096711796</v>
      </c>
      <c r="BJ79" s="99">
        <f t="shared" si="110"/>
        <v>1.4109526592504591</v>
      </c>
      <c r="BK79" s="100">
        <f t="shared" si="111"/>
        <v>0.80678577369439075</v>
      </c>
      <c r="BM79" s="93">
        <v>0.74</v>
      </c>
      <c r="BN79" s="93">
        <f t="shared" si="112"/>
        <v>6.3899638000000003</v>
      </c>
      <c r="BO79" s="93">
        <v>0.43</v>
      </c>
      <c r="BR79" s="99">
        <f t="shared" si="113"/>
        <v>0.64384695551257254</v>
      </c>
      <c r="BS79" s="99">
        <f t="shared" si="114"/>
        <v>1.6262144100580271</v>
      </c>
      <c r="BT79" s="100">
        <f t="shared" si="115"/>
        <v>1.2626898646034816</v>
      </c>
      <c r="BV79" s="93">
        <v>0.74</v>
      </c>
      <c r="BW79" s="93">
        <f t="shared" si="116"/>
        <v>6.1064202199999995</v>
      </c>
      <c r="BX79" s="93">
        <f t="shared" si="117"/>
        <v>0.8587999999999999</v>
      </c>
      <c r="BY79" s="93">
        <v>0</v>
      </c>
      <c r="BZ79" s="93">
        <v>0</v>
      </c>
      <c r="CA79" s="99">
        <f t="shared" si="118"/>
        <v>0.97055188000000026</v>
      </c>
      <c r="CB79" s="99">
        <f t="shared" si="119"/>
        <v>1.1842672127365019</v>
      </c>
      <c r="CC79" s="100">
        <f t="shared" si="120"/>
        <v>1.1318304545454545</v>
      </c>
      <c r="CE79" s="93">
        <v>0.74</v>
      </c>
      <c r="CF79" s="93">
        <f t="shared" si="121"/>
        <v>5.9808462000000002</v>
      </c>
      <c r="CG79" s="93">
        <v>1.43</v>
      </c>
      <c r="CH79" s="93">
        <v>1.2</v>
      </c>
      <c r="CI79" s="93">
        <v>1.2</v>
      </c>
      <c r="CJ79" s="99">
        <f t="shared" si="122"/>
        <v>0.63247472077922096</v>
      </c>
      <c r="CK79" s="99">
        <f t="shared" si="123"/>
        <v>1.0268709789702684</v>
      </c>
      <c r="CL79" s="100">
        <f t="shared" si="124"/>
        <v>0.77006662337662335</v>
      </c>
      <c r="CN79" s="93">
        <v>0.74</v>
      </c>
      <c r="CO79" s="93">
        <f t="shared" si="125"/>
        <v>6.369618</v>
      </c>
      <c r="CP79" s="93">
        <v>0.67</v>
      </c>
      <c r="CQ79" s="93">
        <v>0.6</v>
      </c>
      <c r="CR79" s="93">
        <v>0.6</v>
      </c>
      <c r="CS79" s="99">
        <f t="shared" si="126"/>
        <v>9.1633731362676552E-2</v>
      </c>
      <c r="CT79" s="99">
        <f t="shared" si="127"/>
        <v>1.4467017313626769</v>
      </c>
      <c r="CU79" s="100">
        <f t="shared" si="128"/>
        <v>0.85070173136267668</v>
      </c>
      <c r="CW79" s="93">
        <v>0.74</v>
      </c>
      <c r="CX79" s="93">
        <f t="shared" si="129"/>
        <v>6.012231400000001</v>
      </c>
      <c r="CY79" s="93">
        <v>0.8</v>
      </c>
      <c r="CZ79" s="93">
        <v>0.28000000000000003</v>
      </c>
      <c r="DA79" s="93">
        <v>0.28000000000000003</v>
      </c>
      <c r="DB79" s="99">
        <f t="shared" si="130"/>
        <v>2.3289366703176344</v>
      </c>
      <c r="DC79" s="99">
        <f t="shared" si="131"/>
        <v>1.7048012420591458</v>
      </c>
      <c r="DD79" s="100">
        <f t="shared" si="132"/>
        <v>2.1933078051948049</v>
      </c>
      <c r="DF79" s="93">
        <v>0.74</v>
      </c>
      <c r="DG79" s="93">
        <f t="shared" si="133"/>
        <v>5.5034499999999991</v>
      </c>
      <c r="DH79" s="93">
        <v>0.19</v>
      </c>
      <c r="DI79" s="93">
        <v>0.24</v>
      </c>
      <c r="DJ79" s="93">
        <v>0.16</v>
      </c>
      <c r="DK79" s="99">
        <f t="shared" si="134"/>
        <v>2.388298569920777</v>
      </c>
      <c r="DL79" s="99">
        <f t="shared" si="135"/>
        <v>2.1293321250000004</v>
      </c>
      <c r="DM79" s="100">
        <f t="shared" si="136"/>
        <v>2.3686319821428574</v>
      </c>
      <c r="DO79" s="93">
        <v>0.74</v>
      </c>
      <c r="DP79" s="93">
        <f t="shared" si="137"/>
        <v>5.9182179999999995</v>
      </c>
      <c r="DQ79" s="93">
        <v>0.1</v>
      </c>
      <c r="DR79" s="93">
        <v>0.27</v>
      </c>
      <c r="DS79" s="93">
        <v>0.27</v>
      </c>
      <c r="DT79" s="99">
        <f t="shared" si="138"/>
        <v>1.0738818407851689</v>
      </c>
      <c r="DU79" s="99">
        <f t="shared" si="139"/>
        <v>1.9862184122137403</v>
      </c>
      <c r="DV79" s="100">
        <f t="shared" si="140"/>
        <v>1.6642298407851688</v>
      </c>
      <c r="DX79" s="93">
        <v>0.74</v>
      </c>
      <c r="DY79" s="93">
        <f t="shared" si="141"/>
        <v>5.5149513999999993</v>
      </c>
      <c r="DZ79" s="93">
        <v>0.22</v>
      </c>
      <c r="EA79" s="93">
        <v>0.22</v>
      </c>
      <c r="EB79" s="93">
        <v>0.22</v>
      </c>
      <c r="EC79" s="99">
        <f t="shared" si="142"/>
        <v>3.3674666654475045</v>
      </c>
      <c r="ED79" s="99">
        <f t="shared" si="143"/>
        <v>2.3612870602409641</v>
      </c>
      <c r="EE79" s="100">
        <f t="shared" si="144"/>
        <v>3.1871327142857147</v>
      </c>
      <c r="EG79" s="93">
        <v>0.74</v>
      </c>
      <c r="EH79" s="93">
        <f t="shared" si="145"/>
        <v>5.9281962000000004</v>
      </c>
      <c r="EI79" s="93">
        <v>2.7</v>
      </c>
      <c r="EJ79" s="93">
        <v>2.7</v>
      </c>
      <c r="EK79" s="93">
        <v>2.7</v>
      </c>
      <c r="EL79" s="99">
        <f t="shared" si="146"/>
        <v>0.74031162758536262</v>
      </c>
      <c r="EM79" s="99">
        <f t="shared" si="147"/>
        <v>0.83547267539883985</v>
      </c>
      <c r="EN79" s="100">
        <f t="shared" si="148"/>
        <v>0.72476046266233773</v>
      </c>
      <c r="EP79" s="93">
        <v>0.74</v>
      </c>
      <c r="EQ79" s="93">
        <f t="shared" si="149"/>
        <v>5.9607800000000006</v>
      </c>
      <c r="ER79" s="93">
        <v>2.7</v>
      </c>
      <c r="ES79" s="93">
        <v>2.7</v>
      </c>
      <c r="ET79" s="93">
        <v>2.7</v>
      </c>
      <c r="EU79" s="99">
        <f t="shared" si="150"/>
        <v>2.1062918262987012</v>
      </c>
      <c r="EV79" s="99">
        <f t="shared" si="151"/>
        <v>1.3233484520884522</v>
      </c>
      <c r="EW79" s="100">
        <f t="shared" si="152"/>
        <v>2.036009361179361</v>
      </c>
      <c r="EY79" s="93">
        <v>0.74</v>
      </c>
      <c r="EZ79" s="93">
        <f t="shared" si="153"/>
        <v>3.4524400000000002</v>
      </c>
      <c r="FA79" s="93">
        <v>1.4</v>
      </c>
      <c r="FB79" s="100">
        <f t="shared" si="81"/>
        <v>1.1839573692679</v>
      </c>
      <c r="FD79" s="93">
        <v>0.74</v>
      </c>
      <c r="FE79" s="93">
        <f t="shared" si="154"/>
        <v>3.1689799999999999</v>
      </c>
      <c r="FF79" s="93">
        <v>0.7</v>
      </c>
      <c r="FG79" s="100">
        <f t="shared" si="82"/>
        <v>4.0102539362952392</v>
      </c>
      <c r="FI79" s="93">
        <v>0.74</v>
      </c>
      <c r="FJ79" s="93">
        <f t="shared" si="155"/>
        <v>3.43242</v>
      </c>
      <c r="FK79" s="93">
        <v>2.5</v>
      </c>
      <c r="FL79" s="100">
        <f t="shared" si="83"/>
        <v>1.6796495356516357</v>
      </c>
    </row>
    <row r="80" spans="2:168" x14ac:dyDescent="0.25">
      <c r="B80" s="93">
        <v>0.75</v>
      </c>
      <c r="C80" s="93">
        <f t="shared" si="84"/>
        <v>5.6595737499999998</v>
      </c>
      <c r="D80" s="93">
        <f t="shared" si="80"/>
        <v>0.85550000000000004</v>
      </c>
      <c r="E80" s="93">
        <v>5.5E-2</v>
      </c>
      <c r="F80" s="93">
        <v>0</v>
      </c>
      <c r="G80" s="99">
        <f t="shared" si="85"/>
        <v>2.4474913941480212</v>
      </c>
      <c r="H80" s="99">
        <f t="shared" si="86"/>
        <v>2.0874740748709124</v>
      </c>
      <c r="I80" s="100">
        <f t="shared" si="87"/>
        <v>2.1907142857142858</v>
      </c>
      <c r="K80" s="93">
        <v>0.75</v>
      </c>
      <c r="L80" s="93">
        <f t="shared" si="88"/>
        <v>5.942612500000001</v>
      </c>
      <c r="M80" s="93">
        <v>0.47699999999999998</v>
      </c>
      <c r="N80" s="93">
        <v>1.4</v>
      </c>
      <c r="O80" s="93">
        <v>0.33</v>
      </c>
      <c r="P80" s="99">
        <f t="shared" si="89"/>
        <v>0.53152845556161377</v>
      </c>
      <c r="Q80" s="99">
        <f t="shared" si="90"/>
        <v>1.2395597055616141</v>
      </c>
      <c r="R80" s="100">
        <f t="shared" si="91"/>
        <v>1.1672114912758997</v>
      </c>
      <c r="T80" s="93">
        <v>0.75</v>
      </c>
      <c r="U80" s="93">
        <f t="shared" si="92"/>
        <v>5.9590725000000004</v>
      </c>
      <c r="V80" s="93">
        <v>0.7</v>
      </c>
      <c r="W80" s="93">
        <v>0</v>
      </c>
      <c r="Y80" s="99">
        <f t="shared" si="93"/>
        <v>0.8848544559919066</v>
      </c>
      <c r="Z80" s="99">
        <f t="shared" si="94"/>
        <v>1.5683695162328708</v>
      </c>
      <c r="AA80" s="100">
        <f t="shared" si="95"/>
        <v>1.3903364912758998</v>
      </c>
      <c r="AC80" s="93">
        <v>0.75</v>
      </c>
      <c r="AD80" s="93">
        <f t="shared" si="96"/>
        <v>5.7644500000000001</v>
      </c>
      <c r="AE80" s="93">
        <v>0.65</v>
      </c>
      <c r="AF80" s="93">
        <v>0.2</v>
      </c>
      <c r="AG80" s="93">
        <v>1.03</v>
      </c>
      <c r="AH80" s="99">
        <f t="shared" si="97"/>
        <v>1.5870491548960155</v>
      </c>
      <c r="AI80" s="99">
        <f t="shared" si="98"/>
        <v>2.2354274553571427</v>
      </c>
      <c r="AJ80" s="100">
        <f t="shared" si="99"/>
        <v>1.9250167410714283</v>
      </c>
      <c r="AL80" s="93">
        <v>0.75</v>
      </c>
      <c r="AM80" s="93">
        <f t="shared" si="100"/>
        <v>5.7676249999999998</v>
      </c>
      <c r="AN80" s="93">
        <v>-0.48</v>
      </c>
      <c r="AO80" s="93">
        <v>0.38</v>
      </c>
      <c r="AQ80" s="99">
        <f t="shared" si="101"/>
        <v>1.9928417410714288</v>
      </c>
      <c r="AR80" s="99">
        <f t="shared" si="102"/>
        <v>2.2554425675675676</v>
      </c>
      <c r="AS80" s="100">
        <f t="shared" si="103"/>
        <v>2.341906853281853</v>
      </c>
      <c r="AU80" s="93">
        <v>0.75</v>
      </c>
      <c r="AV80" s="93">
        <f t="shared" si="104"/>
        <v>5.4539749999999998</v>
      </c>
      <c r="AW80" s="93">
        <v>0</v>
      </c>
      <c r="AX80" s="93">
        <v>0.13</v>
      </c>
      <c r="AZ80" s="99">
        <f t="shared" si="105"/>
        <v>2.9709570629023316</v>
      </c>
      <c r="BA80" s="99">
        <f t="shared" si="106"/>
        <v>2.3020999336389965</v>
      </c>
      <c r="BB80" s="100">
        <f t="shared" si="107"/>
        <v>2.8664749336389965</v>
      </c>
      <c r="BD80" s="93">
        <v>0.75</v>
      </c>
      <c r="BE80" s="93">
        <f t="shared" si="108"/>
        <v>6.3836200000000005</v>
      </c>
      <c r="BF80" s="93">
        <v>0.41499999999999998</v>
      </c>
      <c r="BG80" s="93">
        <v>0.33</v>
      </c>
      <c r="BH80" s="93">
        <v>0.4</v>
      </c>
      <c r="BI80" s="99">
        <f t="shared" si="109"/>
        <v>0.23415618955512574</v>
      </c>
      <c r="BJ80" s="99">
        <f t="shared" si="110"/>
        <v>1.4185419186737229</v>
      </c>
      <c r="BK80" s="100">
        <f t="shared" si="111"/>
        <v>0.81051414410058031</v>
      </c>
      <c r="BM80" s="93">
        <v>0.75</v>
      </c>
      <c r="BN80" s="93">
        <f t="shared" si="112"/>
        <v>6.3934025000000005</v>
      </c>
      <c r="BO80" s="93">
        <v>0.43</v>
      </c>
      <c r="BR80" s="99">
        <f t="shared" si="113"/>
        <v>0.62469028046421671</v>
      </c>
      <c r="BS80" s="99">
        <f t="shared" si="114"/>
        <v>1.6263493713733075</v>
      </c>
      <c r="BT80" s="100">
        <f t="shared" si="115"/>
        <v>1.2498834622823987</v>
      </c>
      <c r="BV80" s="93">
        <v>0.75</v>
      </c>
      <c r="BW80" s="93">
        <f t="shared" si="116"/>
        <v>6.1060193750000007</v>
      </c>
      <c r="BX80" s="93">
        <f t="shared" si="117"/>
        <v>0.871</v>
      </c>
      <c r="BY80" s="93">
        <v>0</v>
      </c>
      <c r="BZ80" s="93">
        <v>0</v>
      </c>
      <c r="CA80" s="99">
        <f t="shared" si="118"/>
        <v>0.95673863636363654</v>
      </c>
      <c r="CB80" s="99">
        <f t="shared" si="119"/>
        <v>1.1784299146285186</v>
      </c>
      <c r="CC80" s="100">
        <f t="shared" si="120"/>
        <v>1.1172556818181818</v>
      </c>
      <c r="CE80" s="93">
        <v>0.75</v>
      </c>
      <c r="CF80" s="93">
        <f t="shared" si="121"/>
        <v>5.9852725000000007</v>
      </c>
      <c r="CG80" s="93">
        <v>1.43</v>
      </c>
      <c r="CH80" s="93">
        <v>1.2</v>
      </c>
      <c r="CI80" s="93">
        <v>1.2</v>
      </c>
      <c r="CJ80" s="99">
        <f t="shared" si="122"/>
        <v>0.63252394480519492</v>
      </c>
      <c r="CK80" s="99">
        <f t="shared" si="123"/>
        <v>1.0240873821609862</v>
      </c>
      <c r="CL80" s="100">
        <f t="shared" si="124"/>
        <v>0.76640584415584412</v>
      </c>
      <c r="CN80" s="93">
        <v>0.75</v>
      </c>
      <c r="CO80" s="93">
        <f t="shared" si="125"/>
        <v>6.3738250000000001</v>
      </c>
      <c r="CP80" s="93">
        <v>0.67</v>
      </c>
      <c r="CQ80" s="93">
        <v>0.6</v>
      </c>
      <c r="CR80" s="93">
        <v>0.6</v>
      </c>
      <c r="CS80" s="99">
        <f t="shared" si="126"/>
        <v>9.3116026473932079E-2</v>
      </c>
      <c r="CT80" s="99">
        <f t="shared" si="127"/>
        <v>1.4522410264739321</v>
      </c>
      <c r="CU80" s="100">
        <f t="shared" si="128"/>
        <v>0.85224102647393218</v>
      </c>
      <c r="CW80" s="93">
        <v>0.75</v>
      </c>
      <c r="CX80" s="93">
        <f t="shared" si="129"/>
        <v>6.0169725000000005</v>
      </c>
      <c r="CY80" s="93">
        <v>0.8</v>
      </c>
      <c r="CZ80" s="93">
        <v>0.28000000000000003</v>
      </c>
      <c r="DA80" s="93">
        <v>0.28000000000000003</v>
      </c>
      <c r="DB80" s="99">
        <f t="shared" si="130"/>
        <v>2.3258272179627606</v>
      </c>
      <c r="DC80" s="99">
        <f t="shared" si="131"/>
        <v>1.700694550930997</v>
      </c>
      <c r="DD80" s="100">
        <f t="shared" si="132"/>
        <v>2.1932637987012988</v>
      </c>
      <c r="DF80" s="93">
        <v>0.75</v>
      </c>
      <c r="DG80" s="93">
        <f t="shared" si="133"/>
        <v>5.5014249999999993</v>
      </c>
      <c r="DH80" s="93">
        <v>0.19</v>
      </c>
      <c r="DI80" s="93">
        <v>0.24</v>
      </c>
      <c r="DJ80" s="93">
        <v>0.16</v>
      </c>
      <c r="DK80" s="99">
        <f t="shared" si="134"/>
        <v>2.4027751432594746</v>
      </c>
      <c r="DL80" s="99">
        <f t="shared" si="135"/>
        <v>2.1342466517857144</v>
      </c>
      <c r="DM80" s="100">
        <f t="shared" si="136"/>
        <v>2.3787734375000005</v>
      </c>
      <c r="DO80" s="93">
        <v>0.75</v>
      </c>
      <c r="DP80" s="93">
        <f t="shared" si="137"/>
        <v>5.9163249999999996</v>
      </c>
      <c r="DQ80" s="93">
        <v>0.1</v>
      </c>
      <c r="DR80" s="93">
        <v>0.27</v>
      </c>
      <c r="DS80" s="93">
        <v>0.27</v>
      </c>
      <c r="DT80" s="99">
        <f t="shared" si="138"/>
        <v>1.0843627589967284</v>
      </c>
      <c r="DU80" s="99">
        <f t="shared" si="139"/>
        <v>1.9965734732824425</v>
      </c>
      <c r="DV80" s="100">
        <f t="shared" si="140"/>
        <v>1.6742877589967282</v>
      </c>
      <c r="DX80" s="93">
        <v>0.75</v>
      </c>
      <c r="DY80" s="93">
        <f t="shared" si="141"/>
        <v>5.5129725000000001</v>
      </c>
      <c r="DZ80" s="93">
        <v>0.22</v>
      </c>
      <c r="EA80" s="93">
        <v>0.22</v>
      </c>
      <c r="EB80" s="93">
        <v>0.22</v>
      </c>
      <c r="EC80" s="99">
        <f t="shared" si="142"/>
        <v>3.3740414022160072</v>
      </c>
      <c r="ED80" s="99">
        <f t="shared" si="143"/>
        <v>2.3656017990882452</v>
      </c>
      <c r="EE80" s="100">
        <f t="shared" si="144"/>
        <v>3.2000687741312746</v>
      </c>
      <c r="EG80" s="93">
        <v>0.75</v>
      </c>
      <c r="EH80" s="93">
        <f t="shared" si="145"/>
        <v>5.9346475000000005</v>
      </c>
      <c r="EI80" s="93">
        <v>2.7</v>
      </c>
      <c r="EJ80" s="93">
        <v>2.7</v>
      </c>
      <c r="EK80" s="93">
        <v>2.7</v>
      </c>
      <c r="EL80" s="99">
        <f t="shared" si="146"/>
        <v>0.73303827827263879</v>
      </c>
      <c r="EM80" s="99">
        <f t="shared" si="147"/>
        <v>0.83630055180384333</v>
      </c>
      <c r="EN80" s="100">
        <f t="shared" si="148"/>
        <v>0.71909222808441564</v>
      </c>
      <c r="EP80" s="93">
        <v>0.75</v>
      </c>
      <c r="EQ80" s="93">
        <f t="shared" si="149"/>
        <v>5.9675000000000002</v>
      </c>
      <c r="ER80" s="93">
        <v>2.7</v>
      </c>
      <c r="ES80" s="93">
        <v>2.7</v>
      </c>
      <c r="ET80" s="93">
        <v>2.7</v>
      </c>
      <c r="EU80" s="99">
        <f t="shared" si="150"/>
        <v>2.1069956371753249</v>
      </c>
      <c r="EV80" s="99">
        <f t="shared" si="151"/>
        <v>1.3278630221130221</v>
      </c>
      <c r="EW80" s="100">
        <f t="shared" si="152"/>
        <v>2.0359652948402949</v>
      </c>
      <c r="EY80" s="93">
        <v>0.75</v>
      </c>
      <c r="EZ80" s="93">
        <f t="shared" si="153"/>
        <v>3.456</v>
      </c>
      <c r="FA80" s="93">
        <v>1.4</v>
      </c>
      <c r="FB80" s="100">
        <f t="shared" si="81"/>
        <v>1.1640027152051489</v>
      </c>
      <c r="FD80" s="93">
        <v>0.75</v>
      </c>
      <c r="FE80" s="93">
        <f t="shared" si="154"/>
        <v>3.1697500000000001</v>
      </c>
      <c r="FF80" s="93">
        <v>0.7</v>
      </c>
      <c r="FG80" s="100">
        <f t="shared" si="82"/>
        <v>3.9864788529727879</v>
      </c>
      <c r="FI80" s="93">
        <v>0.75</v>
      </c>
      <c r="FJ80" s="93">
        <f t="shared" si="155"/>
        <v>3.43675</v>
      </c>
      <c r="FK80" s="93">
        <v>2.5</v>
      </c>
      <c r="FL80" s="100">
        <f t="shared" si="83"/>
        <v>1.6378797982664328</v>
      </c>
    </row>
    <row r="81" spans="2:168" x14ac:dyDescent="0.25">
      <c r="B81" s="93">
        <v>0.76</v>
      </c>
      <c r="C81" s="93">
        <f t="shared" si="84"/>
        <v>5.6596490400000006</v>
      </c>
      <c r="D81" s="93">
        <f t="shared" si="80"/>
        <v>0.86860000000000004</v>
      </c>
      <c r="E81" s="93">
        <v>5.5E-2</v>
      </c>
      <c r="F81" s="93">
        <v>0</v>
      </c>
      <c r="G81" s="99">
        <f t="shared" si="85"/>
        <v>2.4652705441652323</v>
      </c>
      <c r="H81" s="99">
        <f t="shared" si="86"/>
        <v>2.090406967297763</v>
      </c>
      <c r="I81" s="100">
        <f t="shared" si="87"/>
        <v>2.1971642857142859</v>
      </c>
      <c r="K81" s="93">
        <v>0.76</v>
      </c>
      <c r="L81" s="93">
        <f t="shared" si="88"/>
        <v>5.9470552000000003</v>
      </c>
      <c r="M81" s="93">
        <v>0.47699999999999998</v>
      </c>
      <c r="N81" s="93">
        <v>1.4</v>
      </c>
      <c r="O81" s="93">
        <v>0.33</v>
      </c>
      <c r="P81" s="99">
        <f t="shared" si="89"/>
        <v>0.52327427306434016</v>
      </c>
      <c r="Q81" s="99">
        <f t="shared" si="90"/>
        <v>1.2414090730643403</v>
      </c>
      <c r="R81" s="100">
        <f t="shared" si="91"/>
        <v>1.1625227873500545</v>
      </c>
      <c r="T81" s="93">
        <v>0.76</v>
      </c>
      <c r="U81" s="93">
        <f t="shared" si="92"/>
        <v>5.9630416000000004</v>
      </c>
      <c r="V81" s="93">
        <v>0.7</v>
      </c>
      <c r="W81" s="93">
        <v>0</v>
      </c>
      <c r="Y81" s="99">
        <f t="shared" si="93"/>
        <v>0.86193203347742109</v>
      </c>
      <c r="Z81" s="99">
        <f t="shared" si="94"/>
        <v>1.5604264913087467</v>
      </c>
      <c r="AA81" s="100">
        <f t="shared" si="95"/>
        <v>1.3775147873500546</v>
      </c>
      <c r="AC81" s="93">
        <v>0.76</v>
      </c>
      <c r="AD81" s="93">
        <f t="shared" si="96"/>
        <v>5.7686320000000002</v>
      </c>
      <c r="AE81" s="93">
        <v>0.65</v>
      </c>
      <c r="AF81" s="93">
        <v>0.2</v>
      </c>
      <c r="AG81" s="93">
        <v>1.03</v>
      </c>
      <c r="AH81" s="99">
        <f t="shared" si="97"/>
        <v>1.5761226172716034</v>
      </c>
      <c r="AI81" s="99">
        <f t="shared" si="98"/>
        <v>2.2364503571428567</v>
      </c>
      <c r="AJ81" s="100">
        <f t="shared" si="99"/>
        <v>1.9232754999999999</v>
      </c>
      <c r="AL81" s="93">
        <v>0.76</v>
      </c>
      <c r="AM81" s="93">
        <f t="shared" si="100"/>
        <v>5.7716799999999999</v>
      </c>
      <c r="AN81" s="93">
        <v>-0.48</v>
      </c>
      <c r="AO81" s="93">
        <v>0.38</v>
      </c>
      <c r="AQ81" s="99">
        <f t="shared" si="101"/>
        <v>1.9683955000000002</v>
      </c>
      <c r="AR81" s="99">
        <f t="shared" si="102"/>
        <v>2.2552328648648645</v>
      </c>
      <c r="AS81" s="100">
        <f t="shared" si="103"/>
        <v>2.3259620077220076</v>
      </c>
      <c r="AU81" s="93">
        <v>0.76</v>
      </c>
      <c r="AV81" s="93">
        <f t="shared" si="104"/>
        <v>5.4538479999999998</v>
      </c>
      <c r="AW81" s="93">
        <v>0</v>
      </c>
      <c r="AX81" s="93">
        <v>0.13</v>
      </c>
      <c r="AZ81" s="99">
        <f t="shared" si="105"/>
        <v>2.9632003594553153</v>
      </c>
      <c r="BA81" s="99">
        <f t="shared" si="106"/>
        <v>2.3006123291505793</v>
      </c>
      <c r="BB81" s="100">
        <f t="shared" si="107"/>
        <v>2.8575243291505794</v>
      </c>
      <c r="BD81" s="93">
        <v>0.76</v>
      </c>
      <c r="BE81" s="93">
        <f t="shared" si="108"/>
        <v>6.3874500000000003</v>
      </c>
      <c r="BF81" s="93">
        <v>0.41499999999999998</v>
      </c>
      <c r="BG81" s="93">
        <v>0.33</v>
      </c>
      <c r="BH81" s="93">
        <v>0.4</v>
      </c>
      <c r="BI81" s="99">
        <f t="shared" si="109"/>
        <v>0.23074287814313349</v>
      </c>
      <c r="BJ81" s="99">
        <f t="shared" si="110"/>
        <v>1.4261971780969867</v>
      </c>
      <c r="BK81" s="100">
        <f t="shared" si="111"/>
        <v>0.81432251450676985</v>
      </c>
      <c r="BM81" s="93">
        <v>0.76</v>
      </c>
      <c r="BN81" s="93">
        <f t="shared" si="112"/>
        <v>6.3968412000000008</v>
      </c>
      <c r="BO81" s="93">
        <v>0.43</v>
      </c>
      <c r="BR81" s="99">
        <f t="shared" si="113"/>
        <v>0.60561960541586068</v>
      </c>
      <c r="BS81" s="99">
        <f t="shared" si="114"/>
        <v>1.6264843326885881</v>
      </c>
      <c r="BT81" s="100">
        <f t="shared" si="115"/>
        <v>1.2370770599613152</v>
      </c>
      <c r="BV81" s="93">
        <v>0.76</v>
      </c>
      <c r="BW81" s="93">
        <f t="shared" si="116"/>
        <v>6.1056183199999996</v>
      </c>
      <c r="BX81" s="93">
        <f t="shared" si="117"/>
        <v>0.88319999999999999</v>
      </c>
      <c r="BY81" s="93">
        <v>0</v>
      </c>
      <c r="BZ81" s="93">
        <v>0</v>
      </c>
      <c r="CA81" s="99">
        <f t="shared" si="118"/>
        <v>0.9432215927272728</v>
      </c>
      <c r="CB81" s="99">
        <f t="shared" si="119"/>
        <v>1.1725926165205354</v>
      </c>
      <c r="CC81" s="100">
        <f t="shared" si="120"/>
        <v>1.1026809090909091</v>
      </c>
      <c r="CE81" s="93">
        <v>0.76</v>
      </c>
      <c r="CF81" s="93">
        <f t="shared" si="121"/>
        <v>5.9896987999999993</v>
      </c>
      <c r="CG81" s="93">
        <v>1.43</v>
      </c>
      <c r="CH81" s="93">
        <v>1.2</v>
      </c>
      <c r="CI81" s="93">
        <v>1.2</v>
      </c>
      <c r="CJ81" s="99">
        <f t="shared" si="122"/>
        <v>0.63285916883116888</v>
      </c>
      <c r="CK81" s="99">
        <f t="shared" si="123"/>
        <v>1.0215437853517042</v>
      </c>
      <c r="CL81" s="100">
        <f t="shared" si="124"/>
        <v>0.76298506493506502</v>
      </c>
      <c r="CN81" s="93">
        <v>0.76</v>
      </c>
      <c r="CO81" s="93">
        <f t="shared" si="125"/>
        <v>6.3780320000000001</v>
      </c>
      <c r="CP81" s="93">
        <v>0.67</v>
      </c>
      <c r="CQ81" s="93">
        <v>0.6</v>
      </c>
      <c r="CR81" s="93">
        <v>0.6</v>
      </c>
      <c r="CS81" s="99">
        <f t="shared" si="126"/>
        <v>9.4732321585187546E-2</v>
      </c>
      <c r="CT81" s="99">
        <f t="shared" si="127"/>
        <v>1.4579003215851876</v>
      </c>
      <c r="CU81" s="100">
        <f t="shared" si="128"/>
        <v>0.85390032158518769</v>
      </c>
      <c r="CW81" s="93">
        <v>0.76</v>
      </c>
      <c r="CX81" s="93">
        <f t="shared" si="129"/>
        <v>6.0217136</v>
      </c>
      <c r="CY81" s="93">
        <v>0.8</v>
      </c>
      <c r="CZ81" s="93">
        <v>0.28000000000000003</v>
      </c>
      <c r="DA81" s="93">
        <v>0.28000000000000003</v>
      </c>
      <c r="DB81" s="99">
        <f t="shared" si="130"/>
        <v>2.3228777656078865</v>
      </c>
      <c r="DC81" s="99">
        <f t="shared" si="131"/>
        <v>1.6966438598028477</v>
      </c>
      <c r="DD81" s="100">
        <f t="shared" si="132"/>
        <v>2.1932757922077921</v>
      </c>
      <c r="DF81" s="93">
        <v>0.76</v>
      </c>
      <c r="DG81" s="93">
        <f t="shared" si="133"/>
        <v>5.4993999999999996</v>
      </c>
      <c r="DH81" s="93">
        <v>0.19</v>
      </c>
      <c r="DI81" s="93">
        <v>0.24</v>
      </c>
      <c r="DJ81" s="93">
        <v>0.16</v>
      </c>
      <c r="DK81" s="99">
        <f t="shared" si="134"/>
        <v>2.4172897165981722</v>
      </c>
      <c r="DL81" s="99">
        <f t="shared" si="135"/>
        <v>2.1392091785714289</v>
      </c>
      <c r="DM81" s="100">
        <f t="shared" si="136"/>
        <v>2.3889468928571431</v>
      </c>
      <c r="DO81" s="93">
        <v>0.76</v>
      </c>
      <c r="DP81" s="93">
        <f t="shared" si="137"/>
        <v>5.9144319999999997</v>
      </c>
      <c r="DQ81" s="93">
        <v>0.1</v>
      </c>
      <c r="DR81" s="93">
        <v>0.27</v>
      </c>
      <c r="DS81" s="93">
        <v>0.27</v>
      </c>
      <c r="DT81" s="99">
        <f t="shared" si="138"/>
        <v>1.0948636772082878</v>
      </c>
      <c r="DU81" s="99">
        <f t="shared" si="139"/>
        <v>2.0069825343511449</v>
      </c>
      <c r="DV81" s="100">
        <f t="shared" si="140"/>
        <v>1.6843996772082876</v>
      </c>
      <c r="DX81" s="93">
        <v>0.76</v>
      </c>
      <c r="DY81" s="93">
        <f t="shared" si="141"/>
        <v>5.5109935999999999</v>
      </c>
      <c r="DZ81" s="93">
        <v>0.22</v>
      </c>
      <c r="EA81" s="93">
        <v>0.22</v>
      </c>
      <c r="EB81" s="93">
        <v>0.22</v>
      </c>
      <c r="EC81" s="99">
        <f t="shared" si="142"/>
        <v>3.3806601389845095</v>
      </c>
      <c r="ED81" s="99">
        <f t="shared" si="143"/>
        <v>2.3699605379355262</v>
      </c>
      <c r="EE81" s="100">
        <f t="shared" si="144"/>
        <v>3.2130488339768339</v>
      </c>
      <c r="EG81" s="93">
        <v>0.76</v>
      </c>
      <c r="EH81" s="93">
        <f t="shared" si="145"/>
        <v>5.9410987999999998</v>
      </c>
      <c r="EI81" s="93">
        <v>2.7</v>
      </c>
      <c r="EJ81" s="93">
        <v>2.7</v>
      </c>
      <c r="EK81" s="93">
        <v>2.7</v>
      </c>
      <c r="EL81" s="99">
        <f t="shared" si="146"/>
        <v>0.72630492895991505</v>
      </c>
      <c r="EM81" s="99">
        <f t="shared" si="147"/>
        <v>0.8376684282088469</v>
      </c>
      <c r="EN81" s="100">
        <f t="shared" si="148"/>
        <v>0.71396399350649364</v>
      </c>
      <c r="EP81" s="93">
        <v>0.76</v>
      </c>
      <c r="EQ81" s="93">
        <f t="shared" si="149"/>
        <v>5.9742199999999999</v>
      </c>
      <c r="ER81" s="93">
        <v>2.7</v>
      </c>
      <c r="ES81" s="93">
        <v>2.7</v>
      </c>
      <c r="ET81" s="93">
        <v>2.7</v>
      </c>
      <c r="EU81" s="99">
        <f t="shared" si="150"/>
        <v>2.1082394480519482</v>
      </c>
      <c r="EV81" s="99">
        <f t="shared" si="151"/>
        <v>1.332917592137592</v>
      </c>
      <c r="EW81" s="100">
        <f t="shared" si="152"/>
        <v>2.0364612285012287</v>
      </c>
      <c r="EY81" s="93">
        <v>0.76</v>
      </c>
      <c r="EZ81" s="93">
        <f t="shared" si="153"/>
        <v>3.4595599999999997</v>
      </c>
      <c r="FA81" s="93">
        <v>1.4</v>
      </c>
      <c r="FB81" s="100">
        <f t="shared" si="81"/>
        <v>1.1443280611423974</v>
      </c>
      <c r="FD81" s="93">
        <v>0.76</v>
      </c>
      <c r="FE81" s="93">
        <f t="shared" si="154"/>
        <v>3.1705200000000002</v>
      </c>
      <c r="FF81" s="93">
        <v>0.7</v>
      </c>
      <c r="FG81" s="100">
        <f t="shared" si="82"/>
        <v>3.9628437696503367</v>
      </c>
      <c r="FI81" s="93">
        <v>0.76</v>
      </c>
      <c r="FJ81" s="93">
        <f t="shared" si="155"/>
        <v>3.4410799999999999</v>
      </c>
      <c r="FK81" s="93">
        <v>2.5</v>
      </c>
      <c r="FL81" s="100">
        <f t="shared" si="83"/>
        <v>1.5966100608812299</v>
      </c>
    </row>
    <row r="82" spans="2:168" x14ac:dyDescent="0.25">
      <c r="B82" s="93">
        <v>0.77</v>
      </c>
      <c r="C82" s="93">
        <f t="shared" si="84"/>
        <v>5.65972411</v>
      </c>
      <c r="D82" s="93">
        <f t="shared" si="80"/>
        <v>0.88170000000000015</v>
      </c>
      <c r="E82" s="93">
        <v>5.5E-2</v>
      </c>
      <c r="F82" s="93">
        <v>0</v>
      </c>
      <c r="G82" s="99">
        <f t="shared" si="85"/>
        <v>2.4833596541824439</v>
      </c>
      <c r="H82" s="99">
        <f t="shared" si="86"/>
        <v>2.0933508597246133</v>
      </c>
      <c r="I82" s="100">
        <f t="shared" si="87"/>
        <v>2.203614285714286</v>
      </c>
      <c r="K82" s="93">
        <v>0.77</v>
      </c>
      <c r="L82" s="93">
        <f t="shared" si="88"/>
        <v>5.9515132999999993</v>
      </c>
      <c r="M82" s="93">
        <v>0.47699999999999998</v>
      </c>
      <c r="N82" s="93">
        <v>1.4</v>
      </c>
      <c r="O82" s="93">
        <v>0.33</v>
      </c>
      <c r="P82" s="99">
        <f t="shared" si="89"/>
        <v>0.51511549056706651</v>
      </c>
      <c r="Q82" s="99">
        <f t="shared" si="90"/>
        <v>1.2435384405670666</v>
      </c>
      <c r="R82" s="100">
        <f t="shared" si="91"/>
        <v>1.1579000834242092</v>
      </c>
      <c r="T82" s="93">
        <v>0.77</v>
      </c>
      <c r="U82" s="93">
        <f t="shared" si="92"/>
        <v>5.9670106999999994</v>
      </c>
      <c r="V82" s="93">
        <v>0.7</v>
      </c>
      <c r="W82" s="93">
        <v>0</v>
      </c>
      <c r="Y82" s="99">
        <f t="shared" si="93"/>
        <v>0.83914961096293572</v>
      </c>
      <c r="Z82" s="99">
        <f t="shared" si="94"/>
        <v>1.5524834663846225</v>
      </c>
      <c r="AA82" s="100">
        <f t="shared" si="95"/>
        <v>1.3646930834242093</v>
      </c>
      <c r="AC82" s="93">
        <v>0.77</v>
      </c>
      <c r="AD82" s="93">
        <f t="shared" si="96"/>
        <v>5.7728139999999994</v>
      </c>
      <c r="AE82" s="93">
        <v>0.65</v>
      </c>
      <c r="AF82" s="93">
        <v>0.2</v>
      </c>
      <c r="AG82" s="93">
        <v>1.03</v>
      </c>
      <c r="AH82" s="99">
        <f t="shared" si="97"/>
        <v>1.5653260796471911</v>
      </c>
      <c r="AI82" s="99">
        <f t="shared" si="98"/>
        <v>2.2375132589285713</v>
      </c>
      <c r="AJ82" s="100">
        <f t="shared" si="99"/>
        <v>1.9217402589285713</v>
      </c>
      <c r="AL82" s="93">
        <v>0.77</v>
      </c>
      <c r="AM82" s="93">
        <f t="shared" si="100"/>
        <v>5.7757349999999992</v>
      </c>
      <c r="AN82" s="93">
        <v>-0.48</v>
      </c>
      <c r="AO82" s="93">
        <v>0.38</v>
      </c>
      <c r="AQ82" s="99">
        <f t="shared" si="101"/>
        <v>1.9438532589285715</v>
      </c>
      <c r="AR82" s="99">
        <f t="shared" si="102"/>
        <v>2.2550991621621619</v>
      </c>
      <c r="AS82" s="100">
        <f t="shared" si="103"/>
        <v>2.3100171621621621</v>
      </c>
      <c r="AU82" s="93">
        <v>0.77</v>
      </c>
      <c r="AV82" s="93">
        <f t="shared" si="104"/>
        <v>5.4537209999999998</v>
      </c>
      <c r="AW82" s="93">
        <v>0</v>
      </c>
      <c r="AX82" s="93">
        <v>0.13</v>
      </c>
      <c r="AZ82" s="99">
        <f t="shared" si="105"/>
        <v>2.9554436560082991</v>
      </c>
      <c r="BA82" s="99">
        <f t="shared" si="106"/>
        <v>2.2991507246621627</v>
      </c>
      <c r="BB82" s="100">
        <f t="shared" si="107"/>
        <v>2.8485737246621627</v>
      </c>
      <c r="BD82" s="93">
        <v>0.77</v>
      </c>
      <c r="BE82" s="93">
        <f t="shared" si="108"/>
        <v>6.3912800000000001</v>
      </c>
      <c r="BF82" s="93">
        <v>0.41499999999999998</v>
      </c>
      <c r="BG82" s="93">
        <v>0.33</v>
      </c>
      <c r="BH82" s="93">
        <v>0.4</v>
      </c>
      <c r="BI82" s="99">
        <f t="shared" si="109"/>
        <v>0.22741256673114121</v>
      </c>
      <c r="BJ82" s="99">
        <f t="shared" si="110"/>
        <v>1.4339184375202507</v>
      </c>
      <c r="BK82" s="100">
        <f t="shared" si="111"/>
        <v>0.81821088491295935</v>
      </c>
      <c r="BM82" s="93">
        <v>0.77</v>
      </c>
      <c r="BN82" s="93">
        <f t="shared" si="112"/>
        <v>6.400279900000001</v>
      </c>
      <c r="BO82" s="93">
        <v>0.43</v>
      </c>
      <c r="BR82" s="99">
        <f t="shared" si="113"/>
        <v>0.5866349303675048</v>
      </c>
      <c r="BS82" s="99">
        <f t="shared" si="114"/>
        <v>1.6266192940038686</v>
      </c>
      <c r="BT82" s="100">
        <f t="shared" si="115"/>
        <v>1.2242706576402322</v>
      </c>
      <c r="BV82" s="93">
        <v>0.77</v>
      </c>
      <c r="BW82" s="93">
        <f t="shared" si="116"/>
        <v>6.1052170549999998</v>
      </c>
      <c r="BX82" s="93">
        <f t="shared" si="117"/>
        <v>0.89539999999999997</v>
      </c>
      <c r="BY82" s="93">
        <v>0</v>
      </c>
      <c r="BZ82" s="93">
        <v>0</v>
      </c>
      <c r="CA82" s="99">
        <f t="shared" si="118"/>
        <v>0.93000806909090905</v>
      </c>
      <c r="CB82" s="99">
        <f t="shared" si="119"/>
        <v>1.1667553184125519</v>
      </c>
      <c r="CC82" s="100">
        <f t="shared" si="120"/>
        <v>1.0881061363636364</v>
      </c>
      <c r="CE82" s="93">
        <v>0.77</v>
      </c>
      <c r="CF82" s="93">
        <f t="shared" si="121"/>
        <v>5.9941250999999998</v>
      </c>
      <c r="CG82" s="93">
        <v>1.43</v>
      </c>
      <c r="CH82" s="93">
        <v>1.2</v>
      </c>
      <c r="CI82" s="93">
        <v>1.2</v>
      </c>
      <c r="CJ82" s="99">
        <f t="shared" si="122"/>
        <v>0.63348039285714297</v>
      </c>
      <c r="CK82" s="99">
        <f t="shared" si="123"/>
        <v>1.019240188542422</v>
      </c>
      <c r="CL82" s="100">
        <f t="shared" si="124"/>
        <v>0.75980428571428582</v>
      </c>
      <c r="CN82" s="93">
        <v>0.77</v>
      </c>
      <c r="CO82" s="93">
        <f t="shared" si="125"/>
        <v>6.3822390000000002</v>
      </c>
      <c r="CP82" s="93">
        <v>0.67</v>
      </c>
      <c r="CQ82" s="93">
        <v>0.6</v>
      </c>
      <c r="CR82" s="93">
        <v>0.6</v>
      </c>
      <c r="CS82" s="99">
        <f t="shared" si="126"/>
        <v>9.6482616696443049E-2</v>
      </c>
      <c r="CT82" s="99">
        <f t="shared" si="127"/>
        <v>1.4636796166964432</v>
      </c>
      <c r="CU82" s="100">
        <f t="shared" si="128"/>
        <v>0.8556796166964431</v>
      </c>
      <c r="CW82" s="93">
        <v>0.77</v>
      </c>
      <c r="CX82" s="93">
        <f t="shared" si="129"/>
        <v>6.0264547000000004</v>
      </c>
      <c r="CY82" s="93">
        <v>0.8</v>
      </c>
      <c r="CZ82" s="93">
        <v>0.28000000000000003</v>
      </c>
      <c r="DA82" s="93">
        <v>0.28000000000000003</v>
      </c>
      <c r="DB82" s="99">
        <f t="shared" si="130"/>
        <v>2.3200883132530121</v>
      </c>
      <c r="DC82" s="99">
        <f t="shared" si="131"/>
        <v>1.6926491686746987</v>
      </c>
      <c r="DD82" s="100">
        <f t="shared" si="132"/>
        <v>2.1933437857142861</v>
      </c>
      <c r="DF82" s="93">
        <v>0.77</v>
      </c>
      <c r="DG82" s="93">
        <f t="shared" si="133"/>
        <v>5.4973749999999999</v>
      </c>
      <c r="DH82" s="93">
        <v>0.19</v>
      </c>
      <c r="DI82" s="93">
        <v>0.24</v>
      </c>
      <c r="DJ82" s="93">
        <v>0.16</v>
      </c>
      <c r="DK82" s="99">
        <f t="shared" si="134"/>
        <v>2.4318422899368701</v>
      </c>
      <c r="DL82" s="99">
        <f t="shared" si="135"/>
        <v>2.144219705357143</v>
      </c>
      <c r="DM82" s="100">
        <f t="shared" si="136"/>
        <v>2.3991523482142862</v>
      </c>
      <c r="DO82" s="93">
        <v>0.77</v>
      </c>
      <c r="DP82" s="93">
        <f t="shared" si="137"/>
        <v>5.9125389999999998</v>
      </c>
      <c r="DQ82" s="93">
        <v>0.1</v>
      </c>
      <c r="DR82" s="93">
        <v>0.27</v>
      </c>
      <c r="DS82" s="93">
        <v>0.27</v>
      </c>
      <c r="DT82" s="99">
        <f t="shared" si="138"/>
        <v>1.1053845954198473</v>
      </c>
      <c r="DU82" s="99">
        <f t="shared" si="139"/>
        <v>2.0174455954198471</v>
      </c>
      <c r="DV82" s="100">
        <f t="shared" si="140"/>
        <v>1.6945655954198473</v>
      </c>
      <c r="DX82" s="93">
        <v>0.77</v>
      </c>
      <c r="DY82" s="93">
        <f t="shared" si="141"/>
        <v>5.5090146999999998</v>
      </c>
      <c r="DZ82" s="93">
        <v>0.22</v>
      </c>
      <c r="EA82" s="93">
        <v>0.22</v>
      </c>
      <c r="EB82" s="93">
        <v>0.22</v>
      </c>
      <c r="EC82" s="99">
        <f t="shared" si="142"/>
        <v>3.3873228757530121</v>
      </c>
      <c r="ED82" s="99">
        <f t="shared" si="143"/>
        <v>2.3743632767828071</v>
      </c>
      <c r="EE82" s="100">
        <f t="shared" si="144"/>
        <v>3.2260728938223937</v>
      </c>
      <c r="EG82" s="93">
        <v>0.77</v>
      </c>
      <c r="EH82" s="93">
        <f t="shared" si="145"/>
        <v>5.9475501</v>
      </c>
      <c r="EI82" s="93">
        <v>2.7</v>
      </c>
      <c r="EJ82" s="93">
        <v>2.7</v>
      </c>
      <c r="EK82" s="93">
        <v>2.7</v>
      </c>
      <c r="EL82" s="99">
        <f t="shared" si="146"/>
        <v>0.7201115796471913</v>
      </c>
      <c r="EM82" s="99">
        <f t="shared" si="147"/>
        <v>0.83957630461385069</v>
      </c>
      <c r="EN82" s="100">
        <f t="shared" si="148"/>
        <v>0.70937575892857163</v>
      </c>
      <c r="EP82" s="93">
        <v>0.77</v>
      </c>
      <c r="EQ82" s="93">
        <f t="shared" si="149"/>
        <v>5.9809400000000004</v>
      </c>
      <c r="ER82" s="93">
        <v>2.7</v>
      </c>
      <c r="ES82" s="93">
        <v>2.7</v>
      </c>
      <c r="ET82" s="93">
        <v>2.7</v>
      </c>
      <c r="EU82" s="99">
        <f t="shared" si="150"/>
        <v>2.1100232589285715</v>
      </c>
      <c r="EV82" s="99">
        <f t="shared" si="151"/>
        <v>1.3385121621621621</v>
      </c>
      <c r="EW82" s="100">
        <f t="shared" si="152"/>
        <v>2.0374971621621625</v>
      </c>
      <c r="EY82" s="93">
        <v>0.77</v>
      </c>
      <c r="EZ82" s="93">
        <f t="shared" si="153"/>
        <v>3.46312</v>
      </c>
      <c r="FA82" s="93">
        <v>1.4</v>
      </c>
      <c r="FB82" s="100">
        <f t="shared" si="81"/>
        <v>1.1249334070796457</v>
      </c>
      <c r="FD82" s="93">
        <v>0.77</v>
      </c>
      <c r="FE82" s="93">
        <f t="shared" si="154"/>
        <v>3.1712899999999999</v>
      </c>
      <c r="FF82" s="93">
        <v>0.7</v>
      </c>
      <c r="FG82" s="100">
        <f t="shared" si="82"/>
        <v>3.9393486863278859</v>
      </c>
      <c r="FI82" s="93">
        <v>0.77</v>
      </c>
      <c r="FJ82" s="93">
        <f t="shared" si="155"/>
        <v>3.4454099999999999</v>
      </c>
      <c r="FK82" s="93">
        <v>2.5</v>
      </c>
      <c r="FL82" s="100">
        <f t="shared" si="83"/>
        <v>1.5558403234960272</v>
      </c>
    </row>
    <row r="83" spans="2:168" x14ac:dyDescent="0.25">
      <c r="B83" s="93">
        <v>0.78</v>
      </c>
      <c r="C83" s="93">
        <f t="shared" si="84"/>
        <v>5.6597989599999998</v>
      </c>
      <c r="D83" s="93">
        <f t="shared" si="80"/>
        <v>0.89480000000000004</v>
      </c>
      <c r="E83" s="93">
        <v>5.5E-2</v>
      </c>
      <c r="F83" s="93">
        <v>0</v>
      </c>
      <c r="G83" s="99">
        <f t="shared" si="85"/>
        <v>2.5017665841996561</v>
      </c>
      <c r="H83" s="99">
        <f t="shared" si="86"/>
        <v>2.0963057521514634</v>
      </c>
      <c r="I83" s="100">
        <f t="shared" si="87"/>
        <v>2.2100642857142856</v>
      </c>
      <c r="K83" s="93">
        <v>0.78</v>
      </c>
      <c r="L83" s="93">
        <f t="shared" si="88"/>
        <v>5.9559867999999998</v>
      </c>
      <c r="M83" s="93">
        <v>0.47699999999999998</v>
      </c>
      <c r="N83" s="93">
        <v>1.4</v>
      </c>
      <c r="O83" s="93">
        <v>0.33</v>
      </c>
      <c r="P83" s="99">
        <f t="shared" si="89"/>
        <v>0.50705210806979284</v>
      </c>
      <c r="Q83" s="99">
        <f t="shared" si="90"/>
        <v>1.2459478080697928</v>
      </c>
      <c r="R83" s="100">
        <f t="shared" si="91"/>
        <v>1.1533433794983643</v>
      </c>
      <c r="T83" s="93">
        <v>0.78</v>
      </c>
      <c r="U83" s="93">
        <f t="shared" si="92"/>
        <v>5.9709798000000003</v>
      </c>
      <c r="V83" s="93">
        <v>0.7</v>
      </c>
      <c r="W83" s="93">
        <v>0</v>
      </c>
      <c r="Y83" s="99">
        <f t="shared" si="93"/>
        <v>0.81650718844845027</v>
      </c>
      <c r="Z83" s="99">
        <f t="shared" si="94"/>
        <v>1.5445404414604986</v>
      </c>
      <c r="AA83" s="100">
        <f t="shared" si="95"/>
        <v>1.3518713794983643</v>
      </c>
      <c r="AC83" s="93">
        <v>0.78</v>
      </c>
      <c r="AD83" s="93">
        <f t="shared" si="96"/>
        <v>5.7769959999999996</v>
      </c>
      <c r="AE83" s="93">
        <v>0.65</v>
      </c>
      <c r="AF83" s="93">
        <v>0.2</v>
      </c>
      <c r="AG83" s="93">
        <v>1.03</v>
      </c>
      <c r="AH83" s="99">
        <f t="shared" si="97"/>
        <v>1.5546595420227793</v>
      </c>
      <c r="AI83" s="99">
        <f t="shared" si="98"/>
        <v>2.2386161607142854</v>
      </c>
      <c r="AJ83" s="100">
        <f t="shared" si="99"/>
        <v>1.920411017857143</v>
      </c>
      <c r="AL83" s="93">
        <v>0.78</v>
      </c>
      <c r="AM83" s="93">
        <f t="shared" si="100"/>
        <v>5.7797900000000002</v>
      </c>
      <c r="AN83" s="93">
        <v>-0.48</v>
      </c>
      <c r="AO83" s="93">
        <v>0.38</v>
      </c>
      <c r="AQ83" s="99">
        <f t="shared" si="101"/>
        <v>1.9192150178571428</v>
      </c>
      <c r="AR83" s="99">
        <f t="shared" si="102"/>
        <v>2.2550414594594592</v>
      </c>
      <c r="AS83" s="100">
        <f t="shared" si="103"/>
        <v>2.2940723166023163</v>
      </c>
      <c r="AU83" s="93">
        <v>0.78</v>
      </c>
      <c r="AV83" s="93">
        <f t="shared" si="104"/>
        <v>5.4535940000000007</v>
      </c>
      <c r="AW83" s="93">
        <v>0</v>
      </c>
      <c r="AX83" s="93">
        <v>0.13</v>
      </c>
      <c r="AZ83" s="99">
        <f t="shared" si="105"/>
        <v>2.9476869525612823</v>
      </c>
      <c r="BA83" s="99">
        <f t="shared" si="106"/>
        <v>2.2977151201737454</v>
      </c>
      <c r="BB83" s="100">
        <f t="shared" si="107"/>
        <v>2.8396231201737456</v>
      </c>
      <c r="BD83" s="93">
        <v>0.78</v>
      </c>
      <c r="BE83" s="93">
        <f t="shared" si="108"/>
        <v>6.3951100000000007</v>
      </c>
      <c r="BF83" s="93">
        <v>0.41499999999999998</v>
      </c>
      <c r="BG83" s="93">
        <v>0.33</v>
      </c>
      <c r="BH83" s="93">
        <v>0.4</v>
      </c>
      <c r="BI83" s="99">
        <f t="shared" si="109"/>
        <v>0.22416525531914888</v>
      </c>
      <c r="BJ83" s="99">
        <f t="shared" si="110"/>
        <v>1.4417056969435147</v>
      </c>
      <c r="BK83" s="100">
        <f t="shared" si="111"/>
        <v>0.82217925531914893</v>
      </c>
      <c r="BM83" s="93">
        <v>0.78</v>
      </c>
      <c r="BN83" s="93">
        <f t="shared" si="112"/>
        <v>6.4037186000000004</v>
      </c>
      <c r="BO83" s="93">
        <v>0.43</v>
      </c>
      <c r="BR83" s="99">
        <f t="shared" si="113"/>
        <v>0.56773625531914884</v>
      </c>
      <c r="BS83" s="99">
        <f t="shared" si="114"/>
        <v>1.626754255319149</v>
      </c>
      <c r="BT83" s="100">
        <f t="shared" si="115"/>
        <v>1.211464255319149</v>
      </c>
      <c r="BV83" s="93">
        <v>0.78</v>
      </c>
      <c r="BW83" s="93">
        <f t="shared" si="116"/>
        <v>6.1048155800000004</v>
      </c>
      <c r="BX83" s="93">
        <f t="shared" si="117"/>
        <v>0.90759999999999996</v>
      </c>
      <c r="BY83" s="93">
        <v>0</v>
      </c>
      <c r="BZ83" s="93">
        <v>0</v>
      </c>
      <c r="CA83" s="99">
        <f t="shared" si="118"/>
        <v>0.91710538545454545</v>
      </c>
      <c r="CB83" s="99">
        <f t="shared" si="119"/>
        <v>1.1609180203045684</v>
      </c>
      <c r="CC83" s="100">
        <f t="shared" si="120"/>
        <v>1.0735313636363637</v>
      </c>
      <c r="CE83" s="93">
        <v>0.78</v>
      </c>
      <c r="CF83" s="93">
        <f t="shared" si="121"/>
        <v>5.9985514000000002</v>
      </c>
      <c r="CG83" s="93">
        <v>1.43</v>
      </c>
      <c r="CH83" s="93">
        <v>1.2</v>
      </c>
      <c r="CI83" s="93">
        <v>1.2</v>
      </c>
      <c r="CJ83" s="99">
        <f t="shared" si="122"/>
        <v>0.63438761688311707</v>
      </c>
      <c r="CK83" s="99">
        <f t="shared" si="123"/>
        <v>1.0171765917331401</v>
      </c>
      <c r="CL83" s="100">
        <f t="shared" si="124"/>
        <v>0.75686350649350642</v>
      </c>
      <c r="CN83" s="93">
        <v>0.78</v>
      </c>
      <c r="CO83" s="93">
        <f t="shared" si="125"/>
        <v>6.3864460000000003</v>
      </c>
      <c r="CP83" s="93">
        <v>0.67</v>
      </c>
      <c r="CQ83" s="93">
        <v>0.6</v>
      </c>
      <c r="CR83" s="93">
        <v>0.6</v>
      </c>
      <c r="CS83" s="99">
        <f t="shared" si="126"/>
        <v>9.836691180769852E-2</v>
      </c>
      <c r="CT83" s="99">
        <f t="shared" si="127"/>
        <v>1.4695789118076987</v>
      </c>
      <c r="CU83" s="100">
        <f t="shared" si="128"/>
        <v>0.85757891180769863</v>
      </c>
      <c r="CW83" s="93">
        <v>0.78</v>
      </c>
      <c r="CX83" s="93">
        <f t="shared" si="129"/>
        <v>6.0311958000000008</v>
      </c>
      <c r="CY83" s="93">
        <v>0.8</v>
      </c>
      <c r="CZ83" s="93">
        <v>0.28000000000000003</v>
      </c>
      <c r="DA83" s="93">
        <v>0.28000000000000003</v>
      </c>
      <c r="DB83" s="99">
        <f t="shared" si="130"/>
        <v>2.3174588608981384</v>
      </c>
      <c r="DC83" s="99">
        <f t="shared" si="131"/>
        <v>1.6887104775465498</v>
      </c>
      <c r="DD83" s="100">
        <f t="shared" si="132"/>
        <v>2.1934677792207791</v>
      </c>
      <c r="DF83" s="93">
        <v>0.78</v>
      </c>
      <c r="DG83" s="93">
        <f t="shared" si="133"/>
        <v>5.4953500000000002</v>
      </c>
      <c r="DH83" s="93">
        <v>0.19</v>
      </c>
      <c r="DI83" s="93">
        <v>0.24</v>
      </c>
      <c r="DJ83" s="93">
        <v>0.16</v>
      </c>
      <c r="DK83" s="99">
        <f t="shared" si="134"/>
        <v>2.4464328632755676</v>
      </c>
      <c r="DL83" s="99">
        <f t="shared" si="135"/>
        <v>2.1492782321428576</v>
      </c>
      <c r="DM83" s="100">
        <f t="shared" si="136"/>
        <v>2.409389803571429</v>
      </c>
      <c r="DO83" s="93">
        <v>0.78</v>
      </c>
      <c r="DP83" s="93">
        <f t="shared" si="137"/>
        <v>5.9106459999999998</v>
      </c>
      <c r="DQ83" s="93">
        <v>0.1</v>
      </c>
      <c r="DR83" s="93">
        <v>0.27</v>
      </c>
      <c r="DS83" s="93">
        <v>0.27</v>
      </c>
      <c r="DT83" s="99">
        <f t="shared" si="138"/>
        <v>1.1159255136314066</v>
      </c>
      <c r="DU83" s="99">
        <f t="shared" si="139"/>
        <v>2.0279626564885493</v>
      </c>
      <c r="DV83" s="100">
        <f t="shared" si="140"/>
        <v>1.7047855136314065</v>
      </c>
      <c r="DX83" s="93">
        <v>0.78</v>
      </c>
      <c r="DY83" s="93">
        <f t="shared" si="141"/>
        <v>5.5070357999999997</v>
      </c>
      <c r="DZ83" s="93">
        <v>0.22</v>
      </c>
      <c r="EA83" s="93">
        <v>0.22</v>
      </c>
      <c r="EB83" s="93">
        <v>0.22</v>
      </c>
      <c r="EC83" s="99">
        <f t="shared" si="142"/>
        <v>3.3940296125215146</v>
      </c>
      <c r="ED83" s="99">
        <f t="shared" si="143"/>
        <v>2.3788100156300884</v>
      </c>
      <c r="EE83" s="100">
        <f t="shared" si="144"/>
        <v>3.2391409536679538</v>
      </c>
      <c r="EG83" s="93">
        <v>0.78</v>
      </c>
      <c r="EH83" s="93">
        <f t="shared" si="145"/>
        <v>5.9540014000000001</v>
      </c>
      <c r="EI83" s="93">
        <v>2.7</v>
      </c>
      <c r="EJ83" s="93">
        <v>2.7</v>
      </c>
      <c r="EK83" s="93">
        <v>2.7</v>
      </c>
      <c r="EL83" s="99">
        <f t="shared" si="146"/>
        <v>0.71445823033446754</v>
      </c>
      <c r="EM83" s="99">
        <f t="shared" si="147"/>
        <v>0.84202418101885423</v>
      </c>
      <c r="EN83" s="100">
        <f t="shared" si="148"/>
        <v>0.70532752435064938</v>
      </c>
      <c r="EP83" s="93">
        <v>0.78</v>
      </c>
      <c r="EQ83" s="93">
        <f t="shared" si="149"/>
        <v>5.98766</v>
      </c>
      <c r="ER83" s="93">
        <v>2.7</v>
      </c>
      <c r="ES83" s="93">
        <v>2.7</v>
      </c>
      <c r="ET83" s="93">
        <v>2.7</v>
      </c>
      <c r="EU83" s="99">
        <f t="shared" si="150"/>
        <v>2.1123470698051947</v>
      </c>
      <c r="EV83" s="99">
        <f t="shared" si="151"/>
        <v>1.3446467321867321</v>
      </c>
      <c r="EW83" s="100">
        <f t="shared" si="152"/>
        <v>2.0390730958230958</v>
      </c>
      <c r="EY83" s="93">
        <v>0.78</v>
      </c>
      <c r="EZ83" s="93">
        <f t="shared" si="153"/>
        <v>3.4666799999999998</v>
      </c>
      <c r="FA83" s="93">
        <v>1.4</v>
      </c>
      <c r="FB83" s="100">
        <f t="shared" si="81"/>
        <v>1.1058187530168944</v>
      </c>
      <c r="FD83" s="93">
        <v>0.78</v>
      </c>
      <c r="FE83" s="93">
        <f t="shared" si="154"/>
        <v>3.1720600000000001</v>
      </c>
      <c r="FF83" s="93">
        <v>0.7</v>
      </c>
      <c r="FG83" s="100">
        <f t="shared" si="82"/>
        <v>3.9159936030054343</v>
      </c>
      <c r="FI83" s="93">
        <v>0.78</v>
      </c>
      <c r="FJ83" s="93">
        <f t="shared" si="155"/>
        <v>3.4497399999999998</v>
      </c>
      <c r="FK83" s="93">
        <v>2.5</v>
      </c>
      <c r="FL83" s="100">
        <f t="shared" si="83"/>
        <v>1.5155705861108242</v>
      </c>
    </row>
    <row r="84" spans="2:168" x14ac:dyDescent="0.25">
      <c r="B84" s="93">
        <v>0.79</v>
      </c>
      <c r="C84" s="93">
        <f t="shared" si="84"/>
        <v>5.6598735900000001</v>
      </c>
      <c r="D84" s="93">
        <f t="shared" si="80"/>
        <v>0.90790000000000015</v>
      </c>
      <c r="E84" s="93">
        <v>5.5E-2</v>
      </c>
      <c r="F84" s="93">
        <v>0</v>
      </c>
      <c r="G84" s="99">
        <f t="shared" si="85"/>
        <v>2.520499194216868</v>
      </c>
      <c r="H84" s="99">
        <f t="shared" si="86"/>
        <v>2.0992716445783137</v>
      </c>
      <c r="I84" s="100">
        <f t="shared" si="87"/>
        <v>2.2165142857142857</v>
      </c>
      <c r="K84" s="93">
        <v>0.79</v>
      </c>
      <c r="L84" s="93">
        <f t="shared" si="88"/>
        <v>5.9604756999999999</v>
      </c>
      <c r="M84" s="93">
        <v>0.47699999999999998</v>
      </c>
      <c r="N84" s="93">
        <v>1.4</v>
      </c>
      <c r="O84" s="93">
        <v>0.33</v>
      </c>
      <c r="P84" s="99">
        <f t="shared" si="89"/>
        <v>0.49908412557251902</v>
      </c>
      <c r="Q84" s="99">
        <f t="shared" si="90"/>
        <v>1.2486371755725192</v>
      </c>
      <c r="R84" s="100">
        <f t="shared" si="91"/>
        <v>1.148852675572519</v>
      </c>
      <c r="T84" s="93">
        <v>0.79</v>
      </c>
      <c r="U84" s="93">
        <f t="shared" si="92"/>
        <v>5.9749489000000002</v>
      </c>
      <c r="V84" s="93">
        <v>0.7</v>
      </c>
      <c r="W84" s="93">
        <v>0</v>
      </c>
      <c r="Y84" s="99">
        <f t="shared" si="93"/>
        <v>0.79400476593396485</v>
      </c>
      <c r="Z84" s="99">
        <f t="shared" si="94"/>
        <v>1.5365974165363745</v>
      </c>
      <c r="AA84" s="100">
        <f t="shared" si="95"/>
        <v>1.339049675572519</v>
      </c>
      <c r="AC84" s="93">
        <v>0.79</v>
      </c>
      <c r="AD84" s="93">
        <f t="shared" si="96"/>
        <v>5.7811779999999997</v>
      </c>
      <c r="AE84" s="93">
        <v>0.65</v>
      </c>
      <c r="AF84" s="93">
        <v>0.2</v>
      </c>
      <c r="AG84" s="93">
        <v>1.03</v>
      </c>
      <c r="AH84" s="99">
        <f t="shared" si="97"/>
        <v>1.5441230043983671</v>
      </c>
      <c r="AI84" s="99">
        <f t="shared" si="98"/>
        <v>2.2397590624999997</v>
      </c>
      <c r="AJ84" s="100">
        <f t="shared" si="99"/>
        <v>1.9192877767857142</v>
      </c>
      <c r="AL84" s="93">
        <v>0.79</v>
      </c>
      <c r="AM84" s="93">
        <f t="shared" si="100"/>
        <v>5.7838450000000003</v>
      </c>
      <c r="AN84" s="93">
        <v>-0.48</v>
      </c>
      <c r="AO84" s="93">
        <v>0.38</v>
      </c>
      <c r="AQ84" s="99">
        <f t="shared" si="101"/>
        <v>1.8944807767857141</v>
      </c>
      <c r="AR84" s="99">
        <f t="shared" si="102"/>
        <v>2.2550597567567565</v>
      </c>
      <c r="AS84" s="100">
        <f t="shared" si="103"/>
        <v>2.2781274710424708</v>
      </c>
      <c r="AU84" s="93">
        <v>0.79</v>
      </c>
      <c r="AV84" s="93">
        <f t="shared" si="104"/>
        <v>5.4534669999999998</v>
      </c>
      <c r="AW84" s="93">
        <v>0</v>
      </c>
      <c r="AX84" s="93">
        <v>0.13</v>
      </c>
      <c r="AZ84" s="99">
        <f t="shared" si="105"/>
        <v>2.9399302491142656</v>
      </c>
      <c r="BA84" s="99">
        <f t="shared" si="106"/>
        <v>2.2963055156853285</v>
      </c>
      <c r="BB84" s="100">
        <f t="shared" si="107"/>
        <v>2.8306725156853281</v>
      </c>
      <c r="BD84" s="93">
        <v>0.79</v>
      </c>
      <c r="BE84" s="93">
        <f t="shared" si="108"/>
        <v>6.3989400000000005</v>
      </c>
      <c r="BF84" s="93">
        <v>0.41499999999999998</v>
      </c>
      <c r="BG84" s="93">
        <v>0.33</v>
      </c>
      <c r="BH84" s="93">
        <v>0.4</v>
      </c>
      <c r="BI84" s="99">
        <f t="shared" si="109"/>
        <v>0.22100094390715663</v>
      </c>
      <c r="BJ84" s="99">
        <f t="shared" si="110"/>
        <v>1.4495589563667783</v>
      </c>
      <c r="BK84" s="100">
        <f t="shared" si="111"/>
        <v>0.82622762572533859</v>
      </c>
      <c r="BM84" s="93">
        <v>0.79</v>
      </c>
      <c r="BN84" s="93">
        <f t="shared" si="112"/>
        <v>6.4071573000000006</v>
      </c>
      <c r="BO84" s="93">
        <v>0.43</v>
      </c>
      <c r="BR84" s="99">
        <f t="shared" si="113"/>
        <v>0.54892358027079302</v>
      </c>
      <c r="BS84" s="99">
        <f t="shared" si="114"/>
        <v>1.6268892166344295</v>
      </c>
      <c r="BT84" s="100">
        <f t="shared" si="115"/>
        <v>1.1986578529980658</v>
      </c>
      <c r="BV84" s="93">
        <v>0.79</v>
      </c>
      <c r="BW84" s="93">
        <f t="shared" si="116"/>
        <v>6.1044138949999995</v>
      </c>
      <c r="BX84" s="93">
        <f t="shared" si="117"/>
        <v>0.91979999999999995</v>
      </c>
      <c r="BY84" s="93">
        <v>0</v>
      </c>
      <c r="BZ84" s="93">
        <v>0</v>
      </c>
      <c r="CA84" s="99">
        <f t="shared" si="118"/>
        <v>0.90452086181818192</v>
      </c>
      <c r="CB84" s="99">
        <f t="shared" si="119"/>
        <v>1.1550807221965851</v>
      </c>
      <c r="CC84" s="100">
        <f t="shared" si="120"/>
        <v>1.0589565909090908</v>
      </c>
      <c r="CE84" s="93">
        <v>0.79</v>
      </c>
      <c r="CF84" s="93">
        <f t="shared" si="121"/>
        <v>6.0029776999999997</v>
      </c>
      <c r="CG84" s="93">
        <v>1.43</v>
      </c>
      <c r="CH84" s="93">
        <v>1.2</v>
      </c>
      <c r="CI84" s="93">
        <v>1.2</v>
      </c>
      <c r="CJ84" s="99">
        <f t="shared" si="122"/>
        <v>0.63558084090909106</v>
      </c>
      <c r="CK84" s="99">
        <f t="shared" si="123"/>
        <v>1.015352994923858</v>
      </c>
      <c r="CL84" s="100">
        <f t="shared" si="124"/>
        <v>0.75416272727272737</v>
      </c>
      <c r="CN84" s="93">
        <v>0.79</v>
      </c>
      <c r="CO84" s="93">
        <f t="shared" si="125"/>
        <v>6.3906530000000004</v>
      </c>
      <c r="CP84" s="93">
        <v>0.67</v>
      </c>
      <c r="CQ84" s="93">
        <v>0.6</v>
      </c>
      <c r="CR84" s="93">
        <v>0.6</v>
      </c>
      <c r="CS84" s="99">
        <f t="shared" si="126"/>
        <v>0.10038520691895397</v>
      </c>
      <c r="CT84" s="99">
        <f t="shared" si="127"/>
        <v>1.4755982069189544</v>
      </c>
      <c r="CU84" s="100">
        <f t="shared" si="128"/>
        <v>0.85959820691895417</v>
      </c>
      <c r="CW84" s="93">
        <v>0.79</v>
      </c>
      <c r="CX84" s="93">
        <f t="shared" si="129"/>
        <v>6.0359369000000003</v>
      </c>
      <c r="CY84" s="93">
        <v>0.8</v>
      </c>
      <c r="CZ84" s="93">
        <v>0.28000000000000003</v>
      </c>
      <c r="DA84" s="93">
        <v>0.28000000000000003</v>
      </c>
      <c r="DB84" s="99">
        <f t="shared" si="130"/>
        <v>2.3149894085432643</v>
      </c>
      <c r="DC84" s="99">
        <f t="shared" si="131"/>
        <v>1.6848277864184009</v>
      </c>
      <c r="DD84" s="100">
        <f t="shared" si="132"/>
        <v>2.1936477727272727</v>
      </c>
      <c r="DF84" s="93">
        <v>0.79</v>
      </c>
      <c r="DG84" s="93">
        <f t="shared" si="133"/>
        <v>5.4933249999999996</v>
      </c>
      <c r="DH84" s="93">
        <v>0.19</v>
      </c>
      <c r="DI84" s="93">
        <v>0.24</v>
      </c>
      <c r="DJ84" s="93">
        <v>0.16</v>
      </c>
      <c r="DK84" s="99">
        <f t="shared" si="134"/>
        <v>2.4610614366142656</v>
      </c>
      <c r="DL84" s="99">
        <f t="shared" si="135"/>
        <v>2.1543847589285714</v>
      </c>
      <c r="DM84" s="100">
        <f t="shared" si="136"/>
        <v>2.4196592589285717</v>
      </c>
      <c r="DO84" s="93">
        <v>0.79</v>
      </c>
      <c r="DP84" s="93">
        <f t="shared" si="137"/>
        <v>5.9087529999999999</v>
      </c>
      <c r="DQ84" s="93">
        <v>0.1</v>
      </c>
      <c r="DR84" s="93">
        <v>0.27</v>
      </c>
      <c r="DS84" s="93">
        <v>0.27</v>
      </c>
      <c r="DT84" s="99">
        <f t="shared" si="138"/>
        <v>1.1264864318429662</v>
      </c>
      <c r="DU84" s="99">
        <f t="shared" si="139"/>
        <v>2.038533717557252</v>
      </c>
      <c r="DV84" s="100">
        <f t="shared" si="140"/>
        <v>1.7150594318429659</v>
      </c>
      <c r="DX84" s="93">
        <v>0.79</v>
      </c>
      <c r="DY84" s="93">
        <f t="shared" si="141"/>
        <v>5.5050568999999996</v>
      </c>
      <c r="DZ84" s="93">
        <v>0.22</v>
      </c>
      <c r="EA84" s="93">
        <v>0.22</v>
      </c>
      <c r="EB84" s="93">
        <v>0.22</v>
      </c>
      <c r="EC84" s="99">
        <f t="shared" si="142"/>
        <v>3.4007803492900175</v>
      </c>
      <c r="ED84" s="99">
        <f t="shared" si="143"/>
        <v>2.3833007544773692</v>
      </c>
      <c r="EE84" s="100">
        <f t="shared" si="144"/>
        <v>3.2522530135135135</v>
      </c>
      <c r="EG84" s="93">
        <v>0.79</v>
      </c>
      <c r="EH84" s="93">
        <f t="shared" si="145"/>
        <v>5.9604526999999994</v>
      </c>
      <c r="EI84" s="93">
        <v>2.7</v>
      </c>
      <c r="EJ84" s="93">
        <v>2.7</v>
      </c>
      <c r="EK84" s="93">
        <v>2.7</v>
      </c>
      <c r="EL84" s="99">
        <f t="shared" si="146"/>
        <v>0.70934488102174376</v>
      </c>
      <c r="EM84" s="99">
        <f t="shared" si="147"/>
        <v>0.84501205742385799</v>
      </c>
      <c r="EN84" s="100">
        <f t="shared" si="148"/>
        <v>0.70181928977272734</v>
      </c>
      <c r="EP84" s="93">
        <v>0.79</v>
      </c>
      <c r="EQ84" s="93">
        <f t="shared" si="149"/>
        <v>5.9943800000000005</v>
      </c>
      <c r="ER84" s="93">
        <v>2.7</v>
      </c>
      <c r="ES84" s="93">
        <v>2.7</v>
      </c>
      <c r="ET84" s="93">
        <v>2.7</v>
      </c>
      <c r="EU84" s="99">
        <f t="shared" si="150"/>
        <v>2.1152108806818184</v>
      </c>
      <c r="EV84" s="99">
        <f t="shared" si="151"/>
        <v>1.3513213022113022</v>
      </c>
      <c r="EW84" s="100">
        <f t="shared" si="152"/>
        <v>2.0411890294840296</v>
      </c>
      <c r="EY84" s="93">
        <v>0.79</v>
      </c>
      <c r="EZ84" s="93">
        <f t="shared" si="153"/>
        <v>3.4702399999999995</v>
      </c>
      <c r="FA84" s="93">
        <v>1.4</v>
      </c>
      <c r="FB84" s="100">
        <f t="shared" si="81"/>
        <v>1.0869840989541431</v>
      </c>
      <c r="FD84" s="93">
        <v>0.79</v>
      </c>
      <c r="FE84" s="93">
        <f t="shared" si="154"/>
        <v>3.1728299999999998</v>
      </c>
      <c r="FF84" s="93">
        <v>0.7</v>
      </c>
      <c r="FG84" s="100">
        <f t="shared" si="82"/>
        <v>3.8927785196829827</v>
      </c>
      <c r="FI84" s="93">
        <v>0.79</v>
      </c>
      <c r="FJ84" s="93">
        <f t="shared" si="155"/>
        <v>3.4540699999999998</v>
      </c>
      <c r="FK84" s="93">
        <v>2.5</v>
      </c>
      <c r="FL84" s="100">
        <f t="shared" si="83"/>
        <v>1.4758008487256216</v>
      </c>
    </row>
    <row r="85" spans="2:168" x14ac:dyDescent="0.25">
      <c r="B85" s="93">
        <v>0.8</v>
      </c>
      <c r="C85" s="93">
        <f t="shared" si="84"/>
        <v>5.659948</v>
      </c>
      <c r="D85" s="93">
        <f t="shared" si="80"/>
        <v>0.92100000000000004</v>
      </c>
      <c r="E85" s="93">
        <v>5.5E-2</v>
      </c>
      <c r="F85" s="93">
        <v>0</v>
      </c>
      <c r="G85" s="99">
        <f t="shared" si="85"/>
        <v>2.5395653442340795</v>
      </c>
      <c r="H85" s="99">
        <f t="shared" si="86"/>
        <v>2.1022485370051638</v>
      </c>
      <c r="I85" s="100">
        <f t="shared" si="87"/>
        <v>2.2229642857142857</v>
      </c>
      <c r="K85" s="93">
        <v>0.8</v>
      </c>
      <c r="L85" s="93">
        <f t="shared" si="88"/>
        <v>5.9649800000000006</v>
      </c>
      <c r="M85" s="93">
        <v>0.47699999999999998</v>
      </c>
      <c r="N85" s="93">
        <v>1.4</v>
      </c>
      <c r="O85" s="93">
        <v>0.33</v>
      </c>
      <c r="P85" s="99">
        <f t="shared" si="89"/>
        <v>0.49121154307524523</v>
      </c>
      <c r="Q85" s="99">
        <f t="shared" si="90"/>
        <v>1.2516065430752457</v>
      </c>
      <c r="R85" s="100">
        <f t="shared" si="91"/>
        <v>1.1444279716466741</v>
      </c>
      <c r="T85" s="93">
        <v>0.8</v>
      </c>
      <c r="U85" s="93">
        <f t="shared" si="92"/>
        <v>5.9789180000000002</v>
      </c>
      <c r="V85" s="93">
        <v>0.7</v>
      </c>
      <c r="W85" s="93">
        <v>0</v>
      </c>
      <c r="Y85" s="99">
        <f t="shared" si="93"/>
        <v>0.77164234341947935</v>
      </c>
      <c r="Z85" s="99">
        <f t="shared" si="94"/>
        <v>1.5286543916122506</v>
      </c>
      <c r="AA85" s="100">
        <f t="shared" si="95"/>
        <v>1.3262279716466741</v>
      </c>
      <c r="AC85" s="93">
        <v>0.8</v>
      </c>
      <c r="AD85" s="93">
        <f t="shared" si="96"/>
        <v>5.7853599999999998</v>
      </c>
      <c r="AE85" s="93">
        <v>0.65</v>
      </c>
      <c r="AF85" s="93">
        <v>0.2</v>
      </c>
      <c r="AG85" s="93">
        <v>1.03</v>
      </c>
      <c r="AH85" s="99">
        <f t="shared" si="97"/>
        <v>1.5337164667739551</v>
      </c>
      <c r="AI85" s="99">
        <f t="shared" si="98"/>
        <v>2.2409419642857138</v>
      </c>
      <c r="AJ85" s="100">
        <f t="shared" si="99"/>
        <v>1.9183705357142853</v>
      </c>
      <c r="AL85" s="93">
        <v>0.8</v>
      </c>
      <c r="AM85" s="93">
        <f t="shared" si="100"/>
        <v>5.7878999999999996</v>
      </c>
      <c r="AN85" s="93">
        <v>-0.48</v>
      </c>
      <c r="AO85" s="93">
        <v>0.38</v>
      </c>
      <c r="AQ85" s="99">
        <f t="shared" si="101"/>
        <v>1.8696505357142854</v>
      </c>
      <c r="AR85" s="99">
        <f t="shared" si="102"/>
        <v>2.2551540540540538</v>
      </c>
      <c r="AS85" s="100">
        <f t="shared" si="103"/>
        <v>2.2621826254826249</v>
      </c>
      <c r="AU85" s="93">
        <v>0.8</v>
      </c>
      <c r="AV85" s="93">
        <f t="shared" si="104"/>
        <v>5.4533399999999999</v>
      </c>
      <c r="AW85" s="93">
        <v>0</v>
      </c>
      <c r="AX85" s="93">
        <v>0.13</v>
      </c>
      <c r="AZ85" s="99">
        <f t="shared" si="105"/>
        <v>2.9321735456672489</v>
      </c>
      <c r="BA85" s="99">
        <f t="shared" si="106"/>
        <v>2.2949219111969117</v>
      </c>
      <c r="BB85" s="100">
        <f t="shared" si="107"/>
        <v>2.8217219111969118</v>
      </c>
      <c r="BD85" s="93">
        <v>0.8</v>
      </c>
      <c r="BE85" s="93">
        <f t="shared" si="108"/>
        <v>6.4027700000000003</v>
      </c>
      <c r="BF85" s="93">
        <v>0.41499999999999998</v>
      </c>
      <c r="BG85" s="93">
        <v>0.33</v>
      </c>
      <c r="BH85" s="93">
        <v>0.4</v>
      </c>
      <c r="BI85" s="99">
        <f t="shared" si="109"/>
        <v>0.21791963249516436</v>
      </c>
      <c r="BJ85" s="99">
        <f t="shared" si="110"/>
        <v>1.4574782157900423</v>
      </c>
      <c r="BK85" s="100">
        <f t="shared" si="111"/>
        <v>0.83035599613152822</v>
      </c>
      <c r="BM85" s="93">
        <v>0.8</v>
      </c>
      <c r="BN85" s="93">
        <f t="shared" si="112"/>
        <v>6.4105960000000008</v>
      </c>
      <c r="BO85" s="93">
        <v>0.43</v>
      </c>
      <c r="BR85" s="99">
        <f t="shared" si="113"/>
        <v>0.53019690522243701</v>
      </c>
      <c r="BS85" s="99">
        <f t="shared" si="114"/>
        <v>1.6270241779497099</v>
      </c>
      <c r="BT85" s="100">
        <f t="shared" si="115"/>
        <v>1.1858514506769826</v>
      </c>
      <c r="BV85" s="93">
        <v>0.8</v>
      </c>
      <c r="BW85" s="93">
        <f t="shared" si="116"/>
        <v>6.1040120000000009</v>
      </c>
      <c r="BX85" s="93">
        <f t="shared" si="117"/>
        <v>0.93199999999999994</v>
      </c>
      <c r="BY85" s="93">
        <v>0</v>
      </c>
      <c r="BZ85" s="93">
        <v>0</v>
      </c>
      <c r="CA85" s="99">
        <f t="shared" si="118"/>
        <v>0.89226181818181827</v>
      </c>
      <c r="CB85" s="99">
        <f t="shared" si="119"/>
        <v>1.1492434240886016</v>
      </c>
      <c r="CC85" s="100">
        <f t="shared" si="120"/>
        <v>1.0443818181818181</v>
      </c>
      <c r="CE85" s="93">
        <v>0.8</v>
      </c>
      <c r="CF85" s="93">
        <f t="shared" si="121"/>
        <v>6.0074040000000002</v>
      </c>
      <c r="CG85" s="93">
        <v>1.43</v>
      </c>
      <c r="CH85" s="93">
        <v>1.2</v>
      </c>
      <c r="CI85" s="93">
        <v>1.2</v>
      </c>
      <c r="CJ85" s="99">
        <f t="shared" si="122"/>
        <v>0.63706006493506506</v>
      </c>
      <c r="CK85" s="99">
        <f t="shared" si="123"/>
        <v>1.0137693981145757</v>
      </c>
      <c r="CL85" s="100">
        <f t="shared" si="124"/>
        <v>0.75170194805194801</v>
      </c>
      <c r="CN85" s="93">
        <v>0.8</v>
      </c>
      <c r="CO85" s="93">
        <f t="shared" si="125"/>
        <v>6.3948600000000004</v>
      </c>
      <c r="CP85" s="93">
        <v>0.67</v>
      </c>
      <c r="CQ85" s="93">
        <v>0.6</v>
      </c>
      <c r="CR85" s="93">
        <v>0.6</v>
      </c>
      <c r="CS85" s="99">
        <f t="shared" si="126"/>
        <v>0.10253750203020948</v>
      </c>
      <c r="CT85" s="99">
        <f t="shared" si="127"/>
        <v>1.4817375020302095</v>
      </c>
      <c r="CU85" s="100">
        <f t="shared" si="128"/>
        <v>0.8617375020302096</v>
      </c>
      <c r="CW85" s="93">
        <v>0.8</v>
      </c>
      <c r="CX85" s="93">
        <f t="shared" si="129"/>
        <v>6.0406779999999998</v>
      </c>
      <c r="CY85" s="93">
        <v>0.8</v>
      </c>
      <c r="CZ85" s="93">
        <v>0.28000000000000003</v>
      </c>
      <c r="DA85" s="93">
        <v>0.28000000000000003</v>
      </c>
      <c r="DB85" s="99">
        <f t="shared" si="130"/>
        <v>2.31267995618839</v>
      </c>
      <c r="DC85" s="99">
        <f t="shared" si="131"/>
        <v>1.6810010952902519</v>
      </c>
      <c r="DD85" s="100">
        <f t="shared" si="132"/>
        <v>2.1938837662337662</v>
      </c>
      <c r="DF85" s="93">
        <v>0.8</v>
      </c>
      <c r="DG85" s="93">
        <f t="shared" si="133"/>
        <v>5.4912999999999998</v>
      </c>
      <c r="DH85" s="93">
        <v>0.19</v>
      </c>
      <c r="DI85" s="93">
        <v>0.24</v>
      </c>
      <c r="DJ85" s="93">
        <v>0.16</v>
      </c>
      <c r="DK85" s="99">
        <f t="shared" si="134"/>
        <v>2.475728009952963</v>
      </c>
      <c r="DL85" s="99">
        <f t="shared" si="135"/>
        <v>2.1595392857142857</v>
      </c>
      <c r="DM85" s="100">
        <f t="shared" si="136"/>
        <v>2.4299607142857149</v>
      </c>
      <c r="DO85" s="93">
        <v>0.8</v>
      </c>
      <c r="DP85" s="93">
        <f t="shared" si="137"/>
        <v>5.90686</v>
      </c>
      <c r="DQ85" s="93">
        <v>0.1</v>
      </c>
      <c r="DR85" s="93">
        <v>0.27</v>
      </c>
      <c r="DS85" s="93">
        <v>0.27</v>
      </c>
      <c r="DT85" s="99">
        <f t="shared" si="138"/>
        <v>1.1370673500545256</v>
      </c>
      <c r="DU85" s="99">
        <f t="shared" si="139"/>
        <v>2.0491587786259537</v>
      </c>
      <c r="DV85" s="100">
        <f t="shared" si="140"/>
        <v>1.7253873500545256</v>
      </c>
      <c r="DX85" s="93">
        <v>0.8</v>
      </c>
      <c r="DY85" s="93">
        <f t="shared" si="141"/>
        <v>5.5030779999999995</v>
      </c>
      <c r="DZ85" s="93">
        <v>0.22</v>
      </c>
      <c r="EA85" s="93">
        <v>0.22</v>
      </c>
      <c r="EB85" s="93">
        <v>0.22</v>
      </c>
      <c r="EC85" s="99">
        <f t="shared" si="142"/>
        <v>3.4075750860585199</v>
      </c>
      <c r="ED85" s="99">
        <f t="shared" si="143"/>
        <v>2.3878354933246499</v>
      </c>
      <c r="EE85" s="100">
        <f t="shared" si="144"/>
        <v>3.2654090733590735</v>
      </c>
      <c r="EG85" s="93">
        <v>0.8</v>
      </c>
      <c r="EH85" s="93">
        <f t="shared" si="145"/>
        <v>5.9669040000000004</v>
      </c>
      <c r="EI85" s="93">
        <v>2.7</v>
      </c>
      <c r="EJ85" s="93">
        <v>2.7</v>
      </c>
      <c r="EK85" s="93">
        <v>2.7</v>
      </c>
      <c r="EL85" s="99">
        <f t="shared" si="146"/>
        <v>0.70477153170901996</v>
      </c>
      <c r="EM85" s="99">
        <f t="shared" si="147"/>
        <v>0.8485399338288615</v>
      </c>
      <c r="EN85" s="100">
        <f t="shared" si="148"/>
        <v>0.69885105519480506</v>
      </c>
      <c r="EP85" s="93">
        <v>0.8</v>
      </c>
      <c r="EQ85" s="93">
        <f t="shared" si="149"/>
        <v>6.0011000000000001</v>
      </c>
      <c r="ER85" s="93">
        <v>2.7</v>
      </c>
      <c r="ES85" s="93">
        <v>2.7</v>
      </c>
      <c r="ET85" s="93">
        <v>2.7</v>
      </c>
      <c r="EU85" s="99">
        <f t="shared" si="150"/>
        <v>2.1186146915584416</v>
      </c>
      <c r="EV85" s="99">
        <f t="shared" si="151"/>
        <v>1.3585358722358722</v>
      </c>
      <c r="EW85" s="100">
        <f t="shared" si="152"/>
        <v>2.0438449631449633</v>
      </c>
      <c r="EY85" s="93">
        <v>0.8</v>
      </c>
      <c r="EZ85" s="93">
        <f t="shared" si="153"/>
        <v>3.4738000000000002</v>
      </c>
      <c r="FA85" s="93">
        <v>1.4</v>
      </c>
      <c r="FB85" s="100">
        <f t="shared" si="81"/>
        <v>1.0684294448913916</v>
      </c>
      <c r="FD85" s="93">
        <v>0.8</v>
      </c>
      <c r="FE85" s="93">
        <f t="shared" si="154"/>
        <v>3.1736</v>
      </c>
      <c r="FF85" s="93">
        <v>0.7</v>
      </c>
      <c r="FG85" s="100">
        <f t="shared" si="82"/>
        <v>3.8697034363605312</v>
      </c>
      <c r="FI85" s="93">
        <v>0.8</v>
      </c>
      <c r="FJ85" s="93">
        <f t="shared" si="155"/>
        <v>3.4584000000000001</v>
      </c>
      <c r="FK85" s="93">
        <v>2.5</v>
      </c>
      <c r="FL85" s="100">
        <f t="shared" si="83"/>
        <v>1.4365311113404187</v>
      </c>
    </row>
    <row r="86" spans="2:168" x14ac:dyDescent="0.25">
      <c r="B86" s="93">
        <v>0.81</v>
      </c>
      <c r="C86" s="93">
        <f t="shared" si="84"/>
        <v>5.6600221899999994</v>
      </c>
      <c r="D86" s="93">
        <f t="shared" si="80"/>
        <v>0.93410000000000015</v>
      </c>
      <c r="E86" s="93">
        <v>5.5E-2</v>
      </c>
      <c r="F86" s="93">
        <v>0</v>
      </c>
      <c r="G86" s="99">
        <f t="shared" si="85"/>
        <v>2.558972894251291</v>
      </c>
      <c r="H86" s="99">
        <f t="shared" si="86"/>
        <v>2.1052364294320141</v>
      </c>
      <c r="I86" s="100">
        <f t="shared" si="87"/>
        <v>2.2294142857142858</v>
      </c>
      <c r="K86" s="93">
        <v>0.81</v>
      </c>
      <c r="L86" s="93">
        <f t="shared" si="88"/>
        <v>5.9694997000000001</v>
      </c>
      <c r="M86" s="93">
        <v>0.47699999999999998</v>
      </c>
      <c r="N86" s="93">
        <v>1.4</v>
      </c>
      <c r="O86" s="93">
        <v>0.33</v>
      </c>
      <c r="P86" s="99">
        <f t="shared" si="89"/>
        <v>0.48343436057797157</v>
      </c>
      <c r="Q86" s="99">
        <f t="shared" si="90"/>
        <v>1.2548559105779717</v>
      </c>
      <c r="R86" s="100">
        <f t="shared" si="91"/>
        <v>1.1400692677208288</v>
      </c>
      <c r="T86" s="93">
        <v>0.81</v>
      </c>
      <c r="U86" s="93">
        <f t="shared" si="92"/>
        <v>5.9828871000000001</v>
      </c>
      <c r="V86" s="93">
        <v>0.7</v>
      </c>
      <c r="W86" s="93">
        <v>0</v>
      </c>
      <c r="Y86" s="99">
        <f t="shared" si="93"/>
        <v>0.74941992090499399</v>
      </c>
      <c r="Z86" s="99">
        <f t="shared" si="94"/>
        <v>1.5207113666881267</v>
      </c>
      <c r="AA86" s="100">
        <f t="shared" si="95"/>
        <v>1.3134062677208287</v>
      </c>
      <c r="AC86" s="93">
        <v>0.81</v>
      </c>
      <c r="AD86" s="93">
        <f t="shared" si="96"/>
        <v>5.789542</v>
      </c>
      <c r="AE86" s="93">
        <v>0.65</v>
      </c>
      <c r="AF86" s="93">
        <v>0.2</v>
      </c>
      <c r="AG86" s="93">
        <v>1.03</v>
      </c>
      <c r="AH86" s="99">
        <f t="shared" si="97"/>
        <v>1.5234399291495431</v>
      </c>
      <c r="AI86" s="99">
        <f t="shared" si="98"/>
        <v>2.2421648660714286</v>
      </c>
      <c r="AJ86" s="100">
        <f t="shared" si="99"/>
        <v>1.917659294642857</v>
      </c>
      <c r="AL86" s="93">
        <v>0.81</v>
      </c>
      <c r="AM86" s="93">
        <f t="shared" si="100"/>
        <v>5.7919549999999997</v>
      </c>
      <c r="AN86" s="93">
        <v>-0.48</v>
      </c>
      <c r="AO86" s="93">
        <v>0.38</v>
      </c>
      <c r="AQ86" s="99">
        <f t="shared" si="101"/>
        <v>1.8447242946428568</v>
      </c>
      <c r="AR86" s="99">
        <f t="shared" si="102"/>
        <v>2.255324351351351</v>
      </c>
      <c r="AS86" s="100">
        <f t="shared" si="103"/>
        <v>2.2462377799227795</v>
      </c>
      <c r="AU86" s="93">
        <v>0.81</v>
      </c>
      <c r="AV86" s="93">
        <f t="shared" si="104"/>
        <v>5.4532129999999999</v>
      </c>
      <c r="AW86" s="93">
        <v>0</v>
      </c>
      <c r="AX86" s="93">
        <v>0.13</v>
      </c>
      <c r="AZ86" s="99">
        <f t="shared" si="105"/>
        <v>2.9244168422202326</v>
      </c>
      <c r="BA86" s="99">
        <f t="shared" si="106"/>
        <v>2.2935643067084945</v>
      </c>
      <c r="BB86" s="100">
        <f t="shared" si="107"/>
        <v>2.8127713067084943</v>
      </c>
      <c r="BD86" s="93">
        <v>0.81</v>
      </c>
      <c r="BE86" s="93">
        <f t="shared" si="108"/>
        <v>6.4066000000000001</v>
      </c>
      <c r="BF86" s="93">
        <v>0.41499999999999998</v>
      </c>
      <c r="BG86" s="93">
        <v>0.33</v>
      </c>
      <c r="BH86" s="93">
        <v>0.4</v>
      </c>
      <c r="BI86" s="99">
        <f t="shared" si="109"/>
        <v>0.21492132108317213</v>
      </c>
      <c r="BJ86" s="99">
        <f t="shared" si="110"/>
        <v>1.465463475213306</v>
      </c>
      <c r="BK86" s="100">
        <f t="shared" si="111"/>
        <v>0.83456436653771771</v>
      </c>
      <c r="BM86" s="93">
        <v>0.81</v>
      </c>
      <c r="BN86" s="93">
        <f t="shared" si="112"/>
        <v>6.4140347000000002</v>
      </c>
      <c r="BO86" s="93">
        <v>0.43</v>
      </c>
      <c r="BR86" s="99">
        <f t="shared" si="113"/>
        <v>0.51155623017408125</v>
      </c>
      <c r="BS86" s="99">
        <f t="shared" si="114"/>
        <v>1.6271591392649905</v>
      </c>
      <c r="BT86" s="100">
        <f t="shared" si="115"/>
        <v>1.1730450483558994</v>
      </c>
      <c r="BV86" s="93">
        <v>0.81</v>
      </c>
      <c r="BW86" s="93">
        <f t="shared" si="116"/>
        <v>6.103609895</v>
      </c>
      <c r="BX86" s="93">
        <f t="shared" si="117"/>
        <v>0.94420000000000004</v>
      </c>
      <c r="BY86" s="93">
        <v>0</v>
      </c>
      <c r="BZ86" s="93">
        <v>0</v>
      </c>
      <c r="CA86" s="99">
        <f t="shared" si="118"/>
        <v>0.88033557454545441</v>
      </c>
      <c r="CB86" s="99">
        <f t="shared" si="119"/>
        <v>1.1434061259806183</v>
      </c>
      <c r="CC86" s="100">
        <f t="shared" si="120"/>
        <v>1.0298070454545454</v>
      </c>
      <c r="CE86" s="93">
        <v>0.81</v>
      </c>
      <c r="CF86" s="93">
        <f t="shared" si="121"/>
        <v>6.0118303000000006</v>
      </c>
      <c r="CG86" s="93">
        <v>1.43</v>
      </c>
      <c r="CH86" s="93">
        <v>1.2</v>
      </c>
      <c r="CI86" s="93">
        <v>1.2</v>
      </c>
      <c r="CJ86" s="99">
        <f t="shared" si="122"/>
        <v>0.63882528896103907</v>
      </c>
      <c r="CK86" s="99">
        <f t="shared" si="123"/>
        <v>1.0124258013052938</v>
      </c>
      <c r="CL86" s="100">
        <f t="shared" si="124"/>
        <v>0.74948116883116878</v>
      </c>
      <c r="CN86" s="93">
        <v>0.81</v>
      </c>
      <c r="CO86" s="93">
        <f t="shared" si="125"/>
        <v>6.3990670000000005</v>
      </c>
      <c r="CP86" s="93">
        <v>0.67</v>
      </c>
      <c r="CQ86" s="93">
        <v>0.6</v>
      </c>
      <c r="CR86" s="93">
        <v>0.6</v>
      </c>
      <c r="CS86" s="99">
        <f t="shared" si="126"/>
        <v>0.10482379714146499</v>
      </c>
      <c r="CT86" s="99">
        <f t="shared" si="127"/>
        <v>1.4879967971414652</v>
      </c>
      <c r="CU86" s="100">
        <f t="shared" si="128"/>
        <v>0.86399679714146504</v>
      </c>
      <c r="CW86" s="93">
        <v>0.81</v>
      </c>
      <c r="CX86" s="93">
        <f t="shared" si="129"/>
        <v>6.045419100000001</v>
      </c>
      <c r="CY86" s="93">
        <v>0.8</v>
      </c>
      <c r="CZ86" s="93">
        <v>0.28000000000000003</v>
      </c>
      <c r="DA86" s="93">
        <v>0.28000000000000003</v>
      </c>
      <c r="DB86" s="99">
        <f t="shared" si="130"/>
        <v>2.3105305038335162</v>
      </c>
      <c r="DC86" s="99">
        <f t="shared" si="131"/>
        <v>1.6772304041621031</v>
      </c>
      <c r="DD86" s="100">
        <f t="shared" si="132"/>
        <v>2.19417575974026</v>
      </c>
      <c r="DF86" s="93">
        <v>0.81</v>
      </c>
      <c r="DG86" s="93">
        <f t="shared" si="133"/>
        <v>5.4892750000000001</v>
      </c>
      <c r="DH86" s="93">
        <v>0.19</v>
      </c>
      <c r="DI86" s="93">
        <v>0.24</v>
      </c>
      <c r="DJ86" s="93">
        <v>0.16</v>
      </c>
      <c r="DK86" s="99">
        <f t="shared" si="134"/>
        <v>2.4904325832916614</v>
      </c>
      <c r="DL86" s="99">
        <f t="shared" si="135"/>
        <v>2.1647418125000004</v>
      </c>
      <c r="DM86" s="100">
        <f t="shared" si="136"/>
        <v>2.4402941696428573</v>
      </c>
      <c r="DO86" s="93">
        <v>0.81</v>
      </c>
      <c r="DP86" s="93">
        <f t="shared" si="137"/>
        <v>5.9049670000000001</v>
      </c>
      <c r="DQ86" s="93">
        <v>0.1</v>
      </c>
      <c r="DR86" s="93">
        <v>0.27</v>
      </c>
      <c r="DS86" s="93">
        <v>0.27</v>
      </c>
      <c r="DT86" s="99">
        <f t="shared" si="138"/>
        <v>1.147668268266085</v>
      </c>
      <c r="DU86" s="99">
        <f t="shared" si="139"/>
        <v>2.0598378396946564</v>
      </c>
      <c r="DV86" s="100">
        <f t="shared" si="140"/>
        <v>1.735769268266085</v>
      </c>
      <c r="DX86" s="93">
        <v>0.81</v>
      </c>
      <c r="DY86" s="93">
        <f t="shared" si="141"/>
        <v>5.5010991000000002</v>
      </c>
      <c r="DZ86" s="93">
        <v>0.22</v>
      </c>
      <c r="EA86" s="93">
        <v>0.22</v>
      </c>
      <c r="EB86" s="93">
        <v>0.22</v>
      </c>
      <c r="EC86" s="99">
        <f t="shared" si="142"/>
        <v>3.4144138228270227</v>
      </c>
      <c r="ED86" s="99">
        <f t="shared" si="143"/>
        <v>2.3924142321719311</v>
      </c>
      <c r="EE86" s="100">
        <f t="shared" si="144"/>
        <v>3.2786091332046334</v>
      </c>
      <c r="EG86" s="93">
        <v>0.81</v>
      </c>
      <c r="EH86" s="93">
        <f t="shared" si="145"/>
        <v>5.9733553000000006</v>
      </c>
      <c r="EI86" s="93">
        <v>2.7</v>
      </c>
      <c r="EJ86" s="93">
        <v>2.7</v>
      </c>
      <c r="EK86" s="93">
        <v>2.7</v>
      </c>
      <c r="EL86" s="99">
        <f t="shared" si="146"/>
        <v>0.70073818239629637</v>
      </c>
      <c r="EM86" s="99">
        <f t="shared" si="147"/>
        <v>0.85260781023386523</v>
      </c>
      <c r="EN86" s="100">
        <f t="shared" si="148"/>
        <v>0.69642282061688299</v>
      </c>
      <c r="EP86" s="93">
        <v>0.81</v>
      </c>
      <c r="EQ86" s="93">
        <f t="shared" si="149"/>
        <v>6.0078200000000006</v>
      </c>
      <c r="ER86" s="93">
        <v>2.7</v>
      </c>
      <c r="ES86" s="93">
        <v>2.7</v>
      </c>
      <c r="ET86" s="93">
        <v>2.7</v>
      </c>
      <c r="EU86" s="99">
        <f t="shared" si="150"/>
        <v>2.1225585024350653</v>
      </c>
      <c r="EV86" s="99">
        <f t="shared" si="151"/>
        <v>1.3662904422604423</v>
      </c>
      <c r="EW86" s="100">
        <f t="shared" si="152"/>
        <v>2.0470408968058971</v>
      </c>
      <c r="EY86" s="93">
        <v>0.81</v>
      </c>
      <c r="EZ86" s="93">
        <f t="shared" si="153"/>
        <v>3.47736</v>
      </c>
      <c r="FA86" s="93">
        <v>1.4</v>
      </c>
      <c r="FB86" s="100">
        <f t="shared" si="81"/>
        <v>1.0501547908286402</v>
      </c>
      <c r="FD86" s="93">
        <v>0.81</v>
      </c>
      <c r="FE86" s="93">
        <f t="shared" si="154"/>
        <v>3.1743700000000001</v>
      </c>
      <c r="FF86" s="93">
        <v>0.7</v>
      </c>
      <c r="FG86" s="100">
        <f t="shared" si="82"/>
        <v>3.8467683530380801</v>
      </c>
      <c r="FI86" s="93">
        <v>0.81</v>
      </c>
      <c r="FJ86" s="93">
        <f t="shared" si="155"/>
        <v>3.4627300000000001</v>
      </c>
      <c r="FK86" s="93">
        <v>2.5</v>
      </c>
      <c r="FL86" s="100">
        <f t="shared" si="83"/>
        <v>1.3977613739552162</v>
      </c>
    </row>
    <row r="87" spans="2:168" x14ac:dyDescent="0.25">
      <c r="B87" s="93">
        <v>0.82</v>
      </c>
      <c r="C87" s="93">
        <f t="shared" si="84"/>
        <v>5.6600961599999993</v>
      </c>
      <c r="D87" s="93">
        <f t="shared" si="80"/>
        <v>0.94720000000000004</v>
      </c>
      <c r="E87" s="93">
        <v>5.5E-2</v>
      </c>
      <c r="F87" s="93">
        <v>0</v>
      </c>
      <c r="G87" s="99">
        <f t="shared" si="85"/>
        <v>2.5787297042685027</v>
      </c>
      <c r="H87" s="99">
        <f t="shared" si="86"/>
        <v>2.1082353218588645</v>
      </c>
      <c r="I87" s="100">
        <f t="shared" si="87"/>
        <v>2.2358642857142859</v>
      </c>
      <c r="K87" s="93">
        <v>0.82</v>
      </c>
      <c r="L87" s="93">
        <f t="shared" si="88"/>
        <v>5.9740348000000001</v>
      </c>
      <c r="M87" s="93">
        <v>0.47699999999999998</v>
      </c>
      <c r="N87" s="93">
        <v>1.4</v>
      </c>
      <c r="O87" s="93">
        <v>0.33</v>
      </c>
      <c r="P87" s="99">
        <f t="shared" si="89"/>
        <v>0.47575257808069787</v>
      </c>
      <c r="Q87" s="99">
        <f t="shared" si="90"/>
        <v>1.2583852780806977</v>
      </c>
      <c r="R87" s="100">
        <f t="shared" si="91"/>
        <v>1.1357765637949837</v>
      </c>
      <c r="T87" s="93">
        <v>0.82</v>
      </c>
      <c r="U87" s="93">
        <f t="shared" si="92"/>
        <v>5.9868562000000001</v>
      </c>
      <c r="V87" s="93">
        <v>0.7</v>
      </c>
      <c r="W87" s="93">
        <v>0</v>
      </c>
      <c r="Y87" s="99">
        <f t="shared" si="93"/>
        <v>0.72733749839050876</v>
      </c>
      <c r="Z87" s="99">
        <f t="shared" si="94"/>
        <v>1.5127683417640028</v>
      </c>
      <c r="AA87" s="100">
        <f t="shared" si="95"/>
        <v>1.3005845637949838</v>
      </c>
      <c r="AC87" s="93">
        <v>0.82</v>
      </c>
      <c r="AD87" s="93">
        <f t="shared" si="96"/>
        <v>5.7937240000000001</v>
      </c>
      <c r="AE87" s="93">
        <v>0.65</v>
      </c>
      <c r="AF87" s="93">
        <v>0.2</v>
      </c>
      <c r="AG87" s="93">
        <v>1.03</v>
      </c>
      <c r="AH87" s="99">
        <f t="shared" si="97"/>
        <v>1.513293391525131</v>
      </c>
      <c r="AI87" s="99">
        <f t="shared" si="98"/>
        <v>2.2434277678571424</v>
      </c>
      <c r="AJ87" s="100">
        <f t="shared" si="99"/>
        <v>1.9171540535714287</v>
      </c>
      <c r="AL87" s="93">
        <v>0.82</v>
      </c>
      <c r="AM87" s="93">
        <f t="shared" si="100"/>
        <v>5.7960099999999999</v>
      </c>
      <c r="AN87" s="93">
        <v>-0.48</v>
      </c>
      <c r="AO87" s="93">
        <v>0.38</v>
      </c>
      <c r="AQ87" s="99">
        <f t="shared" si="101"/>
        <v>1.8197020535714288</v>
      </c>
      <c r="AR87" s="99">
        <f t="shared" si="102"/>
        <v>2.2555706486486486</v>
      </c>
      <c r="AS87" s="100">
        <f t="shared" si="103"/>
        <v>2.2302929343629341</v>
      </c>
      <c r="AU87" s="93">
        <v>0.82</v>
      </c>
      <c r="AV87" s="93">
        <f t="shared" si="104"/>
        <v>5.4530859999999999</v>
      </c>
      <c r="AW87" s="93">
        <v>0</v>
      </c>
      <c r="AX87" s="93">
        <v>0.13</v>
      </c>
      <c r="AZ87" s="99">
        <f t="shared" si="105"/>
        <v>2.9166601387732163</v>
      </c>
      <c r="BA87" s="99">
        <f t="shared" si="106"/>
        <v>2.2922327022200775</v>
      </c>
      <c r="BB87" s="100">
        <f t="shared" si="107"/>
        <v>2.8038207022200776</v>
      </c>
      <c r="BD87" s="93">
        <v>0.82</v>
      </c>
      <c r="BE87" s="93">
        <f t="shared" si="108"/>
        <v>6.4104299999999999</v>
      </c>
      <c r="BF87" s="93">
        <v>0.41499999999999998</v>
      </c>
      <c r="BG87" s="93">
        <v>0.33</v>
      </c>
      <c r="BH87" s="93">
        <v>0.4</v>
      </c>
      <c r="BI87" s="99">
        <f t="shared" si="109"/>
        <v>0.21200600967117991</v>
      </c>
      <c r="BJ87" s="99">
        <f t="shared" si="110"/>
        <v>1.47351473463657</v>
      </c>
      <c r="BK87" s="100">
        <f t="shared" si="111"/>
        <v>0.83885273694390716</v>
      </c>
      <c r="BM87" s="93">
        <v>0.82</v>
      </c>
      <c r="BN87" s="93">
        <f t="shared" si="112"/>
        <v>6.4174734000000004</v>
      </c>
      <c r="BO87" s="93">
        <v>0.43</v>
      </c>
      <c r="BR87" s="99">
        <f t="shared" si="113"/>
        <v>0.49300155512572547</v>
      </c>
      <c r="BS87" s="99">
        <f t="shared" si="114"/>
        <v>1.6272941005802708</v>
      </c>
      <c r="BT87" s="100">
        <f t="shared" si="115"/>
        <v>1.1602386460348164</v>
      </c>
      <c r="BV87" s="93">
        <v>0.82</v>
      </c>
      <c r="BW87" s="93">
        <f t="shared" si="116"/>
        <v>6.1032075799999994</v>
      </c>
      <c r="BX87" s="93">
        <f t="shared" si="117"/>
        <v>0.95639999999999992</v>
      </c>
      <c r="BY87" s="93">
        <v>0</v>
      </c>
      <c r="BZ87" s="93">
        <v>0</v>
      </c>
      <c r="CA87" s="99">
        <f t="shared" si="118"/>
        <v>0.86874945090909106</v>
      </c>
      <c r="CB87" s="99">
        <f t="shared" si="119"/>
        <v>1.137568827872635</v>
      </c>
      <c r="CC87" s="100">
        <f t="shared" si="120"/>
        <v>1.0152322727272729</v>
      </c>
      <c r="CE87" s="93">
        <v>0.82</v>
      </c>
      <c r="CF87" s="93">
        <f t="shared" si="121"/>
        <v>6.0162566000000002</v>
      </c>
      <c r="CG87" s="93">
        <v>1.43</v>
      </c>
      <c r="CH87" s="93">
        <v>1.2</v>
      </c>
      <c r="CI87" s="93">
        <v>1.2</v>
      </c>
      <c r="CJ87" s="99">
        <f t="shared" si="122"/>
        <v>0.64087651298701309</v>
      </c>
      <c r="CK87" s="99">
        <f t="shared" si="123"/>
        <v>1.0113222044960117</v>
      </c>
      <c r="CL87" s="100">
        <f t="shared" si="124"/>
        <v>0.74750038961038967</v>
      </c>
      <c r="CN87" s="93">
        <v>0.82</v>
      </c>
      <c r="CO87" s="93">
        <f t="shared" si="125"/>
        <v>6.4032739999999997</v>
      </c>
      <c r="CP87" s="93">
        <v>0.67</v>
      </c>
      <c r="CQ87" s="93">
        <v>0.6</v>
      </c>
      <c r="CR87" s="93">
        <v>0.6</v>
      </c>
      <c r="CS87" s="99">
        <f t="shared" si="126"/>
        <v>0.10724409225272041</v>
      </c>
      <c r="CT87" s="99">
        <f t="shared" si="127"/>
        <v>1.4943760922527207</v>
      </c>
      <c r="CU87" s="100">
        <f t="shared" si="128"/>
        <v>0.8663760922527205</v>
      </c>
      <c r="CW87" s="93">
        <v>0.82</v>
      </c>
      <c r="CX87" s="93">
        <f t="shared" si="129"/>
        <v>6.0501602000000005</v>
      </c>
      <c r="CY87" s="93">
        <v>0.8</v>
      </c>
      <c r="CZ87" s="93">
        <v>0.28000000000000003</v>
      </c>
      <c r="DA87" s="93">
        <v>0.28000000000000003</v>
      </c>
      <c r="DB87" s="99">
        <f t="shared" si="130"/>
        <v>2.3085410514786417</v>
      </c>
      <c r="DC87" s="99">
        <f t="shared" si="131"/>
        <v>1.6735157130339542</v>
      </c>
      <c r="DD87" s="100">
        <f t="shared" si="132"/>
        <v>2.1945237532467532</v>
      </c>
      <c r="DF87" s="93">
        <v>0.82</v>
      </c>
      <c r="DG87" s="93">
        <f t="shared" si="133"/>
        <v>5.4872499999999995</v>
      </c>
      <c r="DH87" s="93">
        <v>0.19</v>
      </c>
      <c r="DI87" s="93">
        <v>0.24</v>
      </c>
      <c r="DJ87" s="93">
        <v>0.16</v>
      </c>
      <c r="DK87" s="99">
        <f t="shared" si="134"/>
        <v>2.5051751566303588</v>
      </c>
      <c r="DL87" s="99">
        <f t="shared" si="135"/>
        <v>2.1699923392857148</v>
      </c>
      <c r="DM87" s="100">
        <f t="shared" si="136"/>
        <v>2.4506596250000001</v>
      </c>
      <c r="DO87" s="93">
        <v>0.82</v>
      </c>
      <c r="DP87" s="93">
        <f t="shared" si="137"/>
        <v>5.9030740000000002</v>
      </c>
      <c r="DQ87" s="93">
        <v>0.1</v>
      </c>
      <c r="DR87" s="93">
        <v>0.27</v>
      </c>
      <c r="DS87" s="93">
        <v>0.27</v>
      </c>
      <c r="DT87" s="99">
        <f t="shared" si="138"/>
        <v>1.1582891864776443</v>
      </c>
      <c r="DU87" s="99">
        <f t="shared" si="139"/>
        <v>2.0705709007633581</v>
      </c>
      <c r="DV87" s="100">
        <f t="shared" si="140"/>
        <v>1.7462051864776444</v>
      </c>
      <c r="DX87" s="93">
        <v>0.82</v>
      </c>
      <c r="DY87" s="93">
        <f t="shared" si="141"/>
        <v>5.4991202000000001</v>
      </c>
      <c r="DZ87" s="93">
        <v>0.22</v>
      </c>
      <c r="EA87" s="93">
        <v>0.22</v>
      </c>
      <c r="EB87" s="93">
        <v>0.22</v>
      </c>
      <c r="EC87" s="99">
        <f t="shared" si="142"/>
        <v>3.4212965595955249</v>
      </c>
      <c r="ED87" s="99">
        <f t="shared" si="143"/>
        <v>2.3970369710192125</v>
      </c>
      <c r="EE87" s="100">
        <f t="shared" si="144"/>
        <v>3.2918531930501933</v>
      </c>
      <c r="EG87" s="93">
        <v>0.82</v>
      </c>
      <c r="EH87" s="93">
        <f t="shared" si="145"/>
        <v>5.9798065999999999</v>
      </c>
      <c r="EI87" s="93">
        <v>2.7</v>
      </c>
      <c r="EJ87" s="93">
        <v>2.7</v>
      </c>
      <c r="EK87" s="93">
        <v>2.7</v>
      </c>
      <c r="EL87" s="99">
        <f t="shared" si="146"/>
        <v>0.69724483308357255</v>
      </c>
      <c r="EM87" s="99">
        <f t="shared" si="147"/>
        <v>0.85721568663886871</v>
      </c>
      <c r="EN87" s="100">
        <f t="shared" si="148"/>
        <v>0.69453458603896112</v>
      </c>
      <c r="EP87" s="93">
        <v>0.82</v>
      </c>
      <c r="EQ87" s="93">
        <f t="shared" si="149"/>
        <v>6.0145400000000002</v>
      </c>
      <c r="ER87" s="93">
        <v>2.7</v>
      </c>
      <c r="ES87" s="93">
        <v>2.7</v>
      </c>
      <c r="ET87" s="93">
        <v>2.7</v>
      </c>
      <c r="EU87" s="99">
        <f t="shared" si="150"/>
        <v>2.1270423133116885</v>
      </c>
      <c r="EV87" s="99">
        <f t="shared" si="151"/>
        <v>1.3745850122850121</v>
      </c>
      <c r="EW87" s="100">
        <f t="shared" si="152"/>
        <v>2.0507768304668308</v>
      </c>
      <c r="EY87" s="93">
        <v>0.82</v>
      </c>
      <c r="EZ87" s="93">
        <f t="shared" si="153"/>
        <v>3.4809200000000002</v>
      </c>
      <c r="FA87" s="93">
        <v>1.4</v>
      </c>
      <c r="FB87" s="100">
        <f t="shared" si="81"/>
        <v>1.032160136765889</v>
      </c>
      <c r="FD87" s="93">
        <v>0.82</v>
      </c>
      <c r="FE87" s="93">
        <f t="shared" si="154"/>
        <v>3.1751400000000003</v>
      </c>
      <c r="FF87" s="93">
        <v>0.7</v>
      </c>
      <c r="FG87" s="100">
        <f t="shared" si="82"/>
        <v>3.823973269715629</v>
      </c>
      <c r="FI87" s="93">
        <v>0.82</v>
      </c>
      <c r="FJ87" s="93">
        <f t="shared" si="155"/>
        <v>3.46706</v>
      </c>
      <c r="FK87" s="93">
        <v>2.5</v>
      </c>
      <c r="FL87" s="100">
        <f t="shared" si="83"/>
        <v>1.3594916365700134</v>
      </c>
    </row>
    <row r="88" spans="2:168" x14ac:dyDescent="0.25">
      <c r="B88" s="93">
        <v>0.83</v>
      </c>
      <c r="C88" s="93">
        <f t="shared" si="84"/>
        <v>5.6601699099999996</v>
      </c>
      <c r="D88" s="93">
        <f t="shared" si="80"/>
        <v>0.96029999999999993</v>
      </c>
      <c r="E88" s="93">
        <v>5.5E-2</v>
      </c>
      <c r="F88" s="93">
        <v>0</v>
      </c>
      <c r="G88" s="99">
        <f t="shared" si="85"/>
        <v>2.5988436342857146</v>
      </c>
      <c r="H88" s="99">
        <f t="shared" si="86"/>
        <v>2.1112452142857148</v>
      </c>
      <c r="I88" s="100">
        <f t="shared" si="87"/>
        <v>2.2423142857142855</v>
      </c>
      <c r="K88" s="93">
        <v>0.83</v>
      </c>
      <c r="L88" s="93">
        <f t="shared" si="88"/>
        <v>5.9785852999999998</v>
      </c>
      <c r="M88" s="93">
        <v>0.47699999999999998</v>
      </c>
      <c r="N88" s="93">
        <v>1.4</v>
      </c>
      <c r="O88" s="93">
        <v>0.33</v>
      </c>
      <c r="P88" s="99">
        <f t="shared" si="89"/>
        <v>0.46816619558342421</v>
      </c>
      <c r="Q88" s="99">
        <f t="shared" si="90"/>
        <v>1.2621946455834243</v>
      </c>
      <c r="R88" s="100">
        <f t="shared" si="91"/>
        <v>1.1315498598691387</v>
      </c>
      <c r="T88" s="93">
        <v>0.83</v>
      </c>
      <c r="U88" s="93">
        <f t="shared" si="92"/>
        <v>5.9908253</v>
      </c>
      <c r="V88" s="93">
        <v>0.7</v>
      </c>
      <c r="W88" s="93">
        <v>0</v>
      </c>
      <c r="Y88" s="99">
        <f t="shared" si="93"/>
        <v>0.70539507587602324</v>
      </c>
      <c r="Z88" s="99">
        <f t="shared" si="94"/>
        <v>1.5048253168398789</v>
      </c>
      <c r="AA88" s="100">
        <f t="shared" si="95"/>
        <v>1.2877628598691386</v>
      </c>
      <c r="AC88" s="93">
        <v>0.83</v>
      </c>
      <c r="AD88" s="93">
        <f t="shared" si="96"/>
        <v>5.7979059999999993</v>
      </c>
      <c r="AE88" s="93">
        <v>0.65</v>
      </c>
      <c r="AF88" s="93">
        <v>0.2</v>
      </c>
      <c r="AG88" s="93">
        <v>1.03</v>
      </c>
      <c r="AH88" s="99">
        <f t="shared" si="97"/>
        <v>1.5032768539007191</v>
      </c>
      <c r="AI88" s="99">
        <f t="shared" si="98"/>
        <v>2.2447306696428568</v>
      </c>
      <c r="AJ88" s="100">
        <f t="shared" si="99"/>
        <v>1.9168548125</v>
      </c>
      <c r="AL88" s="93">
        <v>0.83</v>
      </c>
      <c r="AM88" s="93">
        <f t="shared" si="100"/>
        <v>5.800065</v>
      </c>
      <c r="AN88" s="93">
        <v>-0.48</v>
      </c>
      <c r="AO88" s="93">
        <v>0.38</v>
      </c>
      <c r="AQ88" s="99">
        <f t="shared" si="101"/>
        <v>1.7945838125000002</v>
      </c>
      <c r="AR88" s="99">
        <f t="shared" si="102"/>
        <v>2.2558929459459454</v>
      </c>
      <c r="AS88" s="100">
        <f t="shared" si="103"/>
        <v>2.2143480888030886</v>
      </c>
      <c r="AU88" s="93">
        <v>0.83</v>
      </c>
      <c r="AV88" s="93">
        <f t="shared" si="104"/>
        <v>5.4529589999999999</v>
      </c>
      <c r="AW88" s="93">
        <v>0</v>
      </c>
      <c r="AX88" s="93">
        <v>0.13</v>
      </c>
      <c r="AZ88" s="99">
        <f t="shared" si="105"/>
        <v>2.9089034353262</v>
      </c>
      <c r="BA88" s="99">
        <f t="shared" si="106"/>
        <v>2.2909270977316605</v>
      </c>
      <c r="BB88" s="100">
        <f t="shared" si="107"/>
        <v>2.7948700977316605</v>
      </c>
      <c r="BD88" s="93">
        <v>0.83</v>
      </c>
      <c r="BE88" s="93">
        <f t="shared" si="108"/>
        <v>6.4142600000000005</v>
      </c>
      <c r="BF88" s="93">
        <v>0.41499999999999998</v>
      </c>
      <c r="BG88" s="93">
        <v>0.33</v>
      </c>
      <c r="BH88" s="93">
        <v>0.4</v>
      </c>
      <c r="BI88" s="99">
        <f t="shared" si="109"/>
        <v>0.20917369825918763</v>
      </c>
      <c r="BJ88" s="99">
        <f t="shared" si="110"/>
        <v>1.4816319940598337</v>
      </c>
      <c r="BK88" s="100">
        <f t="shared" si="111"/>
        <v>0.8432211073500967</v>
      </c>
      <c r="BM88" s="93">
        <v>0.83</v>
      </c>
      <c r="BN88" s="93">
        <f t="shared" si="112"/>
        <v>6.4209121000000007</v>
      </c>
      <c r="BO88" s="93">
        <v>0.43</v>
      </c>
      <c r="BR88" s="99">
        <f t="shared" si="113"/>
        <v>0.47453288007736955</v>
      </c>
      <c r="BS88" s="99">
        <f t="shared" si="114"/>
        <v>1.6274290618955511</v>
      </c>
      <c r="BT88" s="100">
        <f t="shared" si="115"/>
        <v>1.1474322437137332</v>
      </c>
      <c r="BV88" s="93">
        <v>0.83</v>
      </c>
      <c r="BW88" s="93">
        <f t="shared" si="116"/>
        <v>6.1028050550000001</v>
      </c>
      <c r="BX88" s="93">
        <f t="shared" si="117"/>
        <v>0.96859999999999991</v>
      </c>
      <c r="BY88" s="93">
        <v>0</v>
      </c>
      <c r="BZ88" s="93">
        <v>0</v>
      </c>
      <c r="CA88" s="99">
        <f t="shared" si="118"/>
        <v>0.85751076727272735</v>
      </c>
      <c r="CB88" s="99">
        <f t="shared" si="119"/>
        <v>1.1317315297646515</v>
      </c>
      <c r="CC88" s="100">
        <f t="shared" si="120"/>
        <v>1.0006575</v>
      </c>
      <c r="CE88" s="93">
        <v>0.83</v>
      </c>
      <c r="CF88" s="93">
        <f t="shared" si="121"/>
        <v>6.0206828999999997</v>
      </c>
      <c r="CG88" s="93">
        <v>1.43</v>
      </c>
      <c r="CH88" s="93">
        <v>1.2</v>
      </c>
      <c r="CI88" s="93">
        <v>1.2</v>
      </c>
      <c r="CJ88" s="99">
        <f t="shared" si="122"/>
        <v>0.64321373701298712</v>
      </c>
      <c r="CK88" s="99">
        <f t="shared" si="123"/>
        <v>1.0104586076867297</v>
      </c>
      <c r="CL88" s="100">
        <f t="shared" si="124"/>
        <v>0.74575961038961036</v>
      </c>
      <c r="CN88" s="93">
        <v>0.83</v>
      </c>
      <c r="CO88" s="93">
        <f t="shared" si="125"/>
        <v>6.4074809999999998</v>
      </c>
      <c r="CP88" s="93">
        <v>0.67</v>
      </c>
      <c r="CQ88" s="93">
        <v>0.6</v>
      </c>
      <c r="CR88" s="93">
        <v>0.6</v>
      </c>
      <c r="CS88" s="99">
        <f t="shared" si="126"/>
        <v>0.10979838736397592</v>
      </c>
      <c r="CT88" s="99">
        <f t="shared" si="127"/>
        <v>1.500875387363976</v>
      </c>
      <c r="CU88" s="100">
        <f t="shared" si="128"/>
        <v>0.86887538736397607</v>
      </c>
      <c r="CW88" s="93">
        <v>0.83</v>
      </c>
      <c r="CX88" s="93">
        <f t="shared" si="129"/>
        <v>6.0549013</v>
      </c>
      <c r="CY88" s="93">
        <v>0.8</v>
      </c>
      <c r="CZ88" s="93">
        <v>0.28000000000000003</v>
      </c>
      <c r="DA88" s="93">
        <v>0.28000000000000003</v>
      </c>
      <c r="DB88" s="99">
        <f t="shared" si="130"/>
        <v>2.3067115991237679</v>
      </c>
      <c r="DC88" s="99">
        <f t="shared" si="131"/>
        <v>1.6698570219058049</v>
      </c>
      <c r="DD88" s="100">
        <f t="shared" si="132"/>
        <v>2.1949277467532466</v>
      </c>
      <c r="DF88" s="93">
        <v>0.83</v>
      </c>
      <c r="DG88" s="93">
        <f t="shared" si="133"/>
        <v>5.4852249999999998</v>
      </c>
      <c r="DH88" s="93">
        <v>0.19</v>
      </c>
      <c r="DI88" s="93">
        <v>0.24</v>
      </c>
      <c r="DJ88" s="93">
        <v>0.16</v>
      </c>
      <c r="DK88" s="99">
        <f t="shared" si="134"/>
        <v>2.5199557299690567</v>
      </c>
      <c r="DL88" s="99">
        <f t="shared" si="135"/>
        <v>2.1752908660714287</v>
      </c>
      <c r="DM88" s="100">
        <f t="shared" si="136"/>
        <v>2.461057080357143</v>
      </c>
      <c r="DO88" s="93">
        <v>0.83</v>
      </c>
      <c r="DP88" s="93">
        <f t="shared" si="137"/>
        <v>5.9011810000000002</v>
      </c>
      <c r="DQ88" s="93">
        <v>0.1</v>
      </c>
      <c r="DR88" s="93">
        <v>0.27</v>
      </c>
      <c r="DS88" s="93">
        <v>0.27</v>
      </c>
      <c r="DT88" s="99">
        <f t="shared" si="138"/>
        <v>1.1689301046892038</v>
      </c>
      <c r="DU88" s="99">
        <f t="shared" si="139"/>
        <v>2.0813579618320608</v>
      </c>
      <c r="DV88" s="100">
        <f t="shared" si="140"/>
        <v>1.7566951046892036</v>
      </c>
      <c r="DX88" s="93">
        <v>0.83</v>
      </c>
      <c r="DY88" s="93">
        <f t="shared" si="141"/>
        <v>5.4971413</v>
      </c>
      <c r="DZ88" s="93">
        <v>0.22</v>
      </c>
      <c r="EA88" s="93">
        <v>0.22</v>
      </c>
      <c r="EB88" s="93">
        <v>0.22</v>
      </c>
      <c r="EC88" s="99">
        <f t="shared" si="142"/>
        <v>3.4282232963640276</v>
      </c>
      <c r="ED88" s="99">
        <f t="shared" si="143"/>
        <v>2.4017037098664935</v>
      </c>
      <c r="EE88" s="100">
        <f t="shared" si="144"/>
        <v>3.3051412528957531</v>
      </c>
      <c r="EG88" s="93">
        <v>0.83</v>
      </c>
      <c r="EH88" s="93">
        <f t="shared" si="145"/>
        <v>5.9862579</v>
      </c>
      <c r="EI88" s="93">
        <v>2.7</v>
      </c>
      <c r="EJ88" s="93">
        <v>2.7</v>
      </c>
      <c r="EK88" s="93">
        <v>2.7</v>
      </c>
      <c r="EL88" s="99">
        <f t="shared" si="146"/>
        <v>0.69429148377084893</v>
      </c>
      <c r="EM88" s="99">
        <f t="shared" si="147"/>
        <v>0.86236356304387241</v>
      </c>
      <c r="EN88" s="100">
        <f t="shared" si="148"/>
        <v>0.69318635146103902</v>
      </c>
      <c r="EP88" s="93">
        <v>0.83</v>
      </c>
      <c r="EQ88" s="93">
        <f t="shared" si="149"/>
        <v>6.0212599999999998</v>
      </c>
      <c r="ER88" s="93">
        <v>2.7</v>
      </c>
      <c r="ES88" s="93">
        <v>2.7</v>
      </c>
      <c r="ET88" s="93">
        <v>2.7</v>
      </c>
      <c r="EU88" s="99">
        <f t="shared" si="150"/>
        <v>2.1320661241883117</v>
      </c>
      <c r="EV88" s="99">
        <f t="shared" si="151"/>
        <v>1.3834195823095823</v>
      </c>
      <c r="EW88" s="100">
        <f t="shared" si="152"/>
        <v>2.0550527641277641</v>
      </c>
      <c r="EY88" s="93">
        <v>0.83</v>
      </c>
      <c r="EZ88" s="93">
        <f t="shared" si="153"/>
        <v>3.48448</v>
      </c>
      <c r="FA88" s="93">
        <v>1.4</v>
      </c>
      <c r="FB88" s="100">
        <f t="shared" si="81"/>
        <v>1.0144454827031377</v>
      </c>
      <c r="FD88" s="93">
        <v>0.83</v>
      </c>
      <c r="FE88" s="93">
        <f t="shared" si="154"/>
        <v>3.17591</v>
      </c>
      <c r="FF88" s="93">
        <v>0.7</v>
      </c>
      <c r="FG88" s="100">
        <f t="shared" si="82"/>
        <v>3.8013181863931775</v>
      </c>
      <c r="FI88" s="93">
        <v>0.83</v>
      </c>
      <c r="FJ88" s="93">
        <f t="shared" si="155"/>
        <v>3.47139</v>
      </c>
      <c r="FK88" s="93">
        <v>2.5</v>
      </c>
      <c r="FL88" s="100">
        <f t="shared" si="83"/>
        <v>1.321721899184811</v>
      </c>
    </row>
    <row r="89" spans="2:168" x14ac:dyDescent="0.25">
      <c r="B89" s="93">
        <v>0.84</v>
      </c>
      <c r="C89" s="93">
        <f t="shared" si="84"/>
        <v>5.6602434400000003</v>
      </c>
      <c r="D89" s="93">
        <f t="shared" si="80"/>
        <v>0.97340000000000004</v>
      </c>
      <c r="E89" s="93">
        <v>5.5E-2</v>
      </c>
      <c r="F89" s="93">
        <v>0</v>
      </c>
      <c r="G89" s="99">
        <f t="shared" si="85"/>
        <v>2.6193225443029262</v>
      </c>
      <c r="H89" s="99">
        <f t="shared" si="86"/>
        <v>2.1142661067125652</v>
      </c>
      <c r="I89" s="100">
        <f t="shared" si="87"/>
        <v>2.2487642857142855</v>
      </c>
      <c r="K89" s="93">
        <v>0.84</v>
      </c>
      <c r="L89" s="93">
        <f t="shared" si="88"/>
        <v>5.9831512</v>
      </c>
      <c r="M89" s="93">
        <v>0.47699999999999998</v>
      </c>
      <c r="N89" s="93">
        <v>1.4</v>
      </c>
      <c r="O89" s="93">
        <v>0.33</v>
      </c>
      <c r="P89" s="99">
        <f t="shared" si="89"/>
        <v>0.4606752130861505</v>
      </c>
      <c r="Q89" s="99">
        <f t="shared" si="90"/>
        <v>1.2662840130861506</v>
      </c>
      <c r="R89" s="100">
        <f t="shared" si="91"/>
        <v>1.1273891559432934</v>
      </c>
      <c r="T89" s="93">
        <v>0.84</v>
      </c>
      <c r="U89" s="93">
        <f t="shared" si="92"/>
        <v>5.9947944</v>
      </c>
      <c r="V89" s="93">
        <v>0.7</v>
      </c>
      <c r="W89" s="93">
        <v>0</v>
      </c>
      <c r="Y89" s="99">
        <f t="shared" si="93"/>
        <v>0.68359265336153785</v>
      </c>
      <c r="Z89" s="99">
        <f t="shared" si="94"/>
        <v>1.4968822919157547</v>
      </c>
      <c r="AA89" s="100">
        <f t="shared" si="95"/>
        <v>1.2749411559432935</v>
      </c>
      <c r="AC89" s="93">
        <v>0.84</v>
      </c>
      <c r="AD89" s="93">
        <f t="shared" si="96"/>
        <v>5.8020879999999995</v>
      </c>
      <c r="AE89" s="93">
        <v>0.65</v>
      </c>
      <c r="AF89" s="93">
        <v>0.2</v>
      </c>
      <c r="AG89" s="93">
        <v>1.03</v>
      </c>
      <c r="AH89" s="99">
        <f t="shared" si="97"/>
        <v>1.4933903162763069</v>
      </c>
      <c r="AI89" s="99">
        <f t="shared" si="98"/>
        <v>2.2460735714285716</v>
      </c>
      <c r="AJ89" s="100">
        <f t="shared" si="99"/>
        <v>1.9167615714285711</v>
      </c>
      <c r="AL89" s="93">
        <v>0.84</v>
      </c>
      <c r="AM89" s="93">
        <f t="shared" si="100"/>
        <v>5.8041199999999993</v>
      </c>
      <c r="AN89" s="93">
        <v>-0.48</v>
      </c>
      <c r="AO89" s="93">
        <v>0.38</v>
      </c>
      <c r="AQ89" s="99">
        <f t="shared" si="101"/>
        <v>1.7693695714285713</v>
      </c>
      <c r="AR89" s="99">
        <f t="shared" si="102"/>
        <v>2.2562912432432429</v>
      </c>
      <c r="AS89" s="100">
        <f t="shared" si="103"/>
        <v>2.1984032432432432</v>
      </c>
      <c r="AU89" s="93">
        <v>0.84</v>
      </c>
      <c r="AV89" s="93">
        <f t="shared" si="104"/>
        <v>5.4528319999999999</v>
      </c>
      <c r="AW89" s="93">
        <v>0</v>
      </c>
      <c r="AX89" s="93">
        <v>0.13</v>
      </c>
      <c r="AZ89" s="99">
        <f t="shared" si="105"/>
        <v>2.9011467318791828</v>
      </c>
      <c r="BA89" s="99">
        <f t="shared" si="106"/>
        <v>2.2896474932432436</v>
      </c>
      <c r="BB89" s="100">
        <f t="shared" si="107"/>
        <v>2.7859194932432438</v>
      </c>
      <c r="BD89" s="93">
        <v>0.84</v>
      </c>
      <c r="BE89" s="93">
        <f t="shared" si="108"/>
        <v>6.4180900000000003</v>
      </c>
      <c r="BF89" s="93">
        <v>0.41499999999999998</v>
      </c>
      <c r="BG89" s="93">
        <v>0.33</v>
      </c>
      <c r="BH89" s="93">
        <v>0.4</v>
      </c>
      <c r="BI89" s="99">
        <f t="shared" si="109"/>
        <v>0.20642438684719538</v>
      </c>
      <c r="BJ89" s="99">
        <f t="shared" si="110"/>
        <v>1.4898152534830977</v>
      </c>
      <c r="BK89" s="100">
        <f t="shared" si="111"/>
        <v>0.84766947775628632</v>
      </c>
      <c r="BM89" s="93">
        <v>0.84</v>
      </c>
      <c r="BN89" s="93">
        <f t="shared" si="112"/>
        <v>6.4243508</v>
      </c>
      <c r="BO89" s="93">
        <v>0.43</v>
      </c>
      <c r="BR89" s="99">
        <f t="shared" si="113"/>
        <v>0.45615020502901366</v>
      </c>
      <c r="BS89" s="99">
        <f t="shared" si="114"/>
        <v>1.6275640232108319</v>
      </c>
      <c r="BT89" s="100">
        <f t="shared" si="115"/>
        <v>1.13462584139265</v>
      </c>
      <c r="BV89" s="93">
        <v>0.84</v>
      </c>
      <c r="BW89" s="93">
        <f t="shared" si="116"/>
        <v>6.1024023200000004</v>
      </c>
      <c r="BX89" s="93">
        <f t="shared" si="117"/>
        <v>0.98079999999999989</v>
      </c>
      <c r="BY89" s="93">
        <v>0</v>
      </c>
      <c r="BZ89" s="93">
        <v>0</v>
      </c>
      <c r="CA89" s="99">
        <f t="shared" si="118"/>
        <v>0.84662684363636387</v>
      </c>
      <c r="CB89" s="99">
        <f t="shared" si="119"/>
        <v>1.1258942316566682</v>
      </c>
      <c r="CC89" s="100">
        <f t="shared" si="120"/>
        <v>0.98608272727272728</v>
      </c>
      <c r="CE89" s="93">
        <v>0.84</v>
      </c>
      <c r="CF89" s="93">
        <f t="shared" si="121"/>
        <v>6.0251092000000002</v>
      </c>
      <c r="CG89" s="93">
        <v>1.43</v>
      </c>
      <c r="CH89" s="93">
        <v>1.2</v>
      </c>
      <c r="CI89" s="93">
        <v>1.2</v>
      </c>
      <c r="CJ89" s="99">
        <f t="shared" si="122"/>
        <v>0.64583696103896104</v>
      </c>
      <c r="CK89" s="99">
        <f t="shared" si="123"/>
        <v>1.0098350108774474</v>
      </c>
      <c r="CL89" s="100">
        <f t="shared" si="124"/>
        <v>0.74425883116883118</v>
      </c>
      <c r="CN89" s="93">
        <v>0.84</v>
      </c>
      <c r="CO89" s="93">
        <f t="shared" si="125"/>
        <v>6.4116879999999998</v>
      </c>
      <c r="CP89" s="93">
        <v>0.67</v>
      </c>
      <c r="CQ89" s="93">
        <v>0.6</v>
      </c>
      <c r="CR89" s="93">
        <v>0.6</v>
      </c>
      <c r="CS89" s="99">
        <f t="shared" si="126"/>
        <v>0.11248668247523141</v>
      </c>
      <c r="CT89" s="99">
        <f t="shared" si="127"/>
        <v>1.5074946824752316</v>
      </c>
      <c r="CU89" s="100">
        <f t="shared" si="128"/>
        <v>0.87149468247523143</v>
      </c>
      <c r="CW89" s="93">
        <v>0.84</v>
      </c>
      <c r="CX89" s="93">
        <f t="shared" si="129"/>
        <v>6.0596424000000004</v>
      </c>
      <c r="CY89" s="93">
        <v>0.8</v>
      </c>
      <c r="CZ89" s="93">
        <v>0.28000000000000003</v>
      </c>
      <c r="DA89" s="93">
        <v>0.28000000000000003</v>
      </c>
      <c r="DB89" s="99">
        <f t="shared" si="130"/>
        <v>2.3050421467688937</v>
      </c>
      <c r="DC89" s="99">
        <f t="shared" si="131"/>
        <v>1.6662543307776558</v>
      </c>
      <c r="DD89" s="100">
        <f t="shared" si="132"/>
        <v>2.1953877402597404</v>
      </c>
      <c r="DF89" s="93">
        <v>0.84</v>
      </c>
      <c r="DG89" s="93">
        <f t="shared" si="133"/>
        <v>5.4832000000000001</v>
      </c>
      <c r="DH89" s="93">
        <v>0.19</v>
      </c>
      <c r="DI89" s="93">
        <v>0.24</v>
      </c>
      <c r="DJ89" s="93">
        <v>0.16</v>
      </c>
      <c r="DK89" s="99">
        <f t="shared" si="134"/>
        <v>2.5347743033077546</v>
      </c>
      <c r="DL89" s="99">
        <f t="shared" si="135"/>
        <v>2.1806373928571432</v>
      </c>
      <c r="DM89" s="100">
        <f t="shared" si="136"/>
        <v>2.4714865357142859</v>
      </c>
      <c r="DO89" s="93">
        <v>0.84</v>
      </c>
      <c r="DP89" s="93">
        <f t="shared" si="137"/>
        <v>5.8992879999999994</v>
      </c>
      <c r="DQ89" s="93">
        <v>0.1</v>
      </c>
      <c r="DR89" s="93">
        <v>0.27</v>
      </c>
      <c r="DS89" s="93">
        <v>0.27</v>
      </c>
      <c r="DT89" s="99">
        <f t="shared" si="138"/>
        <v>1.1795910229007633</v>
      </c>
      <c r="DU89" s="99">
        <f t="shared" si="139"/>
        <v>2.0921990229007634</v>
      </c>
      <c r="DV89" s="100">
        <f t="shared" si="140"/>
        <v>1.7672390229007631</v>
      </c>
      <c r="DX89" s="93">
        <v>0.84</v>
      </c>
      <c r="DY89" s="93">
        <f t="shared" si="141"/>
        <v>5.4951623999999999</v>
      </c>
      <c r="DZ89" s="93">
        <v>0.22</v>
      </c>
      <c r="EA89" s="93">
        <v>0.22</v>
      </c>
      <c r="EB89" s="93">
        <v>0.22</v>
      </c>
      <c r="EC89" s="99">
        <f t="shared" si="142"/>
        <v>3.4351940331325301</v>
      </c>
      <c r="ED89" s="99">
        <f t="shared" si="143"/>
        <v>2.4064144487137744</v>
      </c>
      <c r="EE89" s="100">
        <f t="shared" si="144"/>
        <v>3.3184733127413129</v>
      </c>
      <c r="EG89" s="93">
        <v>0.84</v>
      </c>
      <c r="EH89" s="93">
        <f t="shared" si="145"/>
        <v>5.9927092000000002</v>
      </c>
      <c r="EI89" s="93">
        <v>2.7</v>
      </c>
      <c r="EJ89" s="93">
        <v>2.7</v>
      </c>
      <c r="EK89" s="93">
        <v>2.7</v>
      </c>
      <c r="EL89" s="99">
        <f t="shared" si="146"/>
        <v>0.69187813445812529</v>
      </c>
      <c r="EM89" s="99">
        <f t="shared" si="147"/>
        <v>0.86805143944887586</v>
      </c>
      <c r="EN89" s="100">
        <f t="shared" si="148"/>
        <v>0.6923781168831169</v>
      </c>
      <c r="EP89" s="93">
        <v>0.84</v>
      </c>
      <c r="EQ89" s="93">
        <f t="shared" si="149"/>
        <v>6.0279800000000003</v>
      </c>
      <c r="ER89" s="93">
        <v>2.7</v>
      </c>
      <c r="ES89" s="93">
        <v>2.7</v>
      </c>
      <c r="ET89" s="93">
        <v>2.7</v>
      </c>
      <c r="EU89" s="99">
        <f t="shared" si="150"/>
        <v>2.1376299350649348</v>
      </c>
      <c r="EV89" s="99">
        <f t="shared" si="151"/>
        <v>1.3927941523341523</v>
      </c>
      <c r="EW89" s="100">
        <f t="shared" si="152"/>
        <v>2.0598686977886982</v>
      </c>
      <c r="EY89" s="93">
        <v>0.84</v>
      </c>
      <c r="EZ89" s="93">
        <f t="shared" si="153"/>
        <v>3.4880399999999998</v>
      </c>
      <c r="FA89" s="93">
        <v>1.4</v>
      </c>
      <c r="FB89" s="100">
        <f t="shared" si="81"/>
        <v>0.99701082864038637</v>
      </c>
      <c r="FD89" s="93">
        <v>0.84</v>
      </c>
      <c r="FE89" s="93">
        <f t="shared" si="154"/>
        <v>3.1766800000000002</v>
      </c>
      <c r="FF89" s="93">
        <v>0.7</v>
      </c>
      <c r="FG89" s="100">
        <f t="shared" si="82"/>
        <v>3.7788031030707261</v>
      </c>
      <c r="FI89" s="93">
        <v>0.84</v>
      </c>
      <c r="FJ89" s="93">
        <f t="shared" si="155"/>
        <v>3.4757199999999999</v>
      </c>
      <c r="FK89" s="93">
        <v>2.5</v>
      </c>
      <c r="FL89" s="100">
        <f t="shared" si="83"/>
        <v>1.2844521617996081</v>
      </c>
    </row>
    <row r="90" spans="2:168" x14ac:dyDescent="0.25">
      <c r="B90" s="93">
        <v>0.85</v>
      </c>
      <c r="C90" s="93">
        <f t="shared" si="84"/>
        <v>5.6603167499999998</v>
      </c>
      <c r="D90" s="93">
        <f t="shared" si="80"/>
        <v>0.98649999999999993</v>
      </c>
      <c r="E90" s="93">
        <v>5.5E-2</v>
      </c>
      <c r="F90" s="93">
        <v>0</v>
      </c>
      <c r="G90" s="99">
        <f t="shared" si="85"/>
        <v>2.6401742943201381</v>
      </c>
      <c r="H90" s="99">
        <f t="shared" si="86"/>
        <v>2.117297999139415</v>
      </c>
      <c r="I90" s="100">
        <f t="shared" si="87"/>
        <v>2.2552142857142856</v>
      </c>
      <c r="K90" s="93">
        <v>0.85</v>
      </c>
      <c r="L90" s="93">
        <f t="shared" si="88"/>
        <v>5.9877324999999999</v>
      </c>
      <c r="M90" s="93">
        <v>0.47699999999999998</v>
      </c>
      <c r="N90" s="93">
        <v>1.4</v>
      </c>
      <c r="O90" s="93">
        <v>0.33</v>
      </c>
      <c r="P90" s="99">
        <f t="shared" si="89"/>
        <v>0.45327963058887677</v>
      </c>
      <c r="Q90" s="99">
        <f t="shared" si="90"/>
        <v>1.2706533805888767</v>
      </c>
      <c r="R90" s="100">
        <f t="shared" si="91"/>
        <v>1.1232944520174482</v>
      </c>
      <c r="T90" s="93">
        <v>0.85</v>
      </c>
      <c r="U90" s="93">
        <f t="shared" si="92"/>
        <v>5.9987634999999999</v>
      </c>
      <c r="V90" s="93">
        <v>0.7</v>
      </c>
      <c r="W90" s="93">
        <v>0</v>
      </c>
      <c r="Y90" s="99">
        <f t="shared" si="93"/>
        <v>0.66193023084705249</v>
      </c>
      <c r="Z90" s="99">
        <f t="shared" si="94"/>
        <v>1.4889392669916308</v>
      </c>
      <c r="AA90" s="100">
        <f t="shared" si="95"/>
        <v>1.2621194520174481</v>
      </c>
      <c r="AC90" s="93">
        <v>0.85</v>
      </c>
      <c r="AD90" s="93">
        <f t="shared" si="96"/>
        <v>5.8062699999999996</v>
      </c>
      <c r="AE90" s="93">
        <v>0.65</v>
      </c>
      <c r="AF90" s="93">
        <v>0.2</v>
      </c>
      <c r="AG90" s="93">
        <v>1.03</v>
      </c>
      <c r="AH90" s="99">
        <f t="shared" si="97"/>
        <v>1.4836337786518947</v>
      </c>
      <c r="AI90" s="99">
        <f t="shared" si="98"/>
        <v>2.2474564732142852</v>
      </c>
      <c r="AJ90" s="100">
        <f t="shared" si="99"/>
        <v>1.9168743303571429</v>
      </c>
      <c r="AL90" s="93">
        <v>0.85</v>
      </c>
      <c r="AM90" s="93">
        <f t="shared" si="100"/>
        <v>5.8081750000000003</v>
      </c>
      <c r="AN90" s="93">
        <v>-0.48</v>
      </c>
      <c r="AO90" s="93">
        <v>0.38</v>
      </c>
      <c r="AQ90" s="99">
        <f t="shared" si="101"/>
        <v>1.7440593303571428</v>
      </c>
      <c r="AR90" s="99">
        <f t="shared" si="102"/>
        <v>2.2567655405405405</v>
      </c>
      <c r="AS90" s="100">
        <f t="shared" si="103"/>
        <v>2.1824583976833973</v>
      </c>
      <c r="AU90" s="93">
        <v>0.85</v>
      </c>
      <c r="AV90" s="93">
        <f t="shared" si="104"/>
        <v>5.4527049999999999</v>
      </c>
      <c r="AW90" s="93">
        <v>0</v>
      </c>
      <c r="AX90" s="93">
        <v>0.13</v>
      </c>
      <c r="AZ90" s="99">
        <f t="shared" si="105"/>
        <v>2.893390028432167</v>
      </c>
      <c r="BA90" s="99">
        <f t="shared" si="106"/>
        <v>2.2883938887548263</v>
      </c>
      <c r="BB90" s="100">
        <f t="shared" si="107"/>
        <v>2.7769688887548267</v>
      </c>
      <c r="BD90" s="93">
        <v>0.85</v>
      </c>
      <c r="BE90" s="93">
        <f t="shared" si="108"/>
        <v>6.4219200000000001</v>
      </c>
      <c r="BF90" s="93">
        <v>0.41499999999999998</v>
      </c>
      <c r="BG90" s="93">
        <v>0.33</v>
      </c>
      <c r="BH90" s="93">
        <v>0.4</v>
      </c>
      <c r="BI90" s="99">
        <f t="shared" si="109"/>
        <v>0.20375807543520311</v>
      </c>
      <c r="BJ90" s="99">
        <f t="shared" si="110"/>
        <v>1.4980645129063614</v>
      </c>
      <c r="BK90" s="100">
        <f t="shared" si="111"/>
        <v>0.85219784816247579</v>
      </c>
      <c r="BM90" s="93">
        <v>0.85</v>
      </c>
      <c r="BN90" s="93">
        <f t="shared" si="112"/>
        <v>6.4277895000000003</v>
      </c>
      <c r="BO90" s="93">
        <v>0.43</v>
      </c>
      <c r="BR90" s="99">
        <f t="shared" si="113"/>
        <v>0.43785352998065763</v>
      </c>
      <c r="BS90" s="99">
        <f t="shared" si="114"/>
        <v>1.6276989845261123</v>
      </c>
      <c r="BT90" s="100">
        <f t="shared" si="115"/>
        <v>1.1218194390715668</v>
      </c>
      <c r="BV90" s="93">
        <v>0.85</v>
      </c>
      <c r="BW90" s="93">
        <f t="shared" si="116"/>
        <v>6.1019993750000001</v>
      </c>
      <c r="BX90" s="93">
        <f t="shared" si="117"/>
        <v>0.99299999999999988</v>
      </c>
      <c r="BY90" s="93">
        <v>0</v>
      </c>
      <c r="BZ90" s="93">
        <v>0</v>
      </c>
      <c r="CA90" s="99">
        <f t="shared" si="118"/>
        <v>0.8361050000000001</v>
      </c>
      <c r="CB90" s="99">
        <f t="shared" si="119"/>
        <v>1.1200569335486847</v>
      </c>
      <c r="CC90" s="100">
        <f t="shared" si="120"/>
        <v>0.97150795454545458</v>
      </c>
      <c r="CE90" s="93">
        <v>0.85</v>
      </c>
      <c r="CF90" s="93">
        <f t="shared" si="121"/>
        <v>6.0295354999999997</v>
      </c>
      <c r="CG90" s="93">
        <v>1.43</v>
      </c>
      <c r="CH90" s="93">
        <v>1.2</v>
      </c>
      <c r="CI90" s="93">
        <v>1.2</v>
      </c>
      <c r="CJ90" s="99">
        <f t="shared" si="122"/>
        <v>0.6487461850649352</v>
      </c>
      <c r="CK90" s="99">
        <f t="shared" si="123"/>
        <v>1.0094514140681654</v>
      </c>
      <c r="CL90" s="100">
        <f t="shared" si="124"/>
        <v>0.74299805194805191</v>
      </c>
      <c r="CN90" s="93">
        <v>0.85</v>
      </c>
      <c r="CO90" s="93">
        <f t="shared" si="125"/>
        <v>6.4158949999999999</v>
      </c>
      <c r="CP90" s="93">
        <v>0.67</v>
      </c>
      <c r="CQ90" s="93">
        <v>0.6</v>
      </c>
      <c r="CR90" s="93">
        <v>0.6</v>
      </c>
      <c r="CS90" s="99">
        <f t="shared" si="126"/>
        <v>0.11530897758648692</v>
      </c>
      <c r="CT90" s="99">
        <f t="shared" si="127"/>
        <v>1.514233977586487</v>
      </c>
      <c r="CU90" s="100">
        <f t="shared" si="128"/>
        <v>0.87423397758648691</v>
      </c>
      <c r="CW90" s="93">
        <v>0.85</v>
      </c>
      <c r="CX90" s="93">
        <f t="shared" si="129"/>
        <v>6.0643835000000008</v>
      </c>
      <c r="CY90" s="93">
        <v>0.8</v>
      </c>
      <c r="CZ90" s="93">
        <v>0.28000000000000003</v>
      </c>
      <c r="DA90" s="93">
        <v>0.28000000000000003</v>
      </c>
      <c r="DB90" s="99">
        <f t="shared" si="130"/>
        <v>2.3035326944140198</v>
      </c>
      <c r="DC90" s="99">
        <f t="shared" si="131"/>
        <v>1.6627076396495071</v>
      </c>
      <c r="DD90" s="100">
        <f t="shared" si="132"/>
        <v>2.1959037337662344</v>
      </c>
      <c r="DF90" s="93">
        <v>0.85</v>
      </c>
      <c r="DG90" s="93">
        <f t="shared" si="133"/>
        <v>5.4811750000000004</v>
      </c>
      <c r="DH90" s="93">
        <v>0.19</v>
      </c>
      <c r="DI90" s="93">
        <v>0.24</v>
      </c>
      <c r="DJ90" s="93">
        <v>0.16</v>
      </c>
      <c r="DK90" s="99">
        <f t="shared" si="134"/>
        <v>2.5496308766464524</v>
      </c>
      <c r="DL90" s="99">
        <f t="shared" si="135"/>
        <v>2.1860319196428573</v>
      </c>
      <c r="DM90" s="100">
        <f t="shared" si="136"/>
        <v>2.4819479910714288</v>
      </c>
      <c r="DO90" s="93">
        <v>0.85</v>
      </c>
      <c r="DP90" s="93">
        <f t="shared" si="137"/>
        <v>5.8973949999999995</v>
      </c>
      <c r="DQ90" s="93">
        <v>0.1</v>
      </c>
      <c r="DR90" s="93">
        <v>0.27</v>
      </c>
      <c r="DS90" s="93">
        <v>0.27</v>
      </c>
      <c r="DT90" s="99">
        <f t="shared" si="138"/>
        <v>1.1902719411123226</v>
      </c>
      <c r="DU90" s="99">
        <f t="shared" si="139"/>
        <v>2.1030940839694652</v>
      </c>
      <c r="DV90" s="100">
        <f t="shared" si="140"/>
        <v>1.7778369411123227</v>
      </c>
      <c r="DX90" s="93">
        <v>0.85</v>
      </c>
      <c r="DY90" s="93">
        <f t="shared" si="141"/>
        <v>5.4931834999999998</v>
      </c>
      <c r="DZ90" s="93">
        <v>0.22</v>
      </c>
      <c r="EA90" s="93">
        <v>0.22</v>
      </c>
      <c r="EB90" s="93">
        <v>0.22</v>
      </c>
      <c r="EC90" s="99">
        <f t="shared" si="142"/>
        <v>3.4422087699010331</v>
      </c>
      <c r="ED90" s="99">
        <f t="shared" si="143"/>
        <v>2.4111691875610552</v>
      </c>
      <c r="EE90" s="100">
        <f t="shared" si="144"/>
        <v>3.3318493725868725</v>
      </c>
      <c r="EG90" s="93">
        <v>0.85</v>
      </c>
      <c r="EH90" s="93">
        <f t="shared" si="145"/>
        <v>5.9991604999999995</v>
      </c>
      <c r="EI90" s="93">
        <v>2.7</v>
      </c>
      <c r="EJ90" s="93">
        <v>2.7</v>
      </c>
      <c r="EK90" s="93">
        <v>2.7</v>
      </c>
      <c r="EL90" s="99">
        <f t="shared" si="146"/>
        <v>0.69000478514540153</v>
      </c>
      <c r="EM90" s="99">
        <f t="shared" si="147"/>
        <v>0.87427931585387963</v>
      </c>
      <c r="EN90" s="100">
        <f t="shared" si="148"/>
        <v>0.69210988230519488</v>
      </c>
      <c r="EP90" s="93">
        <v>0.85</v>
      </c>
      <c r="EQ90" s="93">
        <f t="shared" si="149"/>
        <v>6.0347000000000008</v>
      </c>
      <c r="ER90" s="93">
        <v>2.7</v>
      </c>
      <c r="ES90" s="93">
        <v>2.7</v>
      </c>
      <c r="ET90" s="93">
        <v>2.7</v>
      </c>
      <c r="EU90" s="99">
        <f t="shared" si="150"/>
        <v>2.1437337459415584</v>
      </c>
      <c r="EV90" s="99">
        <f t="shared" si="151"/>
        <v>1.4027087223587222</v>
      </c>
      <c r="EW90" s="100">
        <f t="shared" si="152"/>
        <v>2.0652246314496314</v>
      </c>
      <c r="EY90" s="93">
        <v>0.85</v>
      </c>
      <c r="EZ90" s="93">
        <f t="shared" si="153"/>
        <v>3.4916</v>
      </c>
      <c r="FA90" s="93">
        <v>1.4</v>
      </c>
      <c r="FB90" s="100">
        <f t="shared" si="81"/>
        <v>0.97985617457763474</v>
      </c>
      <c r="FD90" s="93">
        <v>0.85</v>
      </c>
      <c r="FE90" s="93">
        <f t="shared" si="154"/>
        <v>3.1774499999999999</v>
      </c>
      <c r="FF90" s="93">
        <v>0.7</v>
      </c>
      <c r="FG90" s="100">
        <f t="shared" si="82"/>
        <v>3.7564280197482747</v>
      </c>
      <c r="FI90" s="93">
        <v>0.85</v>
      </c>
      <c r="FJ90" s="93">
        <f t="shared" si="155"/>
        <v>3.4800499999999999</v>
      </c>
      <c r="FK90" s="93">
        <v>2.5</v>
      </c>
      <c r="FL90" s="100">
        <f t="shared" si="83"/>
        <v>1.2476824244144051</v>
      </c>
    </row>
    <row r="91" spans="2:168" x14ac:dyDescent="0.25">
      <c r="B91" s="93">
        <v>0.86</v>
      </c>
      <c r="C91" s="93">
        <f t="shared" si="84"/>
        <v>5.6603898399999997</v>
      </c>
      <c r="D91" s="93">
        <f t="shared" si="80"/>
        <v>0.99960000000000004</v>
      </c>
      <c r="E91" s="93">
        <v>5.5E-2</v>
      </c>
      <c r="F91" s="93">
        <v>0</v>
      </c>
      <c r="G91" s="99">
        <f t="shared" si="85"/>
        <v>2.6614067443373495</v>
      </c>
      <c r="H91" s="99">
        <f t="shared" si="86"/>
        <v>2.1203408915662654</v>
      </c>
      <c r="I91" s="100">
        <f t="shared" si="87"/>
        <v>2.2616642857142857</v>
      </c>
      <c r="K91" s="93">
        <v>0.86</v>
      </c>
      <c r="L91" s="93">
        <f t="shared" si="88"/>
        <v>5.9923291999999995</v>
      </c>
      <c r="M91" s="93">
        <v>0.47699999999999998</v>
      </c>
      <c r="N91" s="93">
        <v>1.4</v>
      </c>
      <c r="O91" s="93">
        <v>0.33</v>
      </c>
      <c r="P91" s="99">
        <f t="shared" si="89"/>
        <v>0.44597944809160306</v>
      </c>
      <c r="Q91" s="99">
        <f t="shared" si="90"/>
        <v>1.275302748091603</v>
      </c>
      <c r="R91" s="100">
        <f t="shared" si="91"/>
        <v>1.1192657480916031</v>
      </c>
      <c r="T91" s="93">
        <v>0.86</v>
      </c>
      <c r="U91" s="93">
        <f t="shared" si="92"/>
        <v>6.0027325999999999</v>
      </c>
      <c r="V91" s="93">
        <v>0.7</v>
      </c>
      <c r="W91" s="93">
        <v>0</v>
      </c>
      <c r="Y91" s="99">
        <f t="shared" si="93"/>
        <v>0.64040780833256694</v>
      </c>
      <c r="Z91" s="99">
        <f t="shared" si="94"/>
        <v>1.4809962420675067</v>
      </c>
      <c r="AA91" s="100">
        <f t="shared" si="95"/>
        <v>1.2492977480916032</v>
      </c>
      <c r="AC91" s="93">
        <v>0.86</v>
      </c>
      <c r="AD91" s="93">
        <f t="shared" si="96"/>
        <v>5.8104519999999997</v>
      </c>
      <c r="AE91" s="93">
        <v>0.65</v>
      </c>
      <c r="AF91" s="93">
        <v>0.2</v>
      </c>
      <c r="AG91" s="93">
        <v>1.03</v>
      </c>
      <c r="AH91" s="99">
        <f t="shared" si="97"/>
        <v>1.4740072410274829</v>
      </c>
      <c r="AI91" s="99">
        <f t="shared" si="98"/>
        <v>2.2488793749999996</v>
      </c>
      <c r="AJ91" s="100">
        <f t="shared" si="99"/>
        <v>1.9171930892857141</v>
      </c>
      <c r="AL91" s="93">
        <v>0.86</v>
      </c>
      <c r="AM91" s="93">
        <f t="shared" si="100"/>
        <v>5.8122300000000005</v>
      </c>
      <c r="AN91" s="93">
        <v>-0.48</v>
      </c>
      <c r="AO91" s="93">
        <v>0.38</v>
      </c>
      <c r="AQ91" s="99">
        <f t="shared" si="101"/>
        <v>1.7186530892857146</v>
      </c>
      <c r="AR91" s="99">
        <f t="shared" si="102"/>
        <v>2.257315837837838</v>
      </c>
      <c r="AS91" s="100">
        <f t="shared" si="103"/>
        <v>2.1665135521235519</v>
      </c>
      <c r="AU91" s="93">
        <v>0.86</v>
      </c>
      <c r="AV91" s="93">
        <f t="shared" si="104"/>
        <v>5.4525779999999999</v>
      </c>
      <c r="AW91" s="93">
        <v>0</v>
      </c>
      <c r="AX91" s="93">
        <v>0.13</v>
      </c>
      <c r="AZ91" s="99">
        <f t="shared" si="105"/>
        <v>2.8856333249851498</v>
      </c>
      <c r="BA91" s="99">
        <f t="shared" si="106"/>
        <v>2.2871662842664091</v>
      </c>
      <c r="BB91" s="100">
        <f t="shared" si="107"/>
        <v>2.7680182842664096</v>
      </c>
      <c r="BD91" s="93">
        <v>0.86</v>
      </c>
      <c r="BE91" s="93">
        <f t="shared" si="108"/>
        <v>6.4257499999999999</v>
      </c>
      <c r="BF91" s="93">
        <v>0.41499999999999998</v>
      </c>
      <c r="BG91" s="93">
        <v>0.33</v>
      </c>
      <c r="BH91" s="93">
        <v>0.4</v>
      </c>
      <c r="BI91" s="99">
        <f t="shared" si="109"/>
        <v>0.20117476402321083</v>
      </c>
      <c r="BJ91" s="99">
        <f t="shared" si="110"/>
        <v>1.5063797723296251</v>
      </c>
      <c r="BK91" s="100">
        <f t="shared" si="111"/>
        <v>0.85680621856866535</v>
      </c>
      <c r="BM91" s="93">
        <v>0.86</v>
      </c>
      <c r="BN91" s="93">
        <f t="shared" si="112"/>
        <v>6.4312282000000005</v>
      </c>
      <c r="BO91" s="93">
        <v>0.43</v>
      </c>
      <c r="BR91" s="99">
        <f t="shared" si="113"/>
        <v>0.4196428549323018</v>
      </c>
      <c r="BS91" s="99">
        <f t="shared" si="114"/>
        <v>1.6278339458413926</v>
      </c>
      <c r="BT91" s="100">
        <f t="shared" si="115"/>
        <v>1.1090130367504836</v>
      </c>
      <c r="BV91" s="93">
        <v>0.86</v>
      </c>
      <c r="BW91" s="93">
        <f t="shared" si="116"/>
        <v>6.1015962200000002</v>
      </c>
      <c r="BX91" s="93">
        <f t="shared" si="117"/>
        <v>1.0051999999999999</v>
      </c>
      <c r="BY91" s="93">
        <v>0</v>
      </c>
      <c r="BZ91" s="93">
        <v>0</v>
      </c>
      <c r="CA91" s="99">
        <f t="shared" si="118"/>
        <v>0.82595255636363651</v>
      </c>
      <c r="CB91" s="99">
        <f t="shared" si="119"/>
        <v>1.1142196354407012</v>
      </c>
      <c r="CC91" s="100">
        <f t="shared" si="120"/>
        <v>0.95693318181818188</v>
      </c>
      <c r="CE91" s="93">
        <v>0.86</v>
      </c>
      <c r="CF91" s="93">
        <f t="shared" si="121"/>
        <v>6.0339618000000002</v>
      </c>
      <c r="CG91" s="93">
        <v>1.43</v>
      </c>
      <c r="CH91" s="93">
        <v>1.2</v>
      </c>
      <c r="CI91" s="93">
        <v>1.2</v>
      </c>
      <c r="CJ91" s="99">
        <f t="shared" si="122"/>
        <v>0.65194140909090925</v>
      </c>
      <c r="CK91" s="99">
        <f t="shared" si="123"/>
        <v>1.0093078172588832</v>
      </c>
      <c r="CL91" s="100">
        <f t="shared" si="124"/>
        <v>0.74197727272727287</v>
      </c>
      <c r="CN91" s="93">
        <v>0.86</v>
      </c>
      <c r="CO91" s="93">
        <f t="shared" si="125"/>
        <v>6.420102</v>
      </c>
      <c r="CP91" s="93">
        <v>0.67</v>
      </c>
      <c r="CQ91" s="93">
        <v>0.6</v>
      </c>
      <c r="CR91" s="93">
        <v>0.6</v>
      </c>
      <c r="CS91" s="99">
        <f t="shared" si="126"/>
        <v>0.11826527269774238</v>
      </c>
      <c r="CT91" s="99">
        <f t="shared" si="127"/>
        <v>1.5210932726977424</v>
      </c>
      <c r="CU91" s="100">
        <f t="shared" si="128"/>
        <v>0.8770932726977424</v>
      </c>
      <c r="CW91" s="93">
        <v>0.86</v>
      </c>
      <c r="CX91" s="93">
        <f t="shared" si="129"/>
        <v>6.0691246000000003</v>
      </c>
      <c r="CY91" s="93">
        <v>0.8</v>
      </c>
      <c r="CZ91" s="93">
        <v>0.28000000000000003</v>
      </c>
      <c r="DA91" s="93">
        <v>0.28000000000000003</v>
      </c>
      <c r="DB91" s="99">
        <f t="shared" si="130"/>
        <v>2.3021832420591459</v>
      </c>
      <c r="DC91" s="99">
        <f t="shared" si="131"/>
        <v>1.6592169485213581</v>
      </c>
      <c r="DD91" s="100">
        <f t="shared" si="132"/>
        <v>2.1964757272727273</v>
      </c>
      <c r="DF91" s="93">
        <v>0.86</v>
      </c>
      <c r="DG91" s="93">
        <f t="shared" si="133"/>
        <v>5.4791499999999997</v>
      </c>
      <c r="DH91" s="93">
        <v>0.19</v>
      </c>
      <c r="DI91" s="93">
        <v>0.24</v>
      </c>
      <c r="DJ91" s="93">
        <v>0.16</v>
      </c>
      <c r="DK91" s="99">
        <f t="shared" si="134"/>
        <v>2.5645254499851498</v>
      </c>
      <c r="DL91" s="99">
        <f t="shared" si="135"/>
        <v>2.1914744464285714</v>
      </c>
      <c r="DM91" s="100">
        <f t="shared" si="136"/>
        <v>2.4924414464285713</v>
      </c>
      <c r="DO91" s="93">
        <v>0.86</v>
      </c>
      <c r="DP91" s="93">
        <f t="shared" si="137"/>
        <v>5.8955020000000005</v>
      </c>
      <c r="DQ91" s="93">
        <v>0.1</v>
      </c>
      <c r="DR91" s="93">
        <v>0.27</v>
      </c>
      <c r="DS91" s="93">
        <v>0.27</v>
      </c>
      <c r="DT91" s="99">
        <f t="shared" si="138"/>
        <v>1.2009728593238822</v>
      </c>
      <c r="DU91" s="99">
        <f t="shared" si="139"/>
        <v>2.1140431450381678</v>
      </c>
      <c r="DV91" s="100">
        <f t="shared" si="140"/>
        <v>1.7884888593238821</v>
      </c>
      <c r="DX91" s="93">
        <v>0.86</v>
      </c>
      <c r="DY91" s="93">
        <f t="shared" si="141"/>
        <v>5.4912045999999997</v>
      </c>
      <c r="DZ91" s="93">
        <v>0.22</v>
      </c>
      <c r="EA91" s="93">
        <v>0.22</v>
      </c>
      <c r="EB91" s="93">
        <v>0.22</v>
      </c>
      <c r="EC91" s="99">
        <f t="shared" si="142"/>
        <v>3.4492675066695355</v>
      </c>
      <c r="ED91" s="99">
        <f t="shared" si="143"/>
        <v>2.4159679264083365</v>
      </c>
      <c r="EE91" s="100">
        <f t="shared" si="144"/>
        <v>3.3452694324324321</v>
      </c>
      <c r="EG91" s="93">
        <v>0.86</v>
      </c>
      <c r="EH91" s="93">
        <f t="shared" si="145"/>
        <v>6.0056118000000005</v>
      </c>
      <c r="EI91" s="93">
        <v>2.7</v>
      </c>
      <c r="EJ91" s="93">
        <v>2.7</v>
      </c>
      <c r="EK91" s="93">
        <v>2.7</v>
      </c>
      <c r="EL91" s="99">
        <f t="shared" si="146"/>
        <v>0.68867143583267776</v>
      </c>
      <c r="EM91" s="99">
        <f t="shared" si="147"/>
        <v>0.88104719225888317</v>
      </c>
      <c r="EN91" s="100">
        <f t="shared" si="148"/>
        <v>0.69238164772727284</v>
      </c>
      <c r="EP91" s="93">
        <v>0.86</v>
      </c>
      <c r="EQ91" s="93">
        <f t="shared" si="149"/>
        <v>6.0414200000000005</v>
      </c>
      <c r="ER91" s="93">
        <v>2.7</v>
      </c>
      <c r="ES91" s="93">
        <v>2.7</v>
      </c>
      <c r="ET91" s="93">
        <v>2.7</v>
      </c>
      <c r="EU91" s="99">
        <f t="shared" si="150"/>
        <v>2.1503775568181815</v>
      </c>
      <c r="EV91" s="99">
        <f t="shared" si="151"/>
        <v>1.4131632923832924</v>
      </c>
      <c r="EW91" s="100">
        <f t="shared" si="152"/>
        <v>2.0711205651105651</v>
      </c>
      <c r="EY91" s="93">
        <v>0.86</v>
      </c>
      <c r="EZ91" s="93">
        <f t="shared" si="153"/>
        <v>3.4951599999999998</v>
      </c>
      <c r="FA91" s="93">
        <v>1.4</v>
      </c>
      <c r="FB91" s="100">
        <f t="shared" si="81"/>
        <v>0.96298152051488328</v>
      </c>
      <c r="FD91" s="93">
        <v>0.86</v>
      </c>
      <c r="FE91" s="93">
        <f t="shared" si="154"/>
        <v>3.17822</v>
      </c>
      <c r="FF91" s="93">
        <v>0.7</v>
      </c>
      <c r="FG91" s="100">
        <f t="shared" si="82"/>
        <v>3.7341929364258228</v>
      </c>
      <c r="FI91" s="93">
        <v>0.86</v>
      </c>
      <c r="FJ91" s="93">
        <f t="shared" si="155"/>
        <v>3.4843799999999998</v>
      </c>
      <c r="FK91" s="93">
        <v>2.5</v>
      </c>
      <c r="FL91" s="100">
        <f t="shared" si="83"/>
        <v>1.2114126870292021</v>
      </c>
    </row>
    <row r="92" spans="2:168" x14ac:dyDescent="0.25">
      <c r="B92" s="93">
        <v>0.87</v>
      </c>
      <c r="C92" s="93">
        <f t="shared" si="84"/>
        <v>5.66046271</v>
      </c>
      <c r="D92" s="93">
        <f t="shared" si="80"/>
        <v>1.0126999999999999</v>
      </c>
      <c r="E92" s="93">
        <v>5.5E-2</v>
      </c>
      <c r="F92" s="93">
        <v>0</v>
      </c>
      <c r="G92" s="99">
        <f t="shared" si="85"/>
        <v>2.6830277543545611</v>
      </c>
      <c r="H92" s="99">
        <f t="shared" si="86"/>
        <v>2.1233947839931155</v>
      </c>
      <c r="I92" s="100">
        <f t="shared" si="87"/>
        <v>2.2681142857142857</v>
      </c>
      <c r="K92" s="93">
        <v>0.87</v>
      </c>
      <c r="L92" s="93">
        <f t="shared" si="88"/>
        <v>5.9969413000000005</v>
      </c>
      <c r="M92" s="93">
        <v>0.47699999999999998</v>
      </c>
      <c r="N92" s="93">
        <v>1.4</v>
      </c>
      <c r="O92" s="93">
        <v>0.33</v>
      </c>
      <c r="P92" s="99">
        <f t="shared" si="89"/>
        <v>0.43877466559432926</v>
      </c>
      <c r="Q92" s="99">
        <f t="shared" si="90"/>
        <v>1.2802321155943295</v>
      </c>
      <c r="R92" s="100">
        <f t="shared" si="91"/>
        <v>1.1153030441657579</v>
      </c>
      <c r="T92" s="93">
        <v>0.87</v>
      </c>
      <c r="U92" s="93">
        <f t="shared" si="92"/>
        <v>6.0067016999999998</v>
      </c>
      <c r="V92" s="93">
        <v>0.7</v>
      </c>
      <c r="W92" s="93">
        <v>0</v>
      </c>
      <c r="Y92" s="99">
        <f t="shared" si="93"/>
        <v>0.61902538581808153</v>
      </c>
      <c r="Z92" s="99">
        <f t="shared" si="94"/>
        <v>1.473053217143383</v>
      </c>
      <c r="AA92" s="100">
        <f t="shared" si="95"/>
        <v>1.2364760441657578</v>
      </c>
      <c r="AC92" s="93">
        <v>0.87</v>
      </c>
      <c r="AD92" s="93">
        <f t="shared" si="96"/>
        <v>5.8146339999999999</v>
      </c>
      <c r="AE92" s="93">
        <v>0.65</v>
      </c>
      <c r="AF92" s="93">
        <v>0.2</v>
      </c>
      <c r="AG92" s="93">
        <v>1.03</v>
      </c>
      <c r="AH92" s="99">
        <f t="shared" si="97"/>
        <v>1.4645107034030709</v>
      </c>
      <c r="AI92" s="99">
        <f t="shared" si="98"/>
        <v>2.2503422767857142</v>
      </c>
      <c r="AJ92" s="100">
        <f t="shared" si="99"/>
        <v>1.9177178482142854</v>
      </c>
      <c r="AL92" s="93">
        <v>0.87</v>
      </c>
      <c r="AM92" s="93">
        <f t="shared" si="100"/>
        <v>5.8162849999999997</v>
      </c>
      <c r="AN92" s="93">
        <v>-0.48</v>
      </c>
      <c r="AO92" s="93">
        <v>0.38</v>
      </c>
      <c r="AQ92" s="99">
        <f t="shared" si="101"/>
        <v>1.6931508482142856</v>
      </c>
      <c r="AR92" s="99">
        <f t="shared" si="102"/>
        <v>2.2579421351351345</v>
      </c>
      <c r="AS92" s="100">
        <f t="shared" si="103"/>
        <v>2.150568706563706</v>
      </c>
      <c r="AU92" s="93">
        <v>0.87</v>
      </c>
      <c r="AV92" s="93">
        <f t="shared" si="104"/>
        <v>5.4524509999999999</v>
      </c>
      <c r="AW92" s="93">
        <v>0</v>
      </c>
      <c r="AX92" s="93">
        <v>0.13</v>
      </c>
      <c r="AZ92" s="99">
        <f t="shared" si="105"/>
        <v>2.8778766215381335</v>
      </c>
      <c r="BA92" s="99">
        <f t="shared" si="106"/>
        <v>2.2859646797779924</v>
      </c>
      <c r="BB92" s="100">
        <f t="shared" si="107"/>
        <v>2.7590676797779929</v>
      </c>
      <c r="BD92" s="93">
        <v>0.87</v>
      </c>
      <c r="BE92" s="93">
        <f t="shared" si="108"/>
        <v>6.4295800000000005</v>
      </c>
      <c r="BF92" s="93">
        <v>0.41499999999999998</v>
      </c>
      <c r="BG92" s="93">
        <v>0.33</v>
      </c>
      <c r="BH92" s="93">
        <v>0.4</v>
      </c>
      <c r="BI92" s="99">
        <f t="shared" si="109"/>
        <v>0.19867445261121858</v>
      </c>
      <c r="BJ92" s="99">
        <f t="shared" si="110"/>
        <v>1.5147610317528892</v>
      </c>
      <c r="BK92" s="100">
        <f t="shared" si="111"/>
        <v>0.86149458897485487</v>
      </c>
      <c r="BM92" s="93">
        <v>0.87</v>
      </c>
      <c r="BN92" s="93">
        <f t="shared" si="112"/>
        <v>6.4346669000000007</v>
      </c>
      <c r="BO92" s="93">
        <v>0.43</v>
      </c>
      <c r="BR92" s="99">
        <f t="shared" si="113"/>
        <v>0.40151817988394584</v>
      </c>
      <c r="BS92" s="99">
        <f t="shared" si="114"/>
        <v>1.6279689071566732</v>
      </c>
      <c r="BT92" s="100">
        <f t="shared" si="115"/>
        <v>1.0962066344294006</v>
      </c>
      <c r="BV92" s="93">
        <v>0.87</v>
      </c>
      <c r="BW92" s="93">
        <f t="shared" si="116"/>
        <v>6.1011928550000007</v>
      </c>
      <c r="BX92" s="93">
        <f t="shared" si="117"/>
        <v>1.0173999999999999</v>
      </c>
      <c r="BY92" s="93">
        <v>0</v>
      </c>
      <c r="BZ92" s="93">
        <v>0</v>
      </c>
      <c r="CA92" s="99">
        <f t="shared" si="118"/>
        <v>0.81617683272727282</v>
      </c>
      <c r="CB92" s="99">
        <f t="shared" si="119"/>
        <v>1.108382337332718</v>
      </c>
      <c r="CC92" s="100">
        <f t="shared" si="120"/>
        <v>0.94235840909090918</v>
      </c>
      <c r="CE92" s="93">
        <v>0.87</v>
      </c>
      <c r="CF92" s="93">
        <f t="shared" si="121"/>
        <v>6.0383881000000006</v>
      </c>
      <c r="CG92" s="93">
        <v>1.43</v>
      </c>
      <c r="CH92" s="93">
        <v>1.2</v>
      </c>
      <c r="CI92" s="93">
        <v>1.2</v>
      </c>
      <c r="CJ92" s="99">
        <f t="shared" si="122"/>
        <v>0.6554226331168832</v>
      </c>
      <c r="CK92" s="99">
        <f t="shared" si="123"/>
        <v>1.0094042204496012</v>
      </c>
      <c r="CL92" s="100">
        <f t="shared" si="124"/>
        <v>0.74119649350649341</v>
      </c>
      <c r="CN92" s="93">
        <v>0.87</v>
      </c>
      <c r="CO92" s="93">
        <f t="shared" si="125"/>
        <v>6.424309</v>
      </c>
      <c r="CP92" s="93">
        <v>0.67</v>
      </c>
      <c r="CQ92" s="93">
        <v>0.6</v>
      </c>
      <c r="CR92" s="93">
        <v>0.6</v>
      </c>
      <c r="CS92" s="99">
        <f t="shared" si="126"/>
        <v>0.12135556780899784</v>
      </c>
      <c r="CT92" s="99">
        <f t="shared" si="127"/>
        <v>1.5280725678089979</v>
      </c>
      <c r="CU92" s="100">
        <f t="shared" si="128"/>
        <v>0.8800725678089979</v>
      </c>
      <c r="CW92" s="93">
        <v>0.87</v>
      </c>
      <c r="CX92" s="93">
        <f t="shared" si="129"/>
        <v>6.0738656999999998</v>
      </c>
      <c r="CY92" s="93">
        <v>0.8</v>
      </c>
      <c r="CZ92" s="93">
        <v>0.28000000000000003</v>
      </c>
      <c r="DA92" s="93">
        <v>0.28000000000000003</v>
      </c>
      <c r="DB92" s="99">
        <f t="shared" si="130"/>
        <v>2.3009937897042723</v>
      </c>
      <c r="DC92" s="99">
        <f t="shared" si="131"/>
        <v>1.6557822573932091</v>
      </c>
      <c r="DD92" s="100">
        <f t="shared" si="132"/>
        <v>2.197103720779221</v>
      </c>
      <c r="DF92" s="93">
        <v>0.87</v>
      </c>
      <c r="DG92" s="93">
        <f t="shared" si="133"/>
        <v>5.477125</v>
      </c>
      <c r="DH92" s="93">
        <v>0.19</v>
      </c>
      <c r="DI92" s="93">
        <v>0.24</v>
      </c>
      <c r="DJ92" s="93">
        <v>0.16</v>
      </c>
      <c r="DK92" s="99">
        <f t="shared" si="134"/>
        <v>2.579458023323848</v>
      </c>
      <c r="DL92" s="99">
        <f t="shared" si="135"/>
        <v>2.196964973214286</v>
      </c>
      <c r="DM92" s="100">
        <f t="shared" si="136"/>
        <v>2.5029669017857148</v>
      </c>
      <c r="DO92" s="93">
        <v>0.87</v>
      </c>
      <c r="DP92" s="93">
        <f t="shared" si="137"/>
        <v>5.8936089999999997</v>
      </c>
      <c r="DQ92" s="93">
        <v>0.1</v>
      </c>
      <c r="DR92" s="93">
        <v>0.27</v>
      </c>
      <c r="DS92" s="93">
        <v>0.27</v>
      </c>
      <c r="DT92" s="99">
        <f t="shared" si="138"/>
        <v>1.2116937775354417</v>
      </c>
      <c r="DU92" s="99">
        <f t="shared" si="139"/>
        <v>2.12504620610687</v>
      </c>
      <c r="DV92" s="100">
        <f t="shared" si="140"/>
        <v>1.7991947775354413</v>
      </c>
      <c r="DX92" s="93">
        <v>0.87</v>
      </c>
      <c r="DY92" s="93">
        <f t="shared" si="141"/>
        <v>5.4892256999999995</v>
      </c>
      <c r="DZ92" s="93">
        <v>0.22</v>
      </c>
      <c r="EA92" s="93">
        <v>0.22</v>
      </c>
      <c r="EB92" s="93">
        <v>0.22</v>
      </c>
      <c r="EC92" s="99">
        <f t="shared" si="142"/>
        <v>3.4563702434380383</v>
      </c>
      <c r="ED92" s="99">
        <f t="shared" si="143"/>
        <v>2.4208106652556176</v>
      </c>
      <c r="EE92" s="100">
        <f t="shared" si="144"/>
        <v>3.3587334922779921</v>
      </c>
      <c r="EG92" s="93">
        <v>0.87</v>
      </c>
      <c r="EH92" s="93">
        <f t="shared" si="145"/>
        <v>6.0120631000000007</v>
      </c>
      <c r="EI92" s="93">
        <v>2.7</v>
      </c>
      <c r="EJ92" s="93">
        <v>2.7</v>
      </c>
      <c r="EK92" s="93">
        <v>2.7</v>
      </c>
      <c r="EL92" s="99">
        <f t="shared" si="146"/>
        <v>0.68787808651995397</v>
      </c>
      <c r="EM92" s="99">
        <f t="shared" si="147"/>
        <v>0.88835506866388692</v>
      </c>
      <c r="EN92" s="100">
        <f t="shared" si="148"/>
        <v>0.69319341314935079</v>
      </c>
      <c r="EP92" s="93">
        <v>0.87</v>
      </c>
      <c r="EQ92" s="93">
        <f t="shared" si="149"/>
        <v>6.0481400000000001</v>
      </c>
      <c r="ER92" s="93">
        <v>2.7</v>
      </c>
      <c r="ES92" s="93">
        <v>2.7</v>
      </c>
      <c r="ET92" s="93">
        <v>2.7</v>
      </c>
      <c r="EU92" s="99">
        <f t="shared" si="150"/>
        <v>2.1575613676948056</v>
      </c>
      <c r="EV92" s="99">
        <f t="shared" si="151"/>
        <v>1.4241578624078626</v>
      </c>
      <c r="EW92" s="100">
        <f t="shared" si="152"/>
        <v>2.0775564987714992</v>
      </c>
      <c r="EY92" s="93">
        <v>0.87</v>
      </c>
      <c r="EZ92" s="93">
        <f t="shared" si="153"/>
        <v>3.4987199999999996</v>
      </c>
      <c r="FA92" s="93">
        <v>1.4</v>
      </c>
      <c r="FB92" s="100">
        <f t="shared" si="81"/>
        <v>0.94638686645213188</v>
      </c>
      <c r="FD92" s="93">
        <v>0.87</v>
      </c>
      <c r="FE92" s="93">
        <f t="shared" si="154"/>
        <v>3.1789900000000002</v>
      </c>
      <c r="FF92" s="93">
        <v>0.7</v>
      </c>
      <c r="FG92" s="100">
        <f t="shared" si="82"/>
        <v>3.7120978531033719</v>
      </c>
      <c r="FI92" s="93">
        <v>0.87</v>
      </c>
      <c r="FJ92" s="93">
        <f t="shared" si="155"/>
        <v>3.4887099999999998</v>
      </c>
      <c r="FK92" s="93">
        <v>2.5</v>
      </c>
      <c r="FL92" s="100">
        <f t="shared" si="83"/>
        <v>1.1756429496439997</v>
      </c>
    </row>
    <row r="93" spans="2:168" x14ac:dyDescent="0.25">
      <c r="B93" s="93">
        <v>0.88</v>
      </c>
      <c r="C93" s="93">
        <f t="shared" si="84"/>
        <v>5.6605353599999999</v>
      </c>
      <c r="D93" s="93">
        <f t="shared" si="80"/>
        <v>1.0258</v>
      </c>
      <c r="E93" s="93">
        <v>5.5E-2</v>
      </c>
      <c r="F93" s="93">
        <v>0</v>
      </c>
      <c r="G93" s="99">
        <f t="shared" si="85"/>
        <v>2.7050451843717735</v>
      </c>
      <c r="H93" s="99">
        <f t="shared" si="86"/>
        <v>2.1264596764199659</v>
      </c>
      <c r="I93" s="100">
        <f t="shared" si="87"/>
        <v>2.2745642857142858</v>
      </c>
      <c r="K93" s="93">
        <v>0.88</v>
      </c>
      <c r="L93" s="93">
        <f t="shared" si="88"/>
        <v>6.0015688000000003</v>
      </c>
      <c r="M93" s="93">
        <v>0.47699999999999998</v>
      </c>
      <c r="N93" s="93">
        <v>1.4</v>
      </c>
      <c r="O93" s="93">
        <v>0.33</v>
      </c>
      <c r="P93" s="99">
        <f t="shared" si="89"/>
        <v>0.43166528309705554</v>
      </c>
      <c r="Q93" s="99">
        <f t="shared" si="90"/>
        <v>1.2854414830970557</v>
      </c>
      <c r="R93" s="100">
        <f t="shared" si="91"/>
        <v>1.1114063402399128</v>
      </c>
      <c r="T93" s="93">
        <v>0.88</v>
      </c>
      <c r="U93" s="93">
        <f t="shared" si="92"/>
        <v>6.0106707999999998</v>
      </c>
      <c r="V93" s="93">
        <v>0.7</v>
      </c>
      <c r="W93" s="93">
        <v>0</v>
      </c>
      <c r="Y93" s="99">
        <f t="shared" si="93"/>
        <v>0.59778296330359604</v>
      </c>
      <c r="Z93" s="99">
        <f t="shared" si="94"/>
        <v>1.4651101922192589</v>
      </c>
      <c r="AA93" s="100">
        <f t="shared" si="95"/>
        <v>1.2236543402399127</v>
      </c>
      <c r="AC93" s="93">
        <v>0.88</v>
      </c>
      <c r="AD93" s="93">
        <f t="shared" si="96"/>
        <v>5.818816</v>
      </c>
      <c r="AE93" s="93">
        <v>0.65</v>
      </c>
      <c r="AF93" s="93">
        <v>0.2</v>
      </c>
      <c r="AG93" s="93">
        <v>1.03</v>
      </c>
      <c r="AH93" s="99">
        <f t="shared" si="97"/>
        <v>1.4551441657786588</v>
      </c>
      <c r="AI93" s="99">
        <f t="shared" si="98"/>
        <v>2.2518451785714286</v>
      </c>
      <c r="AJ93" s="100">
        <f t="shared" si="99"/>
        <v>1.918448607142857</v>
      </c>
      <c r="AL93" s="93">
        <v>0.88</v>
      </c>
      <c r="AM93" s="93">
        <f t="shared" si="100"/>
        <v>5.8203399999999998</v>
      </c>
      <c r="AN93" s="93">
        <v>-0.48</v>
      </c>
      <c r="AO93" s="93">
        <v>0.38</v>
      </c>
      <c r="AQ93" s="99">
        <f t="shared" si="101"/>
        <v>1.6675526071428572</v>
      </c>
      <c r="AR93" s="99">
        <f t="shared" si="102"/>
        <v>2.258644432432432</v>
      </c>
      <c r="AS93" s="100">
        <f t="shared" si="103"/>
        <v>2.1346238610038606</v>
      </c>
      <c r="AU93" s="93">
        <v>0.88</v>
      </c>
      <c r="AV93" s="93">
        <f t="shared" si="104"/>
        <v>5.4523239999999999</v>
      </c>
      <c r="AW93" s="93">
        <v>0</v>
      </c>
      <c r="AX93" s="93">
        <v>0.13</v>
      </c>
      <c r="AZ93" s="99">
        <f t="shared" si="105"/>
        <v>2.8701199180911172</v>
      </c>
      <c r="BA93" s="99">
        <f t="shared" si="106"/>
        <v>2.2847890752895754</v>
      </c>
      <c r="BB93" s="100">
        <f t="shared" si="107"/>
        <v>2.7501170752895758</v>
      </c>
      <c r="BD93" s="93">
        <v>0.88</v>
      </c>
      <c r="BE93" s="93">
        <f t="shared" si="108"/>
        <v>6.4334100000000003</v>
      </c>
      <c r="BF93" s="93">
        <v>0.41499999999999998</v>
      </c>
      <c r="BG93" s="93">
        <v>0.33</v>
      </c>
      <c r="BH93" s="93">
        <v>0.4</v>
      </c>
      <c r="BI93" s="99">
        <f t="shared" si="109"/>
        <v>0.1962571411992263</v>
      </c>
      <c r="BJ93" s="99">
        <f t="shared" si="110"/>
        <v>1.5232082911761531</v>
      </c>
      <c r="BK93" s="100">
        <f t="shared" si="111"/>
        <v>0.86626295938104447</v>
      </c>
      <c r="BM93" s="93">
        <v>0.88</v>
      </c>
      <c r="BN93" s="93">
        <f t="shared" si="112"/>
        <v>6.4381056000000001</v>
      </c>
      <c r="BO93" s="93">
        <v>0.43</v>
      </c>
      <c r="BR93" s="99">
        <f t="shared" si="113"/>
        <v>0.3834795048355899</v>
      </c>
      <c r="BS93" s="99">
        <f t="shared" si="114"/>
        <v>1.6281038684719535</v>
      </c>
      <c r="BT93" s="100">
        <f t="shared" si="115"/>
        <v>1.0834002321083172</v>
      </c>
      <c r="BV93" s="93">
        <v>0.88</v>
      </c>
      <c r="BW93" s="93">
        <f t="shared" si="116"/>
        <v>6.1007892799999999</v>
      </c>
      <c r="BX93" s="93">
        <f t="shared" si="117"/>
        <v>1.0295999999999998</v>
      </c>
      <c r="BY93" s="93">
        <v>0</v>
      </c>
      <c r="BZ93" s="93">
        <v>0</v>
      </c>
      <c r="CA93" s="99">
        <f t="shared" si="118"/>
        <v>0.80678514909090915</v>
      </c>
      <c r="CB93" s="99">
        <f t="shared" si="119"/>
        <v>1.1025450392247347</v>
      </c>
      <c r="CC93" s="100">
        <f t="shared" si="120"/>
        <v>0.92778363636363637</v>
      </c>
      <c r="CE93" s="93">
        <v>0.88</v>
      </c>
      <c r="CF93" s="93">
        <f t="shared" si="121"/>
        <v>6.0428144000000001</v>
      </c>
      <c r="CG93" s="93">
        <v>1.43</v>
      </c>
      <c r="CH93" s="93">
        <v>1.2</v>
      </c>
      <c r="CI93" s="93">
        <v>1.2</v>
      </c>
      <c r="CJ93" s="99">
        <f t="shared" si="122"/>
        <v>0.65918985714285716</v>
      </c>
      <c r="CK93" s="99">
        <f t="shared" si="123"/>
        <v>1.009740623640319</v>
      </c>
      <c r="CL93" s="100">
        <f t="shared" si="124"/>
        <v>0.74065571428571442</v>
      </c>
      <c r="CN93" s="93">
        <v>0.88</v>
      </c>
      <c r="CO93" s="93">
        <f t="shared" si="125"/>
        <v>6.4285160000000001</v>
      </c>
      <c r="CP93" s="93">
        <v>0.67</v>
      </c>
      <c r="CQ93" s="93">
        <v>0.6</v>
      </c>
      <c r="CR93" s="93">
        <v>0.6</v>
      </c>
      <c r="CS93" s="99">
        <f t="shared" si="126"/>
        <v>0.12457986292025333</v>
      </c>
      <c r="CT93" s="99">
        <f t="shared" si="127"/>
        <v>1.5351718629202533</v>
      </c>
      <c r="CU93" s="100">
        <f t="shared" si="128"/>
        <v>0.88317186292025351</v>
      </c>
      <c r="CW93" s="93">
        <v>0.88</v>
      </c>
      <c r="CX93" s="93">
        <f t="shared" si="129"/>
        <v>6.0786068000000011</v>
      </c>
      <c r="CY93" s="93">
        <v>0.8</v>
      </c>
      <c r="CZ93" s="93">
        <v>0.28000000000000003</v>
      </c>
      <c r="DA93" s="93">
        <v>0.28000000000000003</v>
      </c>
      <c r="DB93" s="99">
        <f t="shared" si="130"/>
        <v>2.2999643373493974</v>
      </c>
      <c r="DC93" s="99">
        <f t="shared" si="131"/>
        <v>1.6524035662650602</v>
      </c>
      <c r="DD93" s="100">
        <f t="shared" si="132"/>
        <v>2.1977877142857145</v>
      </c>
      <c r="DF93" s="93">
        <v>0.88</v>
      </c>
      <c r="DG93" s="93">
        <f t="shared" si="133"/>
        <v>5.4751000000000003</v>
      </c>
      <c r="DH93" s="93">
        <v>0.19</v>
      </c>
      <c r="DI93" s="93">
        <v>0.24</v>
      </c>
      <c r="DJ93" s="93">
        <v>0.16</v>
      </c>
      <c r="DK93" s="99">
        <f t="shared" si="134"/>
        <v>2.5944285966625458</v>
      </c>
      <c r="DL93" s="99">
        <f t="shared" si="135"/>
        <v>2.2025035000000002</v>
      </c>
      <c r="DM93" s="100">
        <f t="shared" si="136"/>
        <v>2.5135243571428574</v>
      </c>
      <c r="DO93" s="93">
        <v>0.88</v>
      </c>
      <c r="DP93" s="93">
        <f t="shared" si="137"/>
        <v>5.8917159999999997</v>
      </c>
      <c r="DQ93" s="93">
        <v>0.1</v>
      </c>
      <c r="DR93" s="93">
        <v>0.27</v>
      </c>
      <c r="DS93" s="93">
        <v>0.27</v>
      </c>
      <c r="DT93" s="99">
        <f t="shared" si="138"/>
        <v>1.2224346957470011</v>
      </c>
      <c r="DU93" s="99">
        <f t="shared" si="139"/>
        <v>2.1361032671755722</v>
      </c>
      <c r="DV93" s="100">
        <f t="shared" si="140"/>
        <v>1.8099546957470007</v>
      </c>
      <c r="DX93" s="93">
        <v>0.88</v>
      </c>
      <c r="DY93" s="93">
        <f t="shared" si="141"/>
        <v>5.4872467999999994</v>
      </c>
      <c r="DZ93" s="93">
        <v>0.22</v>
      </c>
      <c r="EA93" s="93">
        <v>0.22</v>
      </c>
      <c r="EB93" s="93">
        <v>0.22</v>
      </c>
      <c r="EC93" s="99">
        <f t="shared" si="142"/>
        <v>3.4635169802065402</v>
      </c>
      <c r="ED93" s="99">
        <f t="shared" si="143"/>
        <v>2.4256974041028982</v>
      </c>
      <c r="EE93" s="100">
        <f t="shared" si="144"/>
        <v>3.372241552123552</v>
      </c>
      <c r="EG93" s="93">
        <v>0.88</v>
      </c>
      <c r="EH93" s="93">
        <f t="shared" si="145"/>
        <v>6.0185143999999999</v>
      </c>
      <c r="EI93" s="93">
        <v>2.7</v>
      </c>
      <c r="EJ93" s="93">
        <v>2.7</v>
      </c>
      <c r="EK93" s="93">
        <v>2.7</v>
      </c>
      <c r="EL93" s="99">
        <f t="shared" si="146"/>
        <v>0.68762473720723027</v>
      </c>
      <c r="EM93" s="99">
        <f t="shared" si="147"/>
        <v>0.89620294506889042</v>
      </c>
      <c r="EN93" s="100">
        <f t="shared" si="148"/>
        <v>0.6945451785714285</v>
      </c>
      <c r="EP93" s="93">
        <v>0.88</v>
      </c>
      <c r="EQ93" s="93">
        <f t="shared" si="149"/>
        <v>6.0548600000000006</v>
      </c>
      <c r="ER93" s="93">
        <v>2.7</v>
      </c>
      <c r="ES93" s="93">
        <v>2.7</v>
      </c>
      <c r="ET93" s="93">
        <v>2.7</v>
      </c>
      <c r="EU93" s="99">
        <f t="shared" si="150"/>
        <v>2.1652851785714287</v>
      </c>
      <c r="EV93" s="99">
        <f t="shared" si="151"/>
        <v>1.4356924324324325</v>
      </c>
      <c r="EW93" s="100">
        <f t="shared" si="152"/>
        <v>2.0845324324324324</v>
      </c>
      <c r="EY93" s="93">
        <v>0.88</v>
      </c>
      <c r="EZ93" s="93">
        <f t="shared" si="153"/>
        <v>3.5022800000000003</v>
      </c>
      <c r="FA93" s="93">
        <v>1.4</v>
      </c>
      <c r="FB93" s="100">
        <f t="shared" si="81"/>
        <v>0.93007221238938054</v>
      </c>
      <c r="FD93" s="93">
        <v>0.88</v>
      </c>
      <c r="FE93" s="93">
        <f t="shared" si="154"/>
        <v>3.1797599999999999</v>
      </c>
      <c r="FF93" s="93">
        <v>0.7</v>
      </c>
      <c r="FG93" s="100">
        <f t="shared" si="82"/>
        <v>3.6901427697809206</v>
      </c>
      <c r="FI93" s="93">
        <v>0.88</v>
      </c>
      <c r="FJ93" s="93">
        <f t="shared" si="155"/>
        <v>3.4930400000000001</v>
      </c>
      <c r="FK93" s="93">
        <v>2.5</v>
      </c>
      <c r="FL93" s="100">
        <f t="shared" si="83"/>
        <v>1.1403732122587968</v>
      </c>
    </row>
    <row r="94" spans="2:168" x14ac:dyDescent="0.25">
      <c r="B94" s="93">
        <v>0.89</v>
      </c>
      <c r="C94" s="93">
        <f t="shared" si="84"/>
        <v>5.6606077900000003</v>
      </c>
      <c r="D94" s="93">
        <f t="shared" si="80"/>
        <v>1.0389000000000002</v>
      </c>
      <c r="E94" s="93">
        <v>5.5E-2</v>
      </c>
      <c r="F94" s="93">
        <v>0</v>
      </c>
      <c r="G94" s="99">
        <f t="shared" si="85"/>
        <v>2.7274668943889853</v>
      </c>
      <c r="H94" s="99">
        <f t="shared" si="86"/>
        <v>2.1295355688468165</v>
      </c>
      <c r="I94" s="100">
        <f t="shared" si="87"/>
        <v>2.2810142857142859</v>
      </c>
      <c r="K94" s="93">
        <v>0.89</v>
      </c>
      <c r="L94" s="93">
        <f t="shared" si="88"/>
        <v>6.0062117000000006</v>
      </c>
      <c r="M94" s="93">
        <v>0.47699999999999998</v>
      </c>
      <c r="N94" s="93">
        <v>1.4</v>
      </c>
      <c r="O94" s="93">
        <v>0.33</v>
      </c>
      <c r="P94" s="99">
        <f t="shared" si="89"/>
        <v>0.42465130059978184</v>
      </c>
      <c r="Q94" s="99">
        <f t="shared" si="90"/>
        <v>1.2909308505997821</v>
      </c>
      <c r="R94" s="100">
        <f t="shared" si="91"/>
        <v>1.1075756363140676</v>
      </c>
      <c r="T94" s="93">
        <v>0.89</v>
      </c>
      <c r="U94" s="93">
        <f t="shared" si="92"/>
        <v>6.0146399000000006</v>
      </c>
      <c r="V94" s="93">
        <v>0.7</v>
      </c>
      <c r="W94" s="93">
        <v>0</v>
      </c>
      <c r="Y94" s="99">
        <f t="shared" si="93"/>
        <v>0.57668054078911068</v>
      </c>
      <c r="Z94" s="99">
        <f t="shared" si="94"/>
        <v>1.4571671672951347</v>
      </c>
      <c r="AA94" s="100">
        <f t="shared" si="95"/>
        <v>1.2108326363140676</v>
      </c>
      <c r="AC94" s="93">
        <v>0.89</v>
      </c>
      <c r="AD94" s="93">
        <f t="shared" si="96"/>
        <v>5.8229980000000001</v>
      </c>
      <c r="AE94" s="93">
        <v>0.65</v>
      </c>
      <c r="AF94" s="93">
        <v>0.2</v>
      </c>
      <c r="AG94" s="93">
        <v>1.03</v>
      </c>
      <c r="AH94" s="99">
        <f t="shared" si="97"/>
        <v>1.4459076281542469</v>
      </c>
      <c r="AI94" s="99">
        <f t="shared" si="98"/>
        <v>2.2533880803571429</v>
      </c>
      <c r="AJ94" s="100">
        <f t="shared" si="99"/>
        <v>1.9193853660714286</v>
      </c>
      <c r="AL94" s="93">
        <v>0.89</v>
      </c>
      <c r="AM94" s="93">
        <f t="shared" si="100"/>
        <v>5.8243949999999991</v>
      </c>
      <c r="AN94" s="93">
        <v>-0.48</v>
      </c>
      <c r="AO94" s="93">
        <v>0.38</v>
      </c>
      <c r="AQ94" s="99">
        <f t="shared" si="101"/>
        <v>1.6418583660714283</v>
      </c>
      <c r="AR94" s="99">
        <f t="shared" si="102"/>
        <v>2.2594227297297294</v>
      </c>
      <c r="AS94" s="100">
        <f t="shared" si="103"/>
        <v>2.1186790154440152</v>
      </c>
      <c r="AU94" s="93">
        <v>0.89</v>
      </c>
      <c r="AV94" s="93">
        <f t="shared" si="104"/>
        <v>5.452197</v>
      </c>
      <c r="AW94" s="93">
        <v>0</v>
      </c>
      <c r="AX94" s="93">
        <v>0.13</v>
      </c>
      <c r="AZ94" s="99">
        <f t="shared" si="105"/>
        <v>2.8623632146441005</v>
      </c>
      <c r="BA94" s="99">
        <f t="shared" si="106"/>
        <v>2.2836394708011585</v>
      </c>
      <c r="BB94" s="100">
        <f t="shared" si="107"/>
        <v>2.7411664708011583</v>
      </c>
      <c r="BD94" s="93">
        <v>0.89</v>
      </c>
      <c r="BE94" s="93">
        <f t="shared" si="108"/>
        <v>6.4372400000000001</v>
      </c>
      <c r="BF94" s="93">
        <v>0.41499999999999998</v>
      </c>
      <c r="BG94" s="93">
        <v>0.33</v>
      </c>
      <c r="BH94" s="93">
        <v>0.4</v>
      </c>
      <c r="BI94" s="99">
        <f t="shared" si="109"/>
        <v>0.19392282978723405</v>
      </c>
      <c r="BJ94" s="99">
        <f t="shared" si="110"/>
        <v>1.5317215505994168</v>
      </c>
      <c r="BK94" s="100">
        <f t="shared" si="111"/>
        <v>0.87111132978723416</v>
      </c>
      <c r="BM94" s="93">
        <v>0.89</v>
      </c>
      <c r="BN94" s="93">
        <f t="shared" si="112"/>
        <v>6.4415443000000003</v>
      </c>
      <c r="BO94" s="93">
        <v>0.43</v>
      </c>
      <c r="BR94" s="99">
        <f t="shared" si="113"/>
        <v>0.365526829787234</v>
      </c>
      <c r="BS94" s="99">
        <f t="shared" si="114"/>
        <v>1.6282388297872341</v>
      </c>
      <c r="BT94" s="100">
        <f t="shared" si="115"/>
        <v>1.0705938297872342</v>
      </c>
      <c r="BV94" s="93">
        <v>0.89</v>
      </c>
      <c r="BW94" s="93">
        <f t="shared" si="116"/>
        <v>6.1003854950000003</v>
      </c>
      <c r="BX94" s="93">
        <f t="shared" si="117"/>
        <v>1.0418000000000001</v>
      </c>
      <c r="BY94" s="93">
        <v>0</v>
      </c>
      <c r="BZ94" s="93">
        <v>0</v>
      </c>
      <c r="CA94" s="99">
        <f t="shared" si="118"/>
        <v>0.79778482545454554</v>
      </c>
      <c r="CB94" s="99">
        <f t="shared" si="119"/>
        <v>1.0967077411167514</v>
      </c>
      <c r="CC94" s="100">
        <f t="shared" si="120"/>
        <v>0.91320886363636367</v>
      </c>
      <c r="CE94" s="93">
        <v>0.89</v>
      </c>
      <c r="CF94" s="93">
        <f t="shared" si="121"/>
        <v>6.0472407000000006</v>
      </c>
      <c r="CG94" s="93">
        <v>1.43</v>
      </c>
      <c r="CH94" s="93">
        <v>1.2</v>
      </c>
      <c r="CI94" s="93">
        <v>1.2</v>
      </c>
      <c r="CJ94" s="99">
        <f t="shared" si="122"/>
        <v>0.66324308116883124</v>
      </c>
      <c r="CK94" s="99">
        <f t="shared" si="123"/>
        <v>1.0103170268310371</v>
      </c>
      <c r="CL94" s="100">
        <f t="shared" si="124"/>
        <v>0.74035493506493499</v>
      </c>
      <c r="CN94" s="93">
        <v>0.89</v>
      </c>
      <c r="CO94" s="93">
        <f t="shared" si="125"/>
        <v>6.4327230000000002</v>
      </c>
      <c r="CP94" s="93">
        <v>0.67</v>
      </c>
      <c r="CQ94" s="93">
        <v>0.6</v>
      </c>
      <c r="CR94" s="93">
        <v>0.6</v>
      </c>
      <c r="CS94" s="99">
        <f t="shared" si="126"/>
        <v>0.12793815803150882</v>
      </c>
      <c r="CT94" s="99">
        <f t="shared" si="127"/>
        <v>1.5423911580315091</v>
      </c>
      <c r="CU94" s="100">
        <f t="shared" si="128"/>
        <v>0.88639115803150892</v>
      </c>
      <c r="CW94" s="93">
        <v>0.89</v>
      </c>
      <c r="CX94" s="93">
        <f t="shared" si="129"/>
        <v>6.0833479000000006</v>
      </c>
      <c r="CY94" s="93">
        <v>0.8</v>
      </c>
      <c r="CZ94" s="93">
        <v>0.28000000000000003</v>
      </c>
      <c r="DA94" s="93">
        <v>0.28000000000000003</v>
      </c>
      <c r="DB94" s="99">
        <f t="shared" si="130"/>
        <v>2.2990948849945232</v>
      </c>
      <c r="DC94" s="99">
        <f t="shared" si="131"/>
        <v>1.6490808751369113</v>
      </c>
      <c r="DD94" s="100">
        <f t="shared" si="132"/>
        <v>2.1985277077922079</v>
      </c>
      <c r="DF94" s="93">
        <v>0.89</v>
      </c>
      <c r="DG94" s="93">
        <f t="shared" si="133"/>
        <v>5.4730750000000006</v>
      </c>
      <c r="DH94" s="93">
        <v>0.19</v>
      </c>
      <c r="DI94" s="93">
        <v>0.24</v>
      </c>
      <c r="DJ94" s="93">
        <v>0.16</v>
      </c>
      <c r="DK94" s="99">
        <f t="shared" si="134"/>
        <v>2.6094371700012435</v>
      </c>
      <c r="DL94" s="99">
        <f t="shared" si="135"/>
        <v>2.2080900267857144</v>
      </c>
      <c r="DM94" s="100">
        <f t="shared" si="136"/>
        <v>2.5241138125</v>
      </c>
      <c r="DO94" s="93">
        <v>0.89</v>
      </c>
      <c r="DP94" s="93">
        <f t="shared" si="137"/>
        <v>5.8898229999999998</v>
      </c>
      <c r="DQ94" s="93">
        <v>0.1</v>
      </c>
      <c r="DR94" s="93">
        <v>0.27</v>
      </c>
      <c r="DS94" s="93">
        <v>0.27</v>
      </c>
      <c r="DT94" s="99">
        <f t="shared" si="138"/>
        <v>1.2331956139585605</v>
      </c>
      <c r="DU94" s="99">
        <f t="shared" si="139"/>
        <v>2.1472143282442748</v>
      </c>
      <c r="DV94" s="100">
        <f t="shared" si="140"/>
        <v>1.8207686139585606</v>
      </c>
      <c r="DX94" s="93">
        <v>0.89</v>
      </c>
      <c r="DY94" s="93">
        <f t="shared" si="141"/>
        <v>5.4852679000000002</v>
      </c>
      <c r="DZ94" s="93">
        <v>0.22</v>
      </c>
      <c r="EA94" s="93">
        <v>0.22</v>
      </c>
      <c r="EB94" s="93">
        <v>0.22</v>
      </c>
      <c r="EC94" s="99">
        <f t="shared" si="142"/>
        <v>3.4707077169750429</v>
      </c>
      <c r="ED94" s="99">
        <f t="shared" si="143"/>
        <v>2.4306281429501793</v>
      </c>
      <c r="EE94" s="100">
        <f t="shared" si="144"/>
        <v>3.3857936119691119</v>
      </c>
      <c r="EG94" s="93">
        <v>0.89</v>
      </c>
      <c r="EH94" s="93">
        <f t="shared" si="145"/>
        <v>6.0249657000000001</v>
      </c>
      <c r="EI94" s="93">
        <v>2.7</v>
      </c>
      <c r="EJ94" s="93">
        <v>2.7</v>
      </c>
      <c r="EK94" s="93">
        <v>2.7</v>
      </c>
      <c r="EL94" s="99">
        <f t="shared" si="146"/>
        <v>0.68791138789450668</v>
      </c>
      <c r="EM94" s="99">
        <f t="shared" si="147"/>
        <v>0.90459082147389425</v>
      </c>
      <c r="EN94" s="100">
        <f t="shared" si="148"/>
        <v>0.69643694399350653</v>
      </c>
      <c r="EP94" s="93">
        <v>0.89</v>
      </c>
      <c r="EQ94" s="93">
        <f t="shared" si="149"/>
        <v>6.0615800000000002</v>
      </c>
      <c r="ER94" s="93">
        <v>2.7</v>
      </c>
      <c r="ES94" s="93">
        <v>2.7</v>
      </c>
      <c r="ET94" s="93">
        <v>2.7</v>
      </c>
      <c r="EU94" s="99">
        <f t="shared" si="150"/>
        <v>2.1735489894480517</v>
      </c>
      <c r="EV94" s="99">
        <f t="shared" si="151"/>
        <v>1.4477670024570026</v>
      </c>
      <c r="EW94" s="100">
        <f t="shared" si="152"/>
        <v>2.092048366093366</v>
      </c>
      <c r="EY94" s="93">
        <v>0.89</v>
      </c>
      <c r="EZ94" s="93">
        <f t="shared" si="153"/>
        <v>3.5058400000000001</v>
      </c>
      <c r="FA94" s="93">
        <v>1.4</v>
      </c>
      <c r="FB94" s="100">
        <f t="shared" si="81"/>
        <v>0.91403755832662914</v>
      </c>
      <c r="FD94" s="93">
        <v>0.89</v>
      </c>
      <c r="FE94" s="93">
        <f t="shared" si="154"/>
        <v>3.1805300000000001</v>
      </c>
      <c r="FF94" s="93">
        <v>0.7</v>
      </c>
      <c r="FG94" s="100">
        <f t="shared" si="82"/>
        <v>3.6683276864584693</v>
      </c>
      <c r="FI94" s="93">
        <v>0.89</v>
      </c>
      <c r="FJ94" s="93">
        <f t="shared" si="155"/>
        <v>3.4973700000000001</v>
      </c>
      <c r="FK94" s="93">
        <v>2.5</v>
      </c>
      <c r="FL94" s="100">
        <f t="shared" si="83"/>
        <v>1.1056034748735939</v>
      </c>
    </row>
    <row r="95" spans="2:168" x14ac:dyDescent="0.25">
      <c r="B95" s="93">
        <v>0.9</v>
      </c>
      <c r="C95" s="93">
        <f t="shared" si="84"/>
        <v>5.6606800000000002</v>
      </c>
      <c r="D95" s="93">
        <f t="shared" si="80"/>
        <v>1.052</v>
      </c>
      <c r="E95" s="93">
        <v>5.5E-2</v>
      </c>
      <c r="F95" s="93">
        <v>0</v>
      </c>
      <c r="G95" s="99">
        <f t="shared" si="85"/>
        <v>2.7503007444061969</v>
      </c>
      <c r="H95" s="99">
        <f t="shared" si="86"/>
        <v>2.1326224612736664</v>
      </c>
      <c r="I95" s="100">
        <f t="shared" si="87"/>
        <v>2.2874642857142859</v>
      </c>
      <c r="K95" s="93">
        <v>0.9</v>
      </c>
      <c r="L95" s="93">
        <f t="shared" si="88"/>
        <v>6.0108699999999997</v>
      </c>
      <c r="M95" s="93">
        <v>0.47699999999999998</v>
      </c>
      <c r="N95" s="93">
        <v>1.4</v>
      </c>
      <c r="O95" s="93">
        <v>0.33</v>
      </c>
      <c r="P95" s="99">
        <f t="shared" si="89"/>
        <v>0.41773271810250817</v>
      </c>
      <c r="Q95" s="99">
        <f t="shared" si="90"/>
        <v>1.2967002181025082</v>
      </c>
      <c r="R95" s="100">
        <f t="shared" si="91"/>
        <v>1.1038109323882224</v>
      </c>
      <c r="T95" s="93">
        <v>0.9</v>
      </c>
      <c r="U95" s="93">
        <f t="shared" si="92"/>
        <v>6.0186089999999997</v>
      </c>
      <c r="V95" s="93">
        <v>0.7</v>
      </c>
      <c r="W95" s="93">
        <v>0</v>
      </c>
      <c r="Y95" s="99">
        <f t="shared" si="93"/>
        <v>0.55571811827462514</v>
      </c>
      <c r="Z95" s="99">
        <f t="shared" si="94"/>
        <v>1.4492241423710108</v>
      </c>
      <c r="AA95" s="100">
        <f t="shared" si="95"/>
        <v>1.1980109323882224</v>
      </c>
      <c r="AC95" s="93">
        <v>0.9</v>
      </c>
      <c r="AD95" s="93">
        <f t="shared" si="96"/>
        <v>5.8271799999999994</v>
      </c>
      <c r="AE95" s="93">
        <v>0.65</v>
      </c>
      <c r="AF95" s="93">
        <v>0.2</v>
      </c>
      <c r="AG95" s="93">
        <v>1.03</v>
      </c>
      <c r="AH95" s="99">
        <f t="shared" si="97"/>
        <v>1.4368010905298347</v>
      </c>
      <c r="AI95" s="99">
        <f t="shared" si="98"/>
        <v>2.254970982142857</v>
      </c>
      <c r="AJ95" s="100">
        <f t="shared" si="99"/>
        <v>1.9205281249999999</v>
      </c>
      <c r="AL95" s="93">
        <v>0.9</v>
      </c>
      <c r="AM95" s="93">
        <f t="shared" si="100"/>
        <v>5.8284500000000001</v>
      </c>
      <c r="AN95" s="93">
        <v>-0.48</v>
      </c>
      <c r="AO95" s="93">
        <v>0.38</v>
      </c>
      <c r="AQ95" s="99">
        <f t="shared" si="101"/>
        <v>1.6160681249999997</v>
      </c>
      <c r="AR95" s="99">
        <f t="shared" si="102"/>
        <v>2.2602770270270267</v>
      </c>
      <c r="AS95" s="100">
        <f t="shared" si="103"/>
        <v>2.1027341698841697</v>
      </c>
      <c r="AU95" s="93">
        <v>0.9</v>
      </c>
      <c r="AV95" s="93">
        <f t="shared" si="104"/>
        <v>5.4520700000000009</v>
      </c>
      <c r="AW95" s="93">
        <v>0</v>
      </c>
      <c r="AX95" s="93">
        <v>0.13</v>
      </c>
      <c r="AZ95" s="99">
        <f t="shared" si="105"/>
        <v>2.8546065111970842</v>
      </c>
      <c r="BA95" s="99">
        <f t="shared" si="106"/>
        <v>2.2825158663127416</v>
      </c>
      <c r="BB95" s="100">
        <f t="shared" si="107"/>
        <v>2.7322158663127416</v>
      </c>
      <c r="BD95" s="93">
        <v>0.9</v>
      </c>
      <c r="BE95" s="93">
        <f t="shared" si="108"/>
        <v>6.4410700000000007</v>
      </c>
      <c r="BF95" s="93">
        <v>0.41499999999999998</v>
      </c>
      <c r="BG95" s="93">
        <v>0.33</v>
      </c>
      <c r="BH95" s="93">
        <v>0.4</v>
      </c>
      <c r="BI95" s="99">
        <f t="shared" si="109"/>
        <v>0.19167151837524177</v>
      </c>
      <c r="BJ95" s="99">
        <f t="shared" si="110"/>
        <v>1.5403008100226807</v>
      </c>
      <c r="BK95" s="100">
        <f t="shared" si="111"/>
        <v>0.87603970019342359</v>
      </c>
      <c r="BM95" s="93">
        <v>0.9</v>
      </c>
      <c r="BN95" s="93">
        <f t="shared" si="112"/>
        <v>6.4449830000000006</v>
      </c>
      <c r="BO95" s="93">
        <v>0.43</v>
      </c>
      <c r="BR95" s="99">
        <f t="shared" si="113"/>
        <v>0.34766015473887807</v>
      </c>
      <c r="BS95" s="99">
        <f t="shared" si="114"/>
        <v>1.6283737911025147</v>
      </c>
      <c r="BT95" s="100">
        <f t="shared" si="115"/>
        <v>1.057787427466151</v>
      </c>
      <c r="BV95" s="93">
        <v>0.9</v>
      </c>
      <c r="BW95" s="93">
        <f t="shared" si="116"/>
        <v>6.0999815000000002</v>
      </c>
      <c r="BX95" s="93">
        <f t="shared" si="117"/>
        <v>1.054</v>
      </c>
      <c r="BY95" s="93">
        <v>0</v>
      </c>
      <c r="BZ95" s="93">
        <v>0</v>
      </c>
      <c r="CA95" s="99">
        <f t="shared" si="118"/>
        <v>0.78918318181818192</v>
      </c>
      <c r="CB95" s="99">
        <f t="shared" si="119"/>
        <v>1.0908704430087679</v>
      </c>
      <c r="CC95" s="100">
        <f t="shared" si="120"/>
        <v>0.89863409090909085</v>
      </c>
      <c r="CE95" s="93">
        <v>0.9</v>
      </c>
      <c r="CF95" s="93">
        <f t="shared" si="121"/>
        <v>6.0516670000000001</v>
      </c>
      <c r="CG95" s="93">
        <v>1.43</v>
      </c>
      <c r="CH95" s="93">
        <v>1.2</v>
      </c>
      <c r="CI95" s="93">
        <v>1.2</v>
      </c>
      <c r="CJ95" s="99">
        <f t="shared" si="122"/>
        <v>0.66758230519480533</v>
      </c>
      <c r="CK95" s="99">
        <f t="shared" si="123"/>
        <v>1.0111334300217549</v>
      </c>
      <c r="CL95" s="100">
        <f t="shared" si="124"/>
        <v>0.74029415584415581</v>
      </c>
      <c r="CN95" s="93">
        <v>0.9</v>
      </c>
      <c r="CO95" s="93">
        <f t="shared" si="125"/>
        <v>6.4369300000000003</v>
      </c>
      <c r="CP95" s="93">
        <v>0.67</v>
      </c>
      <c r="CQ95" s="93">
        <v>0.6</v>
      </c>
      <c r="CR95" s="93">
        <v>0.6</v>
      </c>
      <c r="CS95" s="99">
        <f t="shared" si="126"/>
        <v>0.13143045314276433</v>
      </c>
      <c r="CT95" s="99">
        <f t="shared" si="127"/>
        <v>1.5497304531427645</v>
      </c>
      <c r="CU95" s="100">
        <f t="shared" si="128"/>
        <v>0.88973045314276444</v>
      </c>
      <c r="CW95" s="93">
        <v>0.9</v>
      </c>
      <c r="CX95" s="93">
        <f t="shared" si="129"/>
        <v>6.0880890000000001</v>
      </c>
      <c r="CY95" s="93">
        <v>0.8</v>
      </c>
      <c r="CZ95" s="93">
        <v>0.28000000000000003</v>
      </c>
      <c r="DA95" s="93">
        <v>0.28000000000000003</v>
      </c>
      <c r="DB95" s="99">
        <f t="shared" si="130"/>
        <v>2.2983854326396496</v>
      </c>
      <c r="DC95" s="99">
        <f t="shared" si="131"/>
        <v>1.6458141840087623</v>
      </c>
      <c r="DD95" s="100">
        <f t="shared" si="132"/>
        <v>2.1993237012987015</v>
      </c>
      <c r="DF95" s="93">
        <v>0.9</v>
      </c>
      <c r="DG95" s="93">
        <f t="shared" si="133"/>
        <v>5.47105</v>
      </c>
      <c r="DH95" s="93">
        <v>0.19</v>
      </c>
      <c r="DI95" s="93">
        <v>0.24</v>
      </c>
      <c r="DJ95" s="93">
        <v>0.16</v>
      </c>
      <c r="DK95" s="99">
        <f t="shared" si="134"/>
        <v>2.6244837433399413</v>
      </c>
      <c r="DL95" s="99">
        <f t="shared" si="135"/>
        <v>2.2137245535714292</v>
      </c>
      <c r="DM95" s="100">
        <f t="shared" si="136"/>
        <v>2.5347352678571431</v>
      </c>
      <c r="DO95" s="93">
        <v>0.9</v>
      </c>
      <c r="DP95" s="93">
        <f t="shared" si="137"/>
        <v>5.8879299999999999</v>
      </c>
      <c r="DQ95" s="93">
        <v>0.1</v>
      </c>
      <c r="DR95" s="93">
        <v>0.27</v>
      </c>
      <c r="DS95" s="93">
        <v>0.27</v>
      </c>
      <c r="DT95" s="99">
        <f t="shared" si="138"/>
        <v>1.2439765321701199</v>
      </c>
      <c r="DU95" s="99">
        <f t="shared" si="139"/>
        <v>2.1583793893129766</v>
      </c>
      <c r="DV95" s="100">
        <f t="shared" si="140"/>
        <v>1.8316365321701198</v>
      </c>
      <c r="DX95" s="93">
        <v>0.9</v>
      </c>
      <c r="DY95" s="93">
        <f t="shared" si="141"/>
        <v>5.4832890000000001</v>
      </c>
      <c r="DZ95" s="93">
        <v>0.22</v>
      </c>
      <c r="EA95" s="93">
        <v>0.22</v>
      </c>
      <c r="EB95" s="93">
        <v>0.22</v>
      </c>
      <c r="EC95" s="99">
        <f t="shared" si="142"/>
        <v>3.4779424537435455</v>
      </c>
      <c r="ED95" s="99">
        <f t="shared" si="143"/>
        <v>2.4356028817974602</v>
      </c>
      <c r="EE95" s="100">
        <f t="shared" si="144"/>
        <v>3.3993896718146717</v>
      </c>
      <c r="EG95" s="93">
        <v>0.9</v>
      </c>
      <c r="EH95" s="93">
        <f t="shared" si="145"/>
        <v>6.0314169999999994</v>
      </c>
      <c r="EI95" s="93">
        <v>2.7</v>
      </c>
      <c r="EJ95" s="93">
        <v>2.7</v>
      </c>
      <c r="EK95" s="93">
        <v>2.7</v>
      </c>
      <c r="EL95" s="99">
        <f t="shared" si="146"/>
        <v>0.68873803858178284</v>
      </c>
      <c r="EM95" s="99">
        <f t="shared" si="147"/>
        <v>0.91351869787889772</v>
      </c>
      <c r="EN95" s="100">
        <f t="shared" si="148"/>
        <v>0.69886870941558443</v>
      </c>
      <c r="EP95" s="93">
        <v>0.9</v>
      </c>
      <c r="EQ95" s="93">
        <f t="shared" si="149"/>
        <v>6.0683000000000007</v>
      </c>
      <c r="ER95" s="93">
        <v>2.7</v>
      </c>
      <c r="ES95" s="93">
        <v>2.7</v>
      </c>
      <c r="ET95" s="93">
        <v>2.7</v>
      </c>
      <c r="EU95" s="99">
        <f t="shared" si="150"/>
        <v>2.1823528003246757</v>
      </c>
      <c r="EV95" s="99">
        <f t="shared" si="151"/>
        <v>1.4603815724815723</v>
      </c>
      <c r="EW95" s="100">
        <f t="shared" si="152"/>
        <v>2.1001042997543</v>
      </c>
      <c r="EY95" s="93">
        <v>0.9</v>
      </c>
      <c r="EZ95" s="93">
        <f t="shared" si="153"/>
        <v>3.5094000000000003</v>
      </c>
      <c r="FA95" s="93">
        <v>1.4</v>
      </c>
      <c r="FB95" s="100">
        <f t="shared" si="81"/>
        <v>0.89828290426387747</v>
      </c>
      <c r="FD95" s="93">
        <v>0.9</v>
      </c>
      <c r="FE95" s="93">
        <f t="shared" si="154"/>
        <v>3.1813000000000002</v>
      </c>
      <c r="FF95" s="93">
        <v>0.7</v>
      </c>
      <c r="FG95" s="100">
        <f t="shared" si="82"/>
        <v>3.6466526031360176</v>
      </c>
      <c r="FI95" s="93">
        <v>0.9</v>
      </c>
      <c r="FJ95" s="93">
        <f t="shared" si="155"/>
        <v>3.5017</v>
      </c>
      <c r="FK95" s="93">
        <v>2.5</v>
      </c>
      <c r="FL95" s="100">
        <f t="shared" si="83"/>
        <v>1.0713337374883911</v>
      </c>
    </row>
    <row r="96" spans="2:168" x14ac:dyDescent="0.25">
      <c r="B96" s="93">
        <v>0.91</v>
      </c>
      <c r="C96" s="93">
        <f t="shared" si="84"/>
        <v>5.6607519899999996</v>
      </c>
      <c r="D96" s="93">
        <f t="shared" si="80"/>
        <v>1.0651000000000002</v>
      </c>
      <c r="E96" s="93">
        <v>5.5E-2</v>
      </c>
      <c r="F96" s="93">
        <v>0</v>
      </c>
      <c r="G96" s="99">
        <f t="shared" si="85"/>
        <v>2.7735545944234086</v>
      </c>
      <c r="H96" s="99">
        <f t="shared" si="86"/>
        <v>2.1357203537005169</v>
      </c>
      <c r="I96" s="100">
        <f t="shared" si="87"/>
        <v>2.2939142857142856</v>
      </c>
      <c r="K96" s="93">
        <v>0.91</v>
      </c>
      <c r="L96" s="93">
        <f t="shared" si="88"/>
        <v>6.0155436999999994</v>
      </c>
      <c r="M96" s="93">
        <v>0.47699999999999998</v>
      </c>
      <c r="N96" s="93">
        <v>1.4</v>
      </c>
      <c r="O96" s="93">
        <v>0.33</v>
      </c>
      <c r="P96" s="99">
        <f t="shared" si="89"/>
        <v>0.41090953560523441</v>
      </c>
      <c r="Q96" s="99">
        <f t="shared" si="90"/>
        <v>1.3027495856052347</v>
      </c>
      <c r="R96" s="100">
        <f t="shared" si="91"/>
        <v>1.1001122284623774</v>
      </c>
      <c r="T96" s="93">
        <v>0.91</v>
      </c>
      <c r="U96" s="93">
        <f t="shared" si="92"/>
        <v>6.0225781000000005</v>
      </c>
      <c r="V96" s="93">
        <v>0.7</v>
      </c>
      <c r="W96" s="93">
        <v>0</v>
      </c>
      <c r="Y96" s="99">
        <f t="shared" si="93"/>
        <v>0.53489569576013973</v>
      </c>
      <c r="Z96" s="99">
        <f t="shared" si="94"/>
        <v>1.4412811174468869</v>
      </c>
      <c r="AA96" s="100">
        <f t="shared" si="95"/>
        <v>1.1851892284623773</v>
      </c>
      <c r="AC96" s="93">
        <v>0.91</v>
      </c>
      <c r="AD96" s="93">
        <f t="shared" si="96"/>
        <v>5.8313619999999995</v>
      </c>
      <c r="AE96" s="93">
        <v>0.65</v>
      </c>
      <c r="AF96" s="93">
        <v>0.2</v>
      </c>
      <c r="AG96" s="93">
        <v>1.03</v>
      </c>
      <c r="AH96" s="99">
        <f t="shared" si="97"/>
        <v>1.4278245529054225</v>
      </c>
      <c r="AI96" s="99">
        <f t="shared" si="98"/>
        <v>2.2565938839285713</v>
      </c>
      <c r="AJ96" s="100">
        <f t="shared" si="99"/>
        <v>1.9218768839285711</v>
      </c>
      <c r="AL96" s="93">
        <v>0.91</v>
      </c>
      <c r="AM96" s="93">
        <f t="shared" si="100"/>
        <v>5.8325050000000003</v>
      </c>
      <c r="AN96" s="93">
        <v>-0.48</v>
      </c>
      <c r="AO96" s="93">
        <v>0.38</v>
      </c>
      <c r="AQ96" s="99">
        <f t="shared" si="101"/>
        <v>1.5901818839285713</v>
      </c>
      <c r="AR96" s="99">
        <f t="shared" si="102"/>
        <v>2.261207324324324</v>
      </c>
      <c r="AS96" s="100">
        <f t="shared" si="103"/>
        <v>2.0867893243243243</v>
      </c>
      <c r="AU96" s="93">
        <v>0.91</v>
      </c>
      <c r="AV96" s="93">
        <f t="shared" si="104"/>
        <v>5.451943</v>
      </c>
      <c r="AW96" s="93">
        <v>0</v>
      </c>
      <c r="AX96" s="93">
        <v>0.13</v>
      </c>
      <c r="AZ96" s="99">
        <f t="shared" si="105"/>
        <v>2.8468498077500675</v>
      </c>
      <c r="BA96" s="99">
        <f t="shared" si="106"/>
        <v>2.2814182618243244</v>
      </c>
      <c r="BB96" s="100">
        <f t="shared" si="107"/>
        <v>2.7232652618243245</v>
      </c>
      <c r="BD96" s="93">
        <v>0.91</v>
      </c>
      <c r="BE96" s="93">
        <f t="shared" si="108"/>
        <v>6.4449000000000005</v>
      </c>
      <c r="BF96" s="93">
        <v>0.41499999999999998</v>
      </c>
      <c r="BG96" s="93">
        <v>0.33</v>
      </c>
      <c r="BH96" s="93">
        <v>0.4</v>
      </c>
      <c r="BI96" s="99">
        <f t="shared" si="109"/>
        <v>0.18950320696324952</v>
      </c>
      <c r="BJ96" s="99">
        <f t="shared" si="110"/>
        <v>1.5489460694459447</v>
      </c>
      <c r="BK96" s="100">
        <f t="shared" si="111"/>
        <v>0.88104807059961321</v>
      </c>
      <c r="BM96" s="93">
        <v>0.91</v>
      </c>
      <c r="BN96" s="93">
        <f t="shared" si="112"/>
        <v>6.4484217000000008</v>
      </c>
      <c r="BO96" s="93">
        <v>0.43</v>
      </c>
      <c r="BR96" s="99">
        <f t="shared" si="113"/>
        <v>0.32987947969052217</v>
      </c>
      <c r="BS96" s="99">
        <f t="shared" si="114"/>
        <v>1.628508752417795</v>
      </c>
      <c r="BT96" s="100">
        <f t="shared" si="115"/>
        <v>1.0449810251450677</v>
      </c>
      <c r="BV96" s="93">
        <v>0.91</v>
      </c>
      <c r="BW96" s="93">
        <f t="shared" si="116"/>
        <v>6.0995772950000005</v>
      </c>
      <c r="BX96" s="93">
        <f t="shared" si="117"/>
        <v>1.0662</v>
      </c>
      <c r="BY96" s="93">
        <v>0</v>
      </c>
      <c r="BZ96" s="93">
        <v>0</v>
      </c>
      <c r="CA96" s="99">
        <f t="shared" si="118"/>
        <v>0.78098753818181821</v>
      </c>
      <c r="CB96" s="99">
        <f t="shared" si="119"/>
        <v>1.0850331449007844</v>
      </c>
      <c r="CC96" s="100">
        <f t="shared" si="120"/>
        <v>0.88405931818181815</v>
      </c>
      <c r="CE96" s="93">
        <v>0.91</v>
      </c>
      <c r="CF96" s="93">
        <f t="shared" si="121"/>
        <v>6.0560932999999997</v>
      </c>
      <c r="CG96" s="93">
        <v>1.43</v>
      </c>
      <c r="CH96" s="93">
        <v>1.2</v>
      </c>
      <c r="CI96" s="93">
        <v>1.2</v>
      </c>
      <c r="CJ96" s="99">
        <f t="shared" si="122"/>
        <v>0.67220752922077942</v>
      </c>
      <c r="CK96" s="99">
        <f t="shared" si="123"/>
        <v>1.0121898332124728</v>
      </c>
      <c r="CL96" s="100">
        <f t="shared" si="124"/>
        <v>0.74047337662337664</v>
      </c>
      <c r="CN96" s="93">
        <v>0.91</v>
      </c>
      <c r="CO96" s="93">
        <f t="shared" si="125"/>
        <v>6.4411370000000003</v>
      </c>
      <c r="CP96" s="93">
        <v>0.67</v>
      </c>
      <c r="CQ96" s="93">
        <v>0.6</v>
      </c>
      <c r="CR96" s="93">
        <v>0.6</v>
      </c>
      <c r="CS96" s="99">
        <f t="shared" si="126"/>
        <v>0.13505674825401981</v>
      </c>
      <c r="CT96" s="99">
        <f t="shared" si="127"/>
        <v>1.5571897482540198</v>
      </c>
      <c r="CU96" s="100">
        <f t="shared" si="128"/>
        <v>0.89318974825401987</v>
      </c>
      <c r="CW96" s="93">
        <v>0.91</v>
      </c>
      <c r="CX96" s="93">
        <f t="shared" si="129"/>
        <v>6.0928301000000005</v>
      </c>
      <c r="CY96" s="93">
        <v>0.8</v>
      </c>
      <c r="CZ96" s="93">
        <v>0.28000000000000003</v>
      </c>
      <c r="DA96" s="93">
        <v>0.28000000000000003</v>
      </c>
      <c r="DB96" s="99">
        <f t="shared" si="130"/>
        <v>2.2978359802847756</v>
      </c>
      <c r="DC96" s="99">
        <f t="shared" si="131"/>
        <v>1.6426034928806132</v>
      </c>
      <c r="DD96" s="100">
        <f t="shared" si="132"/>
        <v>2.2001756948051954</v>
      </c>
      <c r="DF96" s="93">
        <v>0.91</v>
      </c>
      <c r="DG96" s="93">
        <f t="shared" si="133"/>
        <v>5.4690249999999994</v>
      </c>
      <c r="DH96" s="93">
        <v>0.19</v>
      </c>
      <c r="DI96" s="93">
        <v>0.24</v>
      </c>
      <c r="DJ96" s="93">
        <v>0.16</v>
      </c>
      <c r="DK96" s="99">
        <f t="shared" si="134"/>
        <v>2.6395683166786386</v>
      </c>
      <c r="DL96" s="99">
        <f t="shared" si="135"/>
        <v>2.2194070803571431</v>
      </c>
      <c r="DM96" s="100">
        <f t="shared" si="136"/>
        <v>2.5453887232142862</v>
      </c>
      <c r="DO96" s="93">
        <v>0.91</v>
      </c>
      <c r="DP96" s="93">
        <f t="shared" si="137"/>
        <v>5.886037</v>
      </c>
      <c r="DQ96" s="93">
        <v>0.1</v>
      </c>
      <c r="DR96" s="93">
        <v>0.27</v>
      </c>
      <c r="DS96" s="93">
        <v>0.27</v>
      </c>
      <c r="DT96" s="99">
        <f t="shared" si="138"/>
        <v>1.2547774503816793</v>
      </c>
      <c r="DU96" s="99">
        <f t="shared" si="139"/>
        <v>2.1695984503816792</v>
      </c>
      <c r="DV96" s="100">
        <f t="shared" si="140"/>
        <v>1.8425584503816792</v>
      </c>
      <c r="DX96" s="93">
        <v>0.91</v>
      </c>
      <c r="DY96" s="93">
        <f t="shared" si="141"/>
        <v>5.4813101</v>
      </c>
      <c r="DZ96" s="93">
        <v>0.22</v>
      </c>
      <c r="EA96" s="93">
        <v>0.22</v>
      </c>
      <c r="EB96" s="93">
        <v>0.22</v>
      </c>
      <c r="EC96" s="99">
        <f t="shared" si="142"/>
        <v>3.4852211905120485</v>
      </c>
      <c r="ED96" s="99">
        <f t="shared" si="143"/>
        <v>2.4406216206447415</v>
      </c>
      <c r="EE96" s="100">
        <f t="shared" si="144"/>
        <v>3.4130297316602318</v>
      </c>
      <c r="EG96" s="93">
        <v>0.91</v>
      </c>
      <c r="EH96" s="93">
        <f t="shared" si="145"/>
        <v>6.0378683000000004</v>
      </c>
      <c r="EI96" s="93">
        <v>2.7</v>
      </c>
      <c r="EJ96" s="93">
        <v>2.7</v>
      </c>
      <c r="EK96" s="93">
        <v>2.7</v>
      </c>
      <c r="EL96" s="99">
        <f t="shared" si="146"/>
        <v>0.69010468926905921</v>
      </c>
      <c r="EM96" s="99">
        <f t="shared" si="147"/>
        <v>0.9229865742839013</v>
      </c>
      <c r="EN96" s="100">
        <f t="shared" si="148"/>
        <v>0.70184047483766232</v>
      </c>
      <c r="EP96" s="93">
        <v>0.91</v>
      </c>
      <c r="EQ96" s="93">
        <f t="shared" si="149"/>
        <v>6.0750200000000003</v>
      </c>
      <c r="ER96" s="93">
        <v>2.7</v>
      </c>
      <c r="ES96" s="93">
        <v>2.7</v>
      </c>
      <c r="ET96" s="93">
        <v>2.7</v>
      </c>
      <c r="EU96" s="99">
        <f t="shared" si="150"/>
        <v>2.1916966112012983</v>
      </c>
      <c r="EV96" s="99">
        <f t="shared" si="151"/>
        <v>1.4735361425061426</v>
      </c>
      <c r="EW96" s="100">
        <f t="shared" si="152"/>
        <v>2.1087002334152336</v>
      </c>
      <c r="EY96" s="93">
        <v>0.91</v>
      </c>
      <c r="EZ96" s="93">
        <f t="shared" si="153"/>
        <v>3.5129600000000001</v>
      </c>
      <c r="FA96" s="93">
        <v>1.4</v>
      </c>
      <c r="FB96" s="100">
        <f t="shared" si="81"/>
        <v>0.8828082502011263</v>
      </c>
      <c r="FD96" s="93">
        <v>0.91</v>
      </c>
      <c r="FE96" s="93">
        <f t="shared" si="154"/>
        <v>3.18207</v>
      </c>
      <c r="FF96" s="93">
        <v>0.7</v>
      </c>
      <c r="FG96" s="100">
        <f t="shared" si="82"/>
        <v>3.6251175198135663</v>
      </c>
      <c r="FI96" s="93">
        <v>0.91</v>
      </c>
      <c r="FJ96" s="93">
        <f t="shared" si="155"/>
        <v>3.50603</v>
      </c>
      <c r="FK96" s="93">
        <v>2.5</v>
      </c>
      <c r="FL96" s="100">
        <f t="shared" si="83"/>
        <v>1.0375640001031885</v>
      </c>
    </row>
    <row r="97" spans="2:168" x14ac:dyDescent="0.25">
      <c r="B97" s="93">
        <v>0.92</v>
      </c>
      <c r="C97" s="93">
        <f t="shared" si="84"/>
        <v>5.6608237599999995</v>
      </c>
      <c r="D97" s="93">
        <f t="shared" si="80"/>
        <v>1.0782</v>
      </c>
      <c r="E97" s="93">
        <v>5.5E-2</v>
      </c>
      <c r="F97" s="93">
        <v>0</v>
      </c>
      <c r="G97" s="99">
        <f t="shared" si="85"/>
        <v>2.7972363044406197</v>
      </c>
      <c r="H97" s="99">
        <f t="shared" si="86"/>
        <v>2.1388292461273668</v>
      </c>
      <c r="I97" s="100">
        <f t="shared" si="87"/>
        <v>2.3003642857142856</v>
      </c>
      <c r="K97" s="93">
        <v>0.92</v>
      </c>
      <c r="L97" s="93">
        <f t="shared" si="88"/>
        <v>6.0202327999999996</v>
      </c>
      <c r="M97" s="93">
        <v>0.47699999999999998</v>
      </c>
      <c r="N97" s="93">
        <v>1.4</v>
      </c>
      <c r="O97" s="93">
        <v>0.33</v>
      </c>
      <c r="P97" s="99">
        <f t="shared" si="89"/>
        <v>0.40418175310796062</v>
      </c>
      <c r="Q97" s="99">
        <f t="shared" si="90"/>
        <v>1.3090789531079607</v>
      </c>
      <c r="R97" s="100">
        <f t="shared" si="91"/>
        <v>1.096479524536532</v>
      </c>
      <c r="T97" s="93">
        <v>0.92</v>
      </c>
      <c r="U97" s="93">
        <f t="shared" si="92"/>
        <v>6.0265472000000004</v>
      </c>
      <c r="V97" s="93">
        <v>0.7</v>
      </c>
      <c r="W97" s="93">
        <v>0</v>
      </c>
      <c r="Y97" s="99">
        <f t="shared" si="93"/>
        <v>0.51421327324565425</v>
      </c>
      <c r="Z97" s="99">
        <f t="shared" si="94"/>
        <v>1.433338092522763</v>
      </c>
      <c r="AA97" s="100">
        <f t="shared" si="95"/>
        <v>1.1723675245365321</v>
      </c>
      <c r="AC97" s="93">
        <v>0.92</v>
      </c>
      <c r="AD97" s="93">
        <f t="shared" si="96"/>
        <v>5.8355439999999996</v>
      </c>
      <c r="AE97" s="93">
        <v>0.65</v>
      </c>
      <c r="AF97" s="93">
        <v>0.2</v>
      </c>
      <c r="AG97" s="93">
        <v>1.03</v>
      </c>
      <c r="AH97" s="99">
        <f t="shared" si="97"/>
        <v>1.4189780152810105</v>
      </c>
      <c r="AI97" s="99">
        <f t="shared" si="98"/>
        <v>2.2582567857142855</v>
      </c>
      <c r="AJ97" s="100">
        <f t="shared" si="99"/>
        <v>1.9234316428571427</v>
      </c>
      <c r="AL97" s="93">
        <v>0.92</v>
      </c>
      <c r="AM97" s="93">
        <f t="shared" si="100"/>
        <v>5.8365599999999995</v>
      </c>
      <c r="AN97" s="93">
        <v>-0.48</v>
      </c>
      <c r="AO97" s="93">
        <v>0.38</v>
      </c>
      <c r="AQ97" s="99">
        <f t="shared" si="101"/>
        <v>1.5641996428571427</v>
      </c>
      <c r="AR97" s="99">
        <f t="shared" si="102"/>
        <v>2.2622136216216213</v>
      </c>
      <c r="AS97" s="100">
        <f t="shared" si="103"/>
        <v>2.0708444787644784</v>
      </c>
      <c r="AU97" s="93">
        <v>0.92</v>
      </c>
      <c r="AV97" s="93">
        <f t="shared" si="104"/>
        <v>5.451816</v>
      </c>
      <c r="AW97" s="93">
        <v>0</v>
      </c>
      <c r="AX97" s="93">
        <v>0.13</v>
      </c>
      <c r="AZ97" s="99">
        <f t="shared" si="105"/>
        <v>2.8390931043030507</v>
      </c>
      <c r="BA97" s="99">
        <f t="shared" si="106"/>
        <v>2.2803466573359077</v>
      </c>
      <c r="BB97" s="100">
        <f t="shared" si="107"/>
        <v>2.7143146573359078</v>
      </c>
      <c r="BD97" s="93">
        <v>0.92</v>
      </c>
      <c r="BE97" s="93">
        <f t="shared" si="108"/>
        <v>6.4487300000000003</v>
      </c>
      <c r="BF97" s="93">
        <v>0.41499999999999998</v>
      </c>
      <c r="BG97" s="93">
        <v>0.33</v>
      </c>
      <c r="BH97" s="93">
        <v>0.4</v>
      </c>
      <c r="BI97" s="99">
        <f t="shared" si="109"/>
        <v>0.18741789555125724</v>
      </c>
      <c r="BJ97" s="99">
        <f t="shared" si="110"/>
        <v>1.5576573288692084</v>
      </c>
      <c r="BK97" s="100">
        <f t="shared" si="111"/>
        <v>0.88613644100580269</v>
      </c>
      <c r="BM97" s="93">
        <v>0.92</v>
      </c>
      <c r="BN97" s="93">
        <f t="shared" si="112"/>
        <v>6.4518604000000002</v>
      </c>
      <c r="BO97" s="93">
        <v>0.43</v>
      </c>
      <c r="BR97" s="99">
        <f t="shared" si="113"/>
        <v>0.31218480464216625</v>
      </c>
      <c r="BS97" s="99">
        <f t="shared" si="114"/>
        <v>1.6286437137330756</v>
      </c>
      <c r="BT97" s="100">
        <f t="shared" si="115"/>
        <v>1.0321746228239845</v>
      </c>
      <c r="BV97" s="93">
        <v>0.92</v>
      </c>
      <c r="BW97" s="93">
        <f t="shared" si="116"/>
        <v>6.0991728800000002</v>
      </c>
      <c r="BX97" s="93">
        <f t="shared" si="117"/>
        <v>1.0784</v>
      </c>
      <c r="BY97" s="93">
        <v>0</v>
      </c>
      <c r="BZ97" s="93">
        <v>0</v>
      </c>
      <c r="CA97" s="99">
        <f t="shared" si="118"/>
        <v>0.77320521454545454</v>
      </c>
      <c r="CB97" s="99">
        <f t="shared" si="119"/>
        <v>1.0791958467928011</v>
      </c>
      <c r="CC97" s="100">
        <f t="shared" si="120"/>
        <v>0.86948454545454534</v>
      </c>
      <c r="CE97" s="93">
        <v>0.92</v>
      </c>
      <c r="CF97" s="93">
        <f t="shared" si="121"/>
        <v>6.0605196000000001</v>
      </c>
      <c r="CG97" s="93">
        <v>1.43</v>
      </c>
      <c r="CH97" s="93">
        <v>1.2</v>
      </c>
      <c r="CI97" s="93">
        <v>1.2</v>
      </c>
      <c r="CJ97" s="99">
        <f t="shared" si="122"/>
        <v>0.6771187532467533</v>
      </c>
      <c r="CK97" s="99">
        <f t="shared" si="123"/>
        <v>1.0134862364031907</v>
      </c>
      <c r="CL97" s="100">
        <f t="shared" si="124"/>
        <v>0.74089259740259739</v>
      </c>
      <c r="CN97" s="93">
        <v>0.92</v>
      </c>
      <c r="CO97" s="93">
        <f t="shared" si="125"/>
        <v>6.4453440000000004</v>
      </c>
      <c r="CP97" s="93">
        <v>0.67</v>
      </c>
      <c r="CQ97" s="93">
        <v>0.6</v>
      </c>
      <c r="CR97" s="93">
        <v>0.6</v>
      </c>
      <c r="CS97" s="99">
        <f t="shared" si="126"/>
        <v>0.13881704336527528</v>
      </c>
      <c r="CT97" s="99">
        <f t="shared" si="127"/>
        <v>1.5647690433652754</v>
      </c>
      <c r="CU97" s="100">
        <f t="shared" si="128"/>
        <v>0.89676904336527541</v>
      </c>
      <c r="CW97" s="93">
        <v>0.92</v>
      </c>
      <c r="CX97" s="93">
        <f t="shared" si="129"/>
        <v>6.0975712000000009</v>
      </c>
      <c r="CY97" s="93">
        <v>0.8</v>
      </c>
      <c r="CZ97" s="93">
        <v>0.28000000000000003</v>
      </c>
      <c r="DA97" s="93">
        <v>0.28000000000000003</v>
      </c>
      <c r="DB97" s="99">
        <f t="shared" si="130"/>
        <v>2.2974465279299019</v>
      </c>
      <c r="DC97" s="99">
        <f t="shared" si="131"/>
        <v>1.6394488017524644</v>
      </c>
      <c r="DD97" s="100">
        <f t="shared" si="132"/>
        <v>2.2010836883116882</v>
      </c>
      <c r="DF97" s="93">
        <v>0.92</v>
      </c>
      <c r="DG97" s="93">
        <f t="shared" si="133"/>
        <v>5.4669999999999996</v>
      </c>
      <c r="DH97" s="93">
        <v>0.19</v>
      </c>
      <c r="DI97" s="93">
        <v>0.24</v>
      </c>
      <c r="DJ97" s="93">
        <v>0.16</v>
      </c>
      <c r="DK97" s="99">
        <f t="shared" si="134"/>
        <v>2.6546908900173367</v>
      </c>
      <c r="DL97" s="99">
        <f t="shared" si="135"/>
        <v>2.2251376071428575</v>
      </c>
      <c r="DM97" s="100">
        <f t="shared" si="136"/>
        <v>2.5560741785714294</v>
      </c>
      <c r="DO97" s="93">
        <v>0.92</v>
      </c>
      <c r="DP97" s="93">
        <f t="shared" si="137"/>
        <v>5.8841439999999992</v>
      </c>
      <c r="DQ97" s="93">
        <v>0.1</v>
      </c>
      <c r="DR97" s="93">
        <v>0.27</v>
      </c>
      <c r="DS97" s="93">
        <v>0.27</v>
      </c>
      <c r="DT97" s="99">
        <f t="shared" si="138"/>
        <v>1.2655983685932386</v>
      </c>
      <c r="DU97" s="99">
        <f t="shared" si="139"/>
        <v>2.1808715114503818</v>
      </c>
      <c r="DV97" s="100">
        <f t="shared" si="140"/>
        <v>1.8535343685932386</v>
      </c>
      <c r="DX97" s="93">
        <v>0.92</v>
      </c>
      <c r="DY97" s="93">
        <f t="shared" si="141"/>
        <v>5.4793311999999998</v>
      </c>
      <c r="DZ97" s="93">
        <v>0.22</v>
      </c>
      <c r="EA97" s="93">
        <v>0.22</v>
      </c>
      <c r="EB97" s="93">
        <v>0.22</v>
      </c>
      <c r="EC97" s="99">
        <f t="shared" si="142"/>
        <v>3.492543927280551</v>
      </c>
      <c r="ED97" s="99">
        <f t="shared" si="143"/>
        <v>2.4456843594920223</v>
      </c>
      <c r="EE97" s="100">
        <f t="shared" si="144"/>
        <v>3.4267137915057915</v>
      </c>
      <c r="EG97" s="93">
        <v>0.92</v>
      </c>
      <c r="EH97" s="93">
        <f t="shared" si="145"/>
        <v>6.0443196000000006</v>
      </c>
      <c r="EI97" s="93">
        <v>2.7</v>
      </c>
      <c r="EJ97" s="93">
        <v>2.7</v>
      </c>
      <c r="EK97" s="93">
        <v>2.7</v>
      </c>
      <c r="EL97" s="99">
        <f t="shared" si="146"/>
        <v>0.69201133995633535</v>
      </c>
      <c r="EM97" s="99">
        <f t="shared" si="147"/>
        <v>0.93299445068890507</v>
      </c>
      <c r="EN97" s="100">
        <f t="shared" si="148"/>
        <v>0.70535224025974019</v>
      </c>
      <c r="EP97" s="93">
        <v>0.92</v>
      </c>
      <c r="EQ97" s="93">
        <f t="shared" si="149"/>
        <v>6.0817400000000008</v>
      </c>
      <c r="ER97" s="93">
        <v>2.7</v>
      </c>
      <c r="ES97" s="93">
        <v>2.7</v>
      </c>
      <c r="ET97" s="93">
        <v>2.7</v>
      </c>
      <c r="EU97" s="99">
        <f t="shared" si="150"/>
        <v>2.2015804220779223</v>
      </c>
      <c r="EV97" s="99">
        <f t="shared" si="151"/>
        <v>1.4872307125307125</v>
      </c>
      <c r="EW97" s="100">
        <f t="shared" si="152"/>
        <v>2.1178361670761672</v>
      </c>
      <c r="EY97" s="93">
        <v>0.92</v>
      </c>
      <c r="EZ97" s="93">
        <f t="shared" si="153"/>
        <v>3.5165199999999999</v>
      </c>
      <c r="FA97" s="93">
        <v>1.4</v>
      </c>
      <c r="FB97" s="100">
        <f t="shared" si="81"/>
        <v>0.86761359613837485</v>
      </c>
      <c r="FD97" s="93">
        <v>0.92</v>
      </c>
      <c r="FE97" s="93">
        <f t="shared" si="154"/>
        <v>3.1828400000000001</v>
      </c>
      <c r="FF97" s="93">
        <v>0.7</v>
      </c>
      <c r="FG97" s="100">
        <f t="shared" si="82"/>
        <v>3.6037224364911151</v>
      </c>
      <c r="FI97" s="93">
        <v>0.92</v>
      </c>
      <c r="FJ97" s="93">
        <f t="shared" si="155"/>
        <v>3.5103599999999999</v>
      </c>
      <c r="FK97" s="93">
        <v>2.5</v>
      </c>
      <c r="FL97" s="100">
        <f t="shared" si="83"/>
        <v>1.0042942627179856</v>
      </c>
    </row>
    <row r="98" spans="2:168" x14ac:dyDescent="0.25">
      <c r="B98" s="93">
        <v>0.93</v>
      </c>
      <c r="C98" s="93">
        <f t="shared" si="84"/>
        <v>5.6608953099999999</v>
      </c>
      <c r="D98" s="93">
        <f t="shared" si="80"/>
        <v>1.0913000000000002</v>
      </c>
      <c r="E98" s="93">
        <v>5.5E-2</v>
      </c>
      <c r="F98" s="93">
        <v>0</v>
      </c>
      <c r="G98" s="99">
        <f t="shared" si="85"/>
        <v>2.8213537344578312</v>
      </c>
      <c r="H98" s="99">
        <f t="shared" si="86"/>
        <v>2.1419491385542173</v>
      </c>
      <c r="I98" s="100">
        <f t="shared" si="87"/>
        <v>2.3068142857142857</v>
      </c>
      <c r="K98" s="93">
        <v>0.93</v>
      </c>
      <c r="L98" s="93">
        <f t="shared" si="88"/>
        <v>6.0249373000000004</v>
      </c>
      <c r="M98" s="93">
        <v>0.47699999999999998</v>
      </c>
      <c r="N98" s="93">
        <v>1.4</v>
      </c>
      <c r="O98" s="93">
        <v>0.33</v>
      </c>
      <c r="P98" s="99">
        <f t="shared" si="89"/>
        <v>0.3975493706106869</v>
      </c>
      <c r="Q98" s="99">
        <f t="shared" si="90"/>
        <v>1.3156883206106871</v>
      </c>
      <c r="R98" s="100">
        <f t="shared" si="91"/>
        <v>1.0929128206106871</v>
      </c>
      <c r="T98" s="93">
        <v>0.93</v>
      </c>
      <c r="U98" s="93">
        <f t="shared" si="92"/>
        <v>6.0305163000000004</v>
      </c>
      <c r="V98" s="93">
        <v>0.7</v>
      </c>
      <c r="W98" s="93">
        <v>0</v>
      </c>
      <c r="Y98" s="99">
        <f t="shared" si="93"/>
        <v>0.49367085073116879</v>
      </c>
      <c r="Z98" s="99">
        <f t="shared" si="94"/>
        <v>1.4253950675986389</v>
      </c>
      <c r="AA98" s="100">
        <f t="shared" si="95"/>
        <v>1.159545820610687</v>
      </c>
      <c r="AC98" s="93">
        <v>0.93</v>
      </c>
      <c r="AD98" s="93">
        <f t="shared" si="96"/>
        <v>5.8397259999999998</v>
      </c>
      <c r="AE98" s="93">
        <v>0.65</v>
      </c>
      <c r="AF98" s="93">
        <v>0.2</v>
      </c>
      <c r="AG98" s="93">
        <v>1.03</v>
      </c>
      <c r="AH98" s="99">
        <f t="shared" si="97"/>
        <v>1.4102614776565987</v>
      </c>
      <c r="AI98" s="99">
        <f t="shared" si="98"/>
        <v>2.2599596874999994</v>
      </c>
      <c r="AJ98" s="100">
        <f t="shared" si="99"/>
        <v>1.925192401785714</v>
      </c>
      <c r="AL98" s="93">
        <v>0.93</v>
      </c>
      <c r="AM98" s="93">
        <f t="shared" si="100"/>
        <v>5.8406149999999997</v>
      </c>
      <c r="AN98" s="93">
        <v>-0.48</v>
      </c>
      <c r="AO98" s="93">
        <v>0.38</v>
      </c>
      <c r="AQ98" s="99">
        <f t="shared" si="101"/>
        <v>1.5381214017857141</v>
      </c>
      <c r="AR98" s="99">
        <f t="shared" si="102"/>
        <v>2.2632959189189181</v>
      </c>
      <c r="AS98" s="100">
        <f t="shared" si="103"/>
        <v>2.054899633204633</v>
      </c>
      <c r="AU98" s="93">
        <v>0.93</v>
      </c>
      <c r="AV98" s="93">
        <f t="shared" si="104"/>
        <v>5.451689</v>
      </c>
      <c r="AW98" s="93">
        <v>0</v>
      </c>
      <c r="AX98" s="93">
        <v>0.13</v>
      </c>
      <c r="AZ98" s="99">
        <f t="shared" si="105"/>
        <v>2.8313364008560344</v>
      </c>
      <c r="BA98" s="99">
        <f t="shared" si="106"/>
        <v>2.2793010528474906</v>
      </c>
      <c r="BB98" s="100">
        <f t="shared" si="107"/>
        <v>2.7053640528474907</v>
      </c>
      <c r="BD98" s="93">
        <v>0.93</v>
      </c>
      <c r="BE98" s="93">
        <f t="shared" si="108"/>
        <v>6.4525600000000001</v>
      </c>
      <c r="BF98" s="93">
        <v>0.41499999999999998</v>
      </c>
      <c r="BG98" s="93">
        <v>0.33</v>
      </c>
      <c r="BH98" s="93">
        <v>0.4</v>
      </c>
      <c r="BI98" s="99">
        <f t="shared" si="109"/>
        <v>0.18541558413926496</v>
      </c>
      <c r="BJ98" s="99">
        <f t="shared" si="110"/>
        <v>1.5664345882924724</v>
      </c>
      <c r="BK98" s="100">
        <f t="shared" si="111"/>
        <v>0.89130481141199236</v>
      </c>
      <c r="BM98" s="93">
        <v>0.93</v>
      </c>
      <c r="BN98" s="93">
        <f t="shared" si="112"/>
        <v>6.4552991000000004</v>
      </c>
      <c r="BO98" s="93">
        <v>0.43</v>
      </c>
      <c r="BR98" s="99">
        <f t="shared" si="113"/>
        <v>0.29457612959381035</v>
      </c>
      <c r="BS98" s="99">
        <f t="shared" si="114"/>
        <v>1.6287786750483559</v>
      </c>
      <c r="BT98" s="100">
        <f t="shared" si="115"/>
        <v>1.0193682205029013</v>
      </c>
      <c r="BV98" s="93">
        <v>0.93</v>
      </c>
      <c r="BW98" s="93">
        <f t="shared" si="116"/>
        <v>6.0987682549999995</v>
      </c>
      <c r="BX98" s="93">
        <f t="shared" si="117"/>
        <v>1.0906</v>
      </c>
      <c r="BY98" s="93">
        <v>0</v>
      </c>
      <c r="BZ98" s="93">
        <v>0</v>
      </c>
      <c r="CA98" s="99">
        <f t="shared" si="118"/>
        <v>0.76584353090909096</v>
      </c>
      <c r="CB98" s="99">
        <f t="shared" si="119"/>
        <v>1.0733585486848176</v>
      </c>
      <c r="CC98" s="100">
        <f t="shared" si="120"/>
        <v>0.85490977272727275</v>
      </c>
      <c r="CE98" s="93">
        <v>0.93</v>
      </c>
      <c r="CF98" s="93">
        <f t="shared" si="121"/>
        <v>6.0649458999999997</v>
      </c>
      <c r="CG98" s="93">
        <v>1.43</v>
      </c>
      <c r="CH98" s="93">
        <v>1.2</v>
      </c>
      <c r="CI98" s="93">
        <v>1.2</v>
      </c>
      <c r="CJ98" s="99">
        <f t="shared" si="122"/>
        <v>0.6823159772727273</v>
      </c>
      <c r="CK98" s="99">
        <f t="shared" si="123"/>
        <v>1.0150226395939086</v>
      </c>
      <c r="CL98" s="100">
        <f t="shared" si="124"/>
        <v>0.74155181818181815</v>
      </c>
      <c r="CN98" s="93">
        <v>0.93</v>
      </c>
      <c r="CO98" s="93">
        <f t="shared" si="125"/>
        <v>6.4495509999999996</v>
      </c>
      <c r="CP98" s="93">
        <v>0.67</v>
      </c>
      <c r="CQ98" s="93">
        <v>0.6</v>
      </c>
      <c r="CR98" s="93">
        <v>0.6</v>
      </c>
      <c r="CS98" s="99">
        <f t="shared" si="126"/>
        <v>0.14271133847653078</v>
      </c>
      <c r="CT98" s="99">
        <f t="shared" si="127"/>
        <v>1.572468338476531</v>
      </c>
      <c r="CU98" s="100">
        <f t="shared" si="128"/>
        <v>0.90046833847653085</v>
      </c>
      <c r="CW98" s="93">
        <v>0.93</v>
      </c>
      <c r="CX98" s="93">
        <f t="shared" si="129"/>
        <v>6.1023123000000004</v>
      </c>
      <c r="CY98" s="93">
        <v>0.8</v>
      </c>
      <c r="CZ98" s="93">
        <v>0.28000000000000003</v>
      </c>
      <c r="DA98" s="93">
        <v>0.28000000000000003</v>
      </c>
      <c r="DB98" s="99">
        <f t="shared" si="130"/>
        <v>2.297217075575027</v>
      </c>
      <c r="DC98" s="99">
        <f t="shared" si="131"/>
        <v>1.6363501106243155</v>
      </c>
      <c r="DD98" s="100">
        <f t="shared" si="132"/>
        <v>2.2020476818181818</v>
      </c>
      <c r="DF98" s="93">
        <v>0.93</v>
      </c>
      <c r="DG98" s="93">
        <f t="shared" si="133"/>
        <v>5.4649749999999999</v>
      </c>
      <c r="DH98" s="93">
        <v>0.19</v>
      </c>
      <c r="DI98" s="93">
        <v>0.24</v>
      </c>
      <c r="DJ98" s="93">
        <v>0.16</v>
      </c>
      <c r="DK98" s="99">
        <f t="shared" si="134"/>
        <v>2.6698514633560344</v>
      </c>
      <c r="DL98" s="99">
        <f t="shared" si="135"/>
        <v>2.2309161339285719</v>
      </c>
      <c r="DM98" s="100">
        <f t="shared" si="136"/>
        <v>2.5667916339285717</v>
      </c>
      <c r="DO98" s="93">
        <v>0.93</v>
      </c>
      <c r="DP98" s="93">
        <f t="shared" si="137"/>
        <v>5.8822510000000001</v>
      </c>
      <c r="DQ98" s="93">
        <v>0.1</v>
      </c>
      <c r="DR98" s="93">
        <v>0.27</v>
      </c>
      <c r="DS98" s="93">
        <v>0.27</v>
      </c>
      <c r="DT98" s="99">
        <f t="shared" si="138"/>
        <v>1.2764392868047982</v>
      </c>
      <c r="DU98" s="99">
        <f t="shared" si="139"/>
        <v>2.1921985725190831</v>
      </c>
      <c r="DV98" s="100">
        <f t="shared" si="140"/>
        <v>1.8645642868047982</v>
      </c>
      <c r="DX98" s="93">
        <v>0.93</v>
      </c>
      <c r="DY98" s="93">
        <f t="shared" si="141"/>
        <v>5.4773522999999997</v>
      </c>
      <c r="DZ98" s="93">
        <v>0.22</v>
      </c>
      <c r="EA98" s="93">
        <v>0.22</v>
      </c>
      <c r="EB98" s="93">
        <v>0.22</v>
      </c>
      <c r="EC98" s="99">
        <f t="shared" si="142"/>
        <v>3.4999106640490538</v>
      </c>
      <c r="ED98" s="99">
        <f t="shared" si="143"/>
        <v>2.4507910983393035</v>
      </c>
      <c r="EE98" s="100">
        <f t="shared" si="144"/>
        <v>3.4404418513513515</v>
      </c>
      <c r="EG98" s="93">
        <v>0.93</v>
      </c>
      <c r="EH98" s="93">
        <f t="shared" si="145"/>
        <v>6.0507708999999998</v>
      </c>
      <c r="EI98" s="93">
        <v>2.7</v>
      </c>
      <c r="EJ98" s="93">
        <v>2.7</v>
      </c>
      <c r="EK98" s="93">
        <v>2.7</v>
      </c>
      <c r="EL98" s="99">
        <f t="shared" si="146"/>
        <v>0.69445799064361169</v>
      </c>
      <c r="EM98" s="99">
        <f t="shared" si="147"/>
        <v>0.94354232709390851</v>
      </c>
      <c r="EN98" s="100">
        <f t="shared" si="148"/>
        <v>0.70940400568181827</v>
      </c>
      <c r="EP98" s="93">
        <v>0.93</v>
      </c>
      <c r="EQ98" s="93">
        <f t="shared" si="149"/>
        <v>6.0884600000000004</v>
      </c>
      <c r="ER98" s="93">
        <v>2.7</v>
      </c>
      <c r="ES98" s="93">
        <v>2.7</v>
      </c>
      <c r="ET98" s="93">
        <v>2.7</v>
      </c>
      <c r="EU98" s="99">
        <f t="shared" si="150"/>
        <v>2.2120042329545453</v>
      </c>
      <c r="EV98" s="99">
        <f t="shared" si="151"/>
        <v>1.5014652825552826</v>
      </c>
      <c r="EW98" s="100">
        <f t="shared" si="152"/>
        <v>2.1275121007371007</v>
      </c>
      <c r="EY98" s="93">
        <v>0.93</v>
      </c>
      <c r="EZ98" s="93">
        <f t="shared" si="153"/>
        <v>3.5200800000000001</v>
      </c>
      <c r="FA98" s="93">
        <v>1.4</v>
      </c>
      <c r="FB98" s="100">
        <f t="shared" si="81"/>
        <v>0.85269894207562325</v>
      </c>
      <c r="FD98" s="93">
        <v>0.93</v>
      </c>
      <c r="FE98" s="93">
        <f t="shared" si="154"/>
        <v>3.1836099999999998</v>
      </c>
      <c r="FF98" s="93">
        <v>0.7</v>
      </c>
      <c r="FG98" s="100">
        <f t="shared" si="82"/>
        <v>3.5824673531686635</v>
      </c>
      <c r="FI98" s="93">
        <v>0.93</v>
      </c>
      <c r="FJ98" s="93">
        <f t="shared" si="155"/>
        <v>3.5146899999999999</v>
      </c>
      <c r="FK98" s="93">
        <v>2.5</v>
      </c>
      <c r="FL98" s="100">
        <f t="shared" si="83"/>
        <v>0.97152452533278266</v>
      </c>
    </row>
    <row r="99" spans="2:168" x14ac:dyDescent="0.25">
      <c r="B99" s="93">
        <v>0.94</v>
      </c>
      <c r="C99" s="93">
        <f t="shared" si="84"/>
        <v>5.6609666400000007</v>
      </c>
      <c r="D99" s="93">
        <f t="shared" si="80"/>
        <v>1.1044</v>
      </c>
      <c r="E99" s="93">
        <v>5.5E-2</v>
      </c>
      <c r="F99" s="93">
        <v>0</v>
      </c>
      <c r="G99" s="99">
        <f t="shared" si="85"/>
        <v>2.8459147444750434</v>
      </c>
      <c r="H99" s="99">
        <f t="shared" si="86"/>
        <v>2.1450800309810671</v>
      </c>
      <c r="I99" s="100">
        <f t="shared" si="87"/>
        <v>2.3132642857142858</v>
      </c>
      <c r="K99" s="93">
        <v>0.94</v>
      </c>
      <c r="L99" s="93">
        <f t="shared" si="88"/>
        <v>6.0296571999999999</v>
      </c>
      <c r="M99" s="93">
        <v>0.47699999999999998</v>
      </c>
      <c r="N99" s="93">
        <v>1.4</v>
      </c>
      <c r="O99" s="93">
        <v>0.33</v>
      </c>
      <c r="P99" s="99">
        <f t="shared" si="89"/>
        <v>0.39101238811341332</v>
      </c>
      <c r="Q99" s="99">
        <f t="shared" si="90"/>
        <v>1.3225776881134135</v>
      </c>
      <c r="R99" s="100">
        <f t="shared" si="91"/>
        <v>1.0894121166848421</v>
      </c>
      <c r="T99" s="93">
        <v>0.94</v>
      </c>
      <c r="U99" s="93">
        <f t="shared" si="92"/>
        <v>6.0344853999999994</v>
      </c>
      <c r="V99" s="93">
        <v>0.7</v>
      </c>
      <c r="W99" s="93">
        <v>0</v>
      </c>
      <c r="Y99" s="99">
        <f t="shared" si="93"/>
        <v>0.47326842821668363</v>
      </c>
      <c r="Z99" s="99">
        <f t="shared" si="94"/>
        <v>1.417452042674515</v>
      </c>
      <c r="AA99" s="100">
        <f t="shared" si="95"/>
        <v>1.1467241166848421</v>
      </c>
      <c r="AC99" s="93">
        <v>0.94</v>
      </c>
      <c r="AD99" s="93">
        <f t="shared" si="96"/>
        <v>5.8439079999999999</v>
      </c>
      <c r="AE99" s="93">
        <v>0.65</v>
      </c>
      <c r="AF99" s="93">
        <v>0.2</v>
      </c>
      <c r="AG99" s="93">
        <v>1.03</v>
      </c>
      <c r="AH99" s="99">
        <f t="shared" si="97"/>
        <v>1.4016749400321864</v>
      </c>
      <c r="AI99" s="99">
        <f t="shared" si="98"/>
        <v>2.2617025892857141</v>
      </c>
      <c r="AJ99" s="100">
        <f t="shared" si="99"/>
        <v>1.9271591607142857</v>
      </c>
      <c r="AL99" s="93">
        <v>0.94</v>
      </c>
      <c r="AM99" s="93">
        <f t="shared" si="100"/>
        <v>5.8446699999999998</v>
      </c>
      <c r="AN99" s="93">
        <v>-0.48</v>
      </c>
      <c r="AO99" s="93">
        <v>0.38</v>
      </c>
      <c r="AQ99" s="99">
        <f t="shared" si="101"/>
        <v>1.5119471607142858</v>
      </c>
      <c r="AR99" s="99">
        <f t="shared" si="102"/>
        <v>2.2644542162162162</v>
      </c>
      <c r="AS99" s="100">
        <f t="shared" si="103"/>
        <v>2.0389547876447875</v>
      </c>
      <c r="AU99" s="93">
        <v>0.94</v>
      </c>
      <c r="AV99" s="93">
        <f t="shared" si="104"/>
        <v>5.451562</v>
      </c>
      <c r="AW99" s="93">
        <v>0</v>
      </c>
      <c r="AX99" s="93">
        <v>0.13</v>
      </c>
      <c r="AZ99" s="99">
        <f t="shared" si="105"/>
        <v>2.8235796974090177</v>
      </c>
      <c r="BA99" s="99">
        <f t="shared" si="106"/>
        <v>2.2782814483590736</v>
      </c>
      <c r="BB99" s="100">
        <f t="shared" si="107"/>
        <v>2.696413448359074</v>
      </c>
      <c r="BD99" s="93">
        <v>0.94</v>
      </c>
      <c r="BE99" s="93">
        <f t="shared" si="108"/>
        <v>6.4563899999999999</v>
      </c>
      <c r="BF99" s="93">
        <v>0.41499999999999998</v>
      </c>
      <c r="BG99" s="93">
        <v>0.33</v>
      </c>
      <c r="BH99" s="93">
        <v>0.4</v>
      </c>
      <c r="BI99" s="99">
        <f t="shared" si="109"/>
        <v>0.18349627272727273</v>
      </c>
      <c r="BJ99" s="99">
        <f t="shared" si="110"/>
        <v>1.5752778477157361</v>
      </c>
      <c r="BK99" s="100">
        <f t="shared" si="111"/>
        <v>0.89655318181818178</v>
      </c>
      <c r="BM99" s="93">
        <v>0.94</v>
      </c>
      <c r="BN99" s="93">
        <f t="shared" si="112"/>
        <v>6.4587378000000006</v>
      </c>
      <c r="BO99" s="93">
        <v>0.43</v>
      </c>
      <c r="BR99" s="99">
        <f t="shared" si="113"/>
        <v>0.27705345454545466</v>
      </c>
      <c r="BS99" s="99">
        <f t="shared" si="114"/>
        <v>1.6289136363636365</v>
      </c>
      <c r="BT99" s="100">
        <f t="shared" si="115"/>
        <v>1.0065618181818183</v>
      </c>
      <c r="BV99" s="93">
        <v>0.94</v>
      </c>
      <c r="BW99" s="93">
        <f t="shared" si="116"/>
        <v>6.0983634200000001</v>
      </c>
      <c r="BX99" s="93">
        <f t="shared" si="117"/>
        <v>1.1027999999999998</v>
      </c>
      <c r="BY99" s="93">
        <v>0</v>
      </c>
      <c r="BZ99" s="93">
        <v>0</v>
      </c>
      <c r="CA99" s="99">
        <f t="shared" si="118"/>
        <v>0.75890980727272739</v>
      </c>
      <c r="CB99" s="99">
        <f t="shared" si="119"/>
        <v>1.0675212505768343</v>
      </c>
      <c r="CC99" s="100">
        <f t="shared" si="120"/>
        <v>0.84033500000000005</v>
      </c>
      <c r="CE99" s="93">
        <v>0.94</v>
      </c>
      <c r="CF99" s="93">
        <f t="shared" si="121"/>
        <v>6.0693722000000001</v>
      </c>
      <c r="CG99" s="93">
        <v>1.43</v>
      </c>
      <c r="CH99" s="93">
        <v>1.2</v>
      </c>
      <c r="CI99" s="93">
        <v>1.2</v>
      </c>
      <c r="CJ99" s="99">
        <f t="shared" si="122"/>
        <v>0.68779920129870131</v>
      </c>
      <c r="CK99" s="99">
        <f t="shared" si="123"/>
        <v>1.0167990427846265</v>
      </c>
      <c r="CL99" s="100">
        <f t="shared" si="124"/>
        <v>0.74245103896103892</v>
      </c>
      <c r="CN99" s="93">
        <v>0.94</v>
      </c>
      <c r="CO99" s="93">
        <f t="shared" si="125"/>
        <v>6.4537579999999997</v>
      </c>
      <c r="CP99" s="93">
        <v>0.67</v>
      </c>
      <c r="CQ99" s="93">
        <v>0.6</v>
      </c>
      <c r="CR99" s="93">
        <v>0.6</v>
      </c>
      <c r="CS99" s="99">
        <f t="shared" si="126"/>
        <v>0.14673963358778619</v>
      </c>
      <c r="CT99" s="99">
        <f t="shared" si="127"/>
        <v>1.5802876335877862</v>
      </c>
      <c r="CU99" s="100">
        <f t="shared" si="128"/>
        <v>0.9042876335877863</v>
      </c>
      <c r="CW99" s="93">
        <v>0.94</v>
      </c>
      <c r="CX99" s="93">
        <f t="shared" si="129"/>
        <v>6.1070533999999999</v>
      </c>
      <c r="CY99" s="93">
        <v>0.8</v>
      </c>
      <c r="CZ99" s="93">
        <v>0.28000000000000003</v>
      </c>
      <c r="DA99" s="93">
        <v>0.28000000000000003</v>
      </c>
      <c r="DB99" s="99">
        <f t="shared" si="130"/>
        <v>2.2971476232201535</v>
      </c>
      <c r="DC99" s="99">
        <f t="shared" si="131"/>
        <v>1.6333074194961663</v>
      </c>
      <c r="DD99" s="100">
        <f t="shared" si="132"/>
        <v>2.2030676753246756</v>
      </c>
      <c r="DF99" s="93">
        <v>0.94</v>
      </c>
      <c r="DG99" s="93">
        <f t="shared" si="133"/>
        <v>5.4629500000000002</v>
      </c>
      <c r="DH99" s="93">
        <v>0.19</v>
      </c>
      <c r="DI99" s="93">
        <v>0.24</v>
      </c>
      <c r="DJ99" s="93">
        <v>0.16</v>
      </c>
      <c r="DK99" s="99">
        <f t="shared" si="134"/>
        <v>2.6850500366947321</v>
      </c>
      <c r="DL99" s="99">
        <f t="shared" si="135"/>
        <v>2.2367426607142855</v>
      </c>
      <c r="DM99" s="100">
        <f t="shared" si="136"/>
        <v>2.5775410892857145</v>
      </c>
      <c r="DO99" s="93">
        <v>0.94</v>
      </c>
      <c r="DP99" s="93">
        <f t="shared" si="137"/>
        <v>5.8803579999999993</v>
      </c>
      <c r="DQ99" s="93">
        <v>0.1</v>
      </c>
      <c r="DR99" s="93">
        <v>0.27</v>
      </c>
      <c r="DS99" s="93">
        <v>0.27</v>
      </c>
      <c r="DT99" s="99">
        <f t="shared" si="138"/>
        <v>1.2873002050163576</v>
      </c>
      <c r="DU99" s="99">
        <f t="shared" si="139"/>
        <v>2.2035796335877862</v>
      </c>
      <c r="DV99" s="100">
        <f t="shared" si="140"/>
        <v>1.8756482050163574</v>
      </c>
      <c r="DX99" s="93">
        <v>0.94</v>
      </c>
      <c r="DY99" s="93">
        <f t="shared" si="141"/>
        <v>5.4753733999999996</v>
      </c>
      <c r="DZ99" s="93">
        <v>0.22</v>
      </c>
      <c r="EA99" s="93">
        <v>0.22</v>
      </c>
      <c r="EB99" s="93">
        <v>0.22</v>
      </c>
      <c r="EC99" s="99">
        <f t="shared" si="142"/>
        <v>3.5073214008175557</v>
      </c>
      <c r="ED99" s="99">
        <f t="shared" si="143"/>
        <v>2.4559418371865842</v>
      </c>
      <c r="EE99" s="100">
        <f t="shared" si="144"/>
        <v>3.4542139111969106</v>
      </c>
      <c r="EG99" s="93">
        <v>0.94</v>
      </c>
      <c r="EH99" s="93">
        <f t="shared" si="145"/>
        <v>6.0572222</v>
      </c>
      <c r="EI99" s="93">
        <v>2.7</v>
      </c>
      <c r="EJ99" s="93">
        <v>2.7</v>
      </c>
      <c r="EK99" s="93">
        <v>2.7</v>
      </c>
      <c r="EL99" s="99">
        <f t="shared" si="146"/>
        <v>0.6974446413308879</v>
      </c>
      <c r="EM99" s="99">
        <f t="shared" si="147"/>
        <v>0.95463020349891226</v>
      </c>
      <c r="EN99" s="100">
        <f t="shared" si="148"/>
        <v>0.713995771103896</v>
      </c>
      <c r="EP99" s="93">
        <v>0.94</v>
      </c>
      <c r="EQ99" s="93">
        <f t="shared" si="149"/>
        <v>6.09518</v>
      </c>
      <c r="ER99" s="93">
        <v>2.7</v>
      </c>
      <c r="ES99" s="93">
        <v>2.7</v>
      </c>
      <c r="ET99" s="93">
        <v>2.7</v>
      </c>
      <c r="EU99" s="99">
        <f t="shared" si="150"/>
        <v>2.2229680438311687</v>
      </c>
      <c r="EV99" s="99">
        <f t="shared" si="151"/>
        <v>1.5162398525798524</v>
      </c>
      <c r="EW99" s="100">
        <f t="shared" si="152"/>
        <v>2.1377280343980347</v>
      </c>
      <c r="EY99" s="93">
        <v>0.94</v>
      </c>
      <c r="EZ99" s="93">
        <f t="shared" si="153"/>
        <v>3.5236399999999999</v>
      </c>
      <c r="FA99" s="93">
        <v>1.4</v>
      </c>
      <c r="FB99" s="100">
        <f t="shared" si="81"/>
        <v>0.83806428801287225</v>
      </c>
      <c r="FD99" s="93">
        <v>0.94</v>
      </c>
      <c r="FE99" s="93">
        <f t="shared" si="154"/>
        <v>3.18438</v>
      </c>
      <c r="FF99" s="93">
        <v>0.7</v>
      </c>
      <c r="FG99" s="100">
        <f t="shared" si="82"/>
        <v>3.5613522698462123</v>
      </c>
      <c r="FI99" s="93">
        <v>0.94</v>
      </c>
      <c r="FJ99" s="93">
        <f t="shared" si="155"/>
        <v>3.5190199999999998</v>
      </c>
      <c r="FK99" s="93">
        <v>2.5</v>
      </c>
      <c r="FL99" s="100">
        <f t="shared" si="83"/>
        <v>0.93925478794758044</v>
      </c>
    </row>
    <row r="100" spans="2:168" x14ac:dyDescent="0.25">
      <c r="B100" s="93">
        <v>0.95</v>
      </c>
      <c r="C100" s="93">
        <f t="shared" si="84"/>
        <v>5.6610377500000011</v>
      </c>
      <c r="D100" s="93">
        <f t="shared" si="80"/>
        <v>1.1174999999999999</v>
      </c>
      <c r="E100" s="93">
        <v>5.5E-2</v>
      </c>
      <c r="F100" s="93">
        <v>0</v>
      </c>
      <c r="G100" s="99">
        <f t="shared" si="85"/>
        <v>2.8709271944922548</v>
      </c>
      <c r="H100" s="99">
        <f t="shared" si="86"/>
        <v>2.1482219234079176</v>
      </c>
      <c r="I100" s="100">
        <f t="shared" si="87"/>
        <v>2.3197142857142854</v>
      </c>
      <c r="K100" s="93">
        <v>0.95</v>
      </c>
      <c r="L100" s="93">
        <f t="shared" si="88"/>
        <v>6.0343925</v>
      </c>
      <c r="M100" s="93">
        <v>0.47699999999999998</v>
      </c>
      <c r="N100" s="93">
        <v>1.4</v>
      </c>
      <c r="O100" s="93">
        <v>0.33</v>
      </c>
      <c r="P100" s="99">
        <f t="shared" si="89"/>
        <v>0.3845708056161396</v>
      </c>
      <c r="Q100" s="99">
        <f t="shared" si="90"/>
        <v>1.3297470556161397</v>
      </c>
      <c r="R100" s="100">
        <f t="shared" si="91"/>
        <v>1.0859774127589965</v>
      </c>
      <c r="T100" s="93">
        <v>0.95</v>
      </c>
      <c r="U100" s="93">
        <f t="shared" si="92"/>
        <v>6.0384544999999994</v>
      </c>
      <c r="V100" s="93">
        <v>0.7</v>
      </c>
      <c r="W100" s="93">
        <v>0</v>
      </c>
      <c r="Y100" s="99">
        <f t="shared" si="93"/>
        <v>0.45300600570219818</v>
      </c>
      <c r="Z100" s="99">
        <f t="shared" si="94"/>
        <v>1.4095090177503911</v>
      </c>
      <c r="AA100" s="100">
        <f t="shared" si="95"/>
        <v>1.1339024127589967</v>
      </c>
      <c r="AC100" s="93">
        <v>0.95</v>
      </c>
      <c r="AD100" s="93">
        <f t="shared" si="96"/>
        <v>5.84809</v>
      </c>
      <c r="AE100" s="93">
        <v>0.65</v>
      </c>
      <c r="AF100" s="93">
        <v>0.2</v>
      </c>
      <c r="AG100" s="93">
        <v>1.03</v>
      </c>
      <c r="AH100" s="99">
        <f t="shared" si="97"/>
        <v>1.3932184024077745</v>
      </c>
      <c r="AI100" s="99">
        <f t="shared" si="98"/>
        <v>2.2634854910714282</v>
      </c>
      <c r="AJ100" s="100">
        <f t="shared" si="99"/>
        <v>1.9293319196428569</v>
      </c>
      <c r="AL100" s="93">
        <v>0.95</v>
      </c>
      <c r="AM100" s="93">
        <f t="shared" si="100"/>
        <v>5.848725</v>
      </c>
      <c r="AN100" s="93">
        <v>-0.48</v>
      </c>
      <c r="AO100" s="93">
        <v>0.38</v>
      </c>
      <c r="AQ100" s="99">
        <f t="shared" si="101"/>
        <v>1.485676919642857</v>
      </c>
      <c r="AR100" s="99">
        <f t="shared" si="102"/>
        <v>2.265688513513513</v>
      </c>
      <c r="AS100" s="100">
        <f t="shared" si="103"/>
        <v>2.0230099420849421</v>
      </c>
      <c r="AU100" s="93">
        <v>0.95</v>
      </c>
      <c r="AV100" s="93">
        <f t="shared" si="104"/>
        <v>5.451435</v>
      </c>
      <c r="AW100" s="93">
        <v>0</v>
      </c>
      <c r="AX100" s="93">
        <v>0.13</v>
      </c>
      <c r="AZ100" s="99">
        <f t="shared" si="105"/>
        <v>2.8158229939620014</v>
      </c>
      <c r="BA100" s="99">
        <f t="shared" si="106"/>
        <v>2.2772878438706567</v>
      </c>
      <c r="BB100" s="100">
        <f t="shared" si="107"/>
        <v>2.6874628438706569</v>
      </c>
      <c r="BD100" s="93">
        <v>0.95</v>
      </c>
      <c r="BE100" s="93">
        <f t="shared" si="108"/>
        <v>6.4602200000000005</v>
      </c>
      <c r="BF100" s="93">
        <v>0.41499999999999998</v>
      </c>
      <c r="BG100" s="93">
        <v>0.33</v>
      </c>
      <c r="BH100" s="93">
        <v>0.4</v>
      </c>
      <c r="BI100" s="99">
        <f t="shared" si="109"/>
        <v>0.18165996131528045</v>
      </c>
      <c r="BJ100" s="99">
        <f t="shared" si="110"/>
        <v>1.5841871071389999</v>
      </c>
      <c r="BK100" s="100">
        <f t="shared" si="111"/>
        <v>0.90188155222437139</v>
      </c>
      <c r="BM100" s="93">
        <v>0.95</v>
      </c>
      <c r="BN100" s="93">
        <f t="shared" si="112"/>
        <v>6.4621765</v>
      </c>
      <c r="BO100" s="93">
        <v>0.43</v>
      </c>
      <c r="BR100" s="99">
        <f t="shared" si="113"/>
        <v>0.25961677949709872</v>
      </c>
      <c r="BS100" s="99">
        <f t="shared" si="114"/>
        <v>1.6290485976789169</v>
      </c>
      <c r="BT100" s="100">
        <f t="shared" si="115"/>
        <v>0.99375541586073513</v>
      </c>
      <c r="BV100" s="93">
        <v>0.95</v>
      </c>
      <c r="BW100" s="93">
        <f t="shared" si="116"/>
        <v>6.0979583750000002</v>
      </c>
      <c r="BX100" s="93">
        <f t="shared" si="117"/>
        <v>1.115</v>
      </c>
      <c r="BY100" s="93">
        <v>0</v>
      </c>
      <c r="BZ100" s="93">
        <v>0</v>
      </c>
      <c r="CA100" s="99">
        <f t="shared" si="118"/>
        <v>0.75241136363636374</v>
      </c>
      <c r="CB100" s="99">
        <f t="shared" si="119"/>
        <v>1.0616839524688511</v>
      </c>
      <c r="CC100" s="100">
        <f t="shared" si="120"/>
        <v>0.82576022727272735</v>
      </c>
      <c r="CE100" s="93">
        <v>0.95</v>
      </c>
      <c r="CF100" s="93">
        <f t="shared" si="121"/>
        <v>6.0737985000000005</v>
      </c>
      <c r="CG100" s="93">
        <v>1.43</v>
      </c>
      <c r="CH100" s="93">
        <v>1.2</v>
      </c>
      <c r="CI100" s="93">
        <v>1.2</v>
      </c>
      <c r="CJ100" s="99">
        <f t="shared" si="122"/>
        <v>0.69356842532467544</v>
      </c>
      <c r="CK100" s="99">
        <f t="shared" si="123"/>
        <v>1.0188154459753447</v>
      </c>
      <c r="CL100" s="100">
        <f t="shared" si="124"/>
        <v>0.74359025974025972</v>
      </c>
      <c r="CN100" s="93">
        <v>0.95</v>
      </c>
      <c r="CO100" s="93">
        <f t="shared" si="125"/>
        <v>6.4579649999999997</v>
      </c>
      <c r="CP100" s="93">
        <v>0.67</v>
      </c>
      <c r="CQ100" s="93">
        <v>0.6</v>
      </c>
      <c r="CR100" s="93">
        <v>0.6</v>
      </c>
      <c r="CS100" s="99">
        <f t="shared" si="126"/>
        <v>0.1509019286990417</v>
      </c>
      <c r="CT100" s="99">
        <f t="shared" si="127"/>
        <v>1.5882269286990418</v>
      </c>
      <c r="CU100" s="100">
        <f t="shared" si="128"/>
        <v>0.90822692869904165</v>
      </c>
      <c r="CW100" s="93">
        <v>0.95</v>
      </c>
      <c r="CX100" s="93">
        <f t="shared" si="129"/>
        <v>6.1117945000000002</v>
      </c>
      <c r="CY100" s="93">
        <v>0.8</v>
      </c>
      <c r="CZ100" s="93">
        <v>0.28000000000000003</v>
      </c>
      <c r="DA100" s="93">
        <v>0.28000000000000003</v>
      </c>
      <c r="DB100" s="99">
        <f t="shared" si="130"/>
        <v>2.2972381708652794</v>
      </c>
      <c r="DC100" s="99">
        <f t="shared" si="131"/>
        <v>1.6303207283680174</v>
      </c>
      <c r="DD100" s="100">
        <f t="shared" si="132"/>
        <v>2.2041436688311693</v>
      </c>
      <c r="DF100" s="93">
        <v>0.95</v>
      </c>
      <c r="DG100" s="93">
        <f t="shared" si="133"/>
        <v>5.4609250000000005</v>
      </c>
      <c r="DH100" s="93">
        <v>0.19</v>
      </c>
      <c r="DI100" s="93">
        <v>0.24</v>
      </c>
      <c r="DJ100" s="93">
        <v>0.16</v>
      </c>
      <c r="DK100" s="99">
        <f t="shared" si="134"/>
        <v>2.7002866100334297</v>
      </c>
      <c r="DL100" s="99">
        <f t="shared" si="135"/>
        <v>2.2426171875000001</v>
      </c>
      <c r="DM100" s="100">
        <f t="shared" si="136"/>
        <v>2.5883225446428573</v>
      </c>
      <c r="DO100" s="93">
        <v>0.95</v>
      </c>
      <c r="DP100" s="93">
        <f t="shared" si="137"/>
        <v>5.8784650000000003</v>
      </c>
      <c r="DQ100" s="93">
        <v>0.1</v>
      </c>
      <c r="DR100" s="93">
        <v>0.27</v>
      </c>
      <c r="DS100" s="93">
        <v>0.27</v>
      </c>
      <c r="DT100" s="99">
        <f t="shared" si="138"/>
        <v>1.298181123227917</v>
      </c>
      <c r="DU100" s="99">
        <f t="shared" si="139"/>
        <v>2.2150146946564884</v>
      </c>
      <c r="DV100" s="100">
        <f t="shared" si="140"/>
        <v>1.8867861232279168</v>
      </c>
      <c r="DX100" s="93">
        <v>0.95</v>
      </c>
      <c r="DY100" s="93">
        <f t="shared" si="141"/>
        <v>5.4733944999999995</v>
      </c>
      <c r="DZ100" s="93">
        <v>0.22</v>
      </c>
      <c r="EA100" s="93">
        <v>0.22</v>
      </c>
      <c r="EB100" s="93">
        <v>0.22</v>
      </c>
      <c r="EC100" s="99">
        <f t="shared" si="142"/>
        <v>3.5147761375860584</v>
      </c>
      <c r="ED100" s="99">
        <f t="shared" si="143"/>
        <v>2.4611365760338653</v>
      </c>
      <c r="EE100" s="100">
        <f t="shared" si="144"/>
        <v>3.4680299710424709</v>
      </c>
      <c r="EG100" s="93">
        <v>0.95</v>
      </c>
      <c r="EH100" s="93">
        <f t="shared" si="145"/>
        <v>6.0636735000000002</v>
      </c>
      <c r="EI100" s="93">
        <v>2.7</v>
      </c>
      <c r="EJ100" s="93">
        <v>2.7</v>
      </c>
      <c r="EK100" s="93">
        <v>2.7</v>
      </c>
      <c r="EL100" s="99">
        <f t="shared" si="146"/>
        <v>0.70097129201816422</v>
      </c>
      <c r="EM100" s="99">
        <f t="shared" si="147"/>
        <v>0.96625807990391588</v>
      </c>
      <c r="EN100" s="100">
        <f t="shared" si="148"/>
        <v>0.71912753652597405</v>
      </c>
      <c r="EP100" s="93">
        <v>0.95</v>
      </c>
      <c r="EQ100" s="93">
        <f t="shared" si="149"/>
        <v>6.1019000000000005</v>
      </c>
      <c r="ER100" s="93">
        <v>2.7</v>
      </c>
      <c r="ES100" s="93">
        <v>2.7</v>
      </c>
      <c r="ET100" s="93">
        <v>2.7</v>
      </c>
      <c r="EU100" s="99">
        <f t="shared" si="150"/>
        <v>2.2344718547077926</v>
      </c>
      <c r="EV100" s="99">
        <f t="shared" si="151"/>
        <v>1.5315544226044224</v>
      </c>
      <c r="EW100" s="100">
        <f t="shared" si="152"/>
        <v>2.1484839680589687</v>
      </c>
      <c r="EY100" s="93">
        <v>0.95</v>
      </c>
      <c r="EZ100" s="93">
        <f t="shared" si="153"/>
        <v>3.5271999999999997</v>
      </c>
      <c r="FA100" s="93">
        <v>1.4</v>
      </c>
      <c r="FB100" s="100">
        <f t="shared" si="81"/>
        <v>0.82370963395012065</v>
      </c>
      <c r="FD100" s="93">
        <v>0.95</v>
      </c>
      <c r="FE100" s="93">
        <f t="shared" si="154"/>
        <v>3.1851500000000001</v>
      </c>
      <c r="FF100" s="93">
        <v>0.7</v>
      </c>
      <c r="FG100" s="100">
        <f t="shared" si="82"/>
        <v>3.5403771865237608</v>
      </c>
      <c r="FI100" s="93">
        <v>0.95</v>
      </c>
      <c r="FJ100" s="93">
        <f t="shared" si="155"/>
        <v>3.5233499999999998</v>
      </c>
      <c r="FK100" s="93">
        <v>2.5</v>
      </c>
      <c r="FL100" s="100">
        <f t="shared" si="83"/>
        <v>0.90748505056237749</v>
      </c>
    </row>
    <row r="101" spans="2:168" x14ac:dyDescent="0.25">
      <c r="B101" s="93">
        <v>0.96</v>
      </c>
      <c r="C101" s="93">
        <f t="shared" si="84"/>
        <v>5.6611086399999992</v>
      </c>
      <c r="D101" s="93">
        <f t="shared" si="80"/>
        <v>1.1306</v>
      </c>
      <c r="E101" s="93">
        <v>5.5E-2</v>
      </c>
      <c r="F101" s="93">
        <v>0</v>
      </c>
      <c r="G101" s="99">
        <f t="shared" si="85"/>
        <v>2.8963989445094662</v>
      </c>
      <c r="H101" s="99">
        <f t="shared" si="86"/>
        <v>2.1513748158347683</v>
      </c>
      <c r="I101" s="100">
        <f t="shared" si="87"/>
        <v>2.3261642857142855</v>
      </c>
      <c r="K101" s="93">
        <v>0.96</v>
      </c>
      <c r="L101" s="93">
        <f t="shared" si="88"/>
        <v>6.0391431999999998</v>
      </c>
      <c r="M101" s="93">
        <v>0.47699999999999998</v>
      </c>
      <c r="N101" s="93">
        <v>1.4</v>
      </c>
      <c r="O101" s="93">
        <v>0.33</v>
      </c>
      <c r="P101" s="99">
        <f t="shared" si="89"/>
        <v>0.37822462311886584</v>
      </c>
      <c r="Q101" s="99">
        <f t="shared" si="90"/>
        <v>1.337196423118866</v>
      </c>
      <c r="R101" s="100">
        <f t="shared" si="91"/>
        <v>1.0826087088331515</v>
      </c>
      <c r="T101" s="93">
        <v>0.96</v>
      </c>
      <c r="U101" s="93">
        <f t="shared" si="92"/>
        <v>6.0424236000000002</v>
      </c>
      <c r="V101" s="93">
        <v>0.7</v>
      </c>
      <c r="W101" s="93">
        <v>0</v>
      </c>
      <c r="Y101" s="99">
        <f t="shared" si="93"/>
        <v>0.43288358318771275</v>
      </c>
      <c r="Z101" s="99">
        <f t="shared" si="94"/>
        <v>1.4015659928262669</v>
      </c>
      <c r="AA101" s="100">
        <f t="shared" si="95"/>
        <v>1.1210807088331516</v>
      </c>
      <c r="AC101" s="93">
        <v>0.96</v>
      </c>
      <c r="AD101" s="93">
        <f t="shared" si="96"/>
        <v>5.8522720000000001</v>
      </c>
      <c r="AE101" s="93">
        <v>0.65</v>
      </c>
      <c r="AF101" s="93">
        <v>0.2</v>
      </c>
      <c r="AG101" s="93">
        <v>1.03</v>
      </c>
      <c r="AH101" s="99">
        <f t="shared" si="97"/>
        <v>1.3848918647833623</v>
      </c>
      <c r="AI101" s="99">
        <f t="shared" si="98"/>
        <v>2.2653083928571425</v>
      </c>
      <c r="AJ101" s="100">
        <f t="shared" si="99"/>
        <v>1.9317106785714284</v>
      </c>
      <c r="AL101" s="93">
        <v>0.96</v>
      </c>
      <c r="AM101" s="93">
        <f t="shared" si="100"/>
        <v>5.8527799999999992</v>
      </c>
      <c r="AN101" s="93">
        <v>-0.48</v>
      </c>
      <c r="AO101" s="93">
        <v>0.38</v>
      </c>
      <c r="AQ101" s="99">
        <f t="shared" si="101"/>
        <v>1.4593106785714285</v>
      </c>
      <c r="AR101" s="99">
        <f t="shared" si="102"/>
        <v>2.2669988108108106</v>
      </c>
      <c r="AS101" s="100">
        <f t="shared" si="103"/>
        <v>2.0070650965250962</v>
      </c>
      <c r="AU101" s="93">
        <v>0.96</v>
      </c>
      <c r="AV101" s="93">
        <f t="shared" si="104"/>
        <v>5.451308</v>
      </c>
      <c r="AW101" s="93">
        <v>0</v>
      </c>
      <c r="AX101" s="93">
        <v>0.13</v>
      </c>
      <c r="AZ101" s="99">
        <f t="shared" si="105"/>
        <v>2.8080662905149851</v>
      </c>
      <c r="BA101" s="99">
        <f t="shared" si="106"/>
        <v>2.2763202393822395</v>
      </c>
      <c r="BB101" s="100">
        <f t="shared" si="107"/>
        <v>2.6785122393822394</v>
      </c>
      <c r="BD101" s="93">
        <v>0.96</v>
      </c>
      <c r="BE101" s="93">
        <f t="shared" si="108"/>
        <v>6.4640500000000003</v>
      </c>
      <c r="BF101" s="93">
        <v>0.41499999999999998</v>
      </c>
      <c r="BG101" s="93">
        <v>0.33</v>
      </c>
      <c r="BH101" s="93">
        <v>0.4</v>
      </c>
      <c r="BI101" s="99">
        <f t="shared" si="109"/>
        <v>0.1799066499032882</v>
      </c>
      <c r="BJ101" s="99">
        <f t="shared" si="110"/>
        <v>1.5931623665622636</v>
      </c>
      <c r="BK101" s="100">
        <f t="shared" si="111"/>
        <v>0.90728992263056096</v>
      </c>
      <c r="BM101" s="93">
        <v>0.96</v>
      </c>
      <c r="BN101" s="93">
        <f t="shared" si="112"/>
        <v>6.4656152000000002</v>
      </c>
      <c r="BO101" s="93">
        <v>0.43</v>
      </c>
      <c r="BR101" s="99">
        <f t="shared" si="113"/>
        <v>0.2422661044487428</v>
      </c>
      <c r="BS101" s="99">
        <f t="shared" si="114"/>
        <v>1.6291835589941972</v>
      </c>
      <c r="BT101" s="100">
        <f t="shared" si="115"/>
        <v>0.98094901353965192</v>
      </c>
      <c r="BV101" s="93">
        <v>0.96</v>
      </c>
      <c r="BW101" s="93">
        <f t="shared" si="116"/>
        <v>6.0975531199999997</v>
      </c>
      <c r="BX101" s="93">
        <f t="shared" si="117"/>
        <v>1.1272</v>
      </c>
      <c r="BY101" s="93">
        <v>0</v>
      </c>
      <c r="BZ101" s="93">
        <v>0</v>
      </c>
      <c r="CA101" s="99">
        <f t="shared" si="118"/>
        <v>0.74635552000000005</v>
      </c>
      <c r="CB101" s="99">
        <f t="shared" si="119"/>
        <v>1.0558466543608676</v>
      </c>
      <c r="CC101" s="100">
        <f t="shared" si="120"/>
        <v>0.81118545454545454</v>
      </c>
      <c r="CE101" s="93">
        <v>0.96</v>
      </c>
      <c r="CF101" s="93">
        <f t="shared" si="121"/>
        <v>6.0782247999999992</v>
      </c>
      <c r="CG101" s="93">
        <v>1.43</v>
      </c>
      <c r="CH101" s="93">
        <v>1.2</v>
      </c>
      <c r="CI101" s="93">
        <v>1.2</v>
      </c>
      <c r="CJ101" s="99">
        <f t="shared" si="122"/>
        <v>0.69962364935064936</v>
      </c>
      <c r="CK101" s="99">
        <f t="shared" si="123"/>
        <v>1.0210718491660622</v>
      </c>
      <c r="CL101" s="100">
        <f t="shared" si="124"/>
        <v>0.74496948051948053</v>
      </c>
      <c r="CN101" s="93">
        <v>0.96</v>
      </c>
      <c r="CO101" s="93">
        <f t="shared" si="125"/>
        <v>6.4621719999999998</v>
      </c>
      <c r="CP101" s="93">
        <v>0.67</v>
      </c>
      <c r="CQ101" s="93">
        <v>0.6</v>
      </c>
      <c r="CR101" s="93">
        <v>0.6</v>
      </c>
      <c r="CS101" s="99">
        <f t="shared" si="126"/>
        <v>0.15519822381029716</v>
      </c>
      <c r="CT101" s="99">
        <f t="shared" si="127"/>
        <v>1.5962862238102973</v>
      </c>
      <c r="CU101" s="100">
        <f t="shared" si="128"/>
        <v>0.91228622381029723</v>
      </c>
      <c r="CW101" s="93">
        <v>0.96</v>
      </c>
      <c r="CX101" s="93">
        <f t="shared" si="129"/>
        <v>6.1165356000000006</v>
      </c>
      <c r="CY101" s="93">
        <v>0.8</v>
      </c>
      <c r="CZ101" s="93">
        <v>0.28000000000000003</v>
      </c>
      <c r="DA101" s="93">
        <v>0.28000000000000003</v>
      </c>
      <c r="DB101" s="99">
        <f t="shared" si="130"/>
        <v>2.2974887185104054</v>
      </c>
      <c r="DC101" s="99">
        <f t="shared" si="131"/>
        <v>1.6273900372398684</v>
      </c>
      <c r="DD101" s="100">
        <f t="shared" si="132"/>
        <v>2.2052756623376624</v>
      </c>
      <c r="DF101" s="93">
        <v>0.96</v>
      </c>
      <c r="DG101" s="93">
        <f t="shared" si="133"/>
        <v>5.4588999999999999</v>
      </c>
      <c r="DH101" s="93">
        <v>0.19</v>
      </c>
      <c r="DI101" s="93">
        <v>0.24</v>
      </c>
      <c r="DJ101" s="93">
        <v>0.16</v>
      </c>
      <c r="DK101" s="99">
        <f t="shared" si="134"/>
        <v>2.7155611833721274</v>
      </c>
      <c r="DL101" s="99">
        <f t="shared" si="135"/>
        <v>2.2485397142857146</v>
      </c>
      <c r="DM101" s="100">
        <f t="shared" si="136"/>
        <v>2.5991360000000001</v>
      </c>
      <c r="DO101" s="93">
        <v>0.96</v>
      </c>
      <c r="DP101" s="93">
        <f t="shared" si="137"/>
        <v>5.8765719999999995</v>
      </c>
      <c r="DQ101" s="93">
        <v>0.1</v>
      </c>
      <c r="DR101" s="93">
        <v>0.27</v>
      </c>
      <c r="DS101" s="93">
        <v>0.27</v>
      </c>
      <c r="DT101" s="99">
        <f t="shared" si="138"/>
        <v>1.3090820414394764</v>
      </c>
      <c r="DU101" s="99">
        <f t="shared" si="139"/>
        <v>2.2265037557251901</v>
      </c>
      <c r="DV101" s="100">
        <f t="shared" si="140"/>
        <v>1.8979780414394765</v>
      </c>
      <c r="DX101" s="93">
        <v>0.96</v>
      </c>
      <c r="DY101" s="93">
        <f t="shared" si="141"/>
        <v>5.4714156000000003</v>
      </c>
      <c r="DZ101" s="93">
        <v>0.22</v>
      </c>
      <c r="EA101" s="93">
        <v>0.22</v>
      </c>
      <c r="EB101" s="93">
        <v>0.22</v>
      </c>
      <c r="EC101" s="99">
        <f t="shared" si="142"/>
        <v>3.5222748743545611</v>
      </c>
      <c r="ED101" s="99">
        <f t="shared" si="143"/>
        <v>2.4663753148811463</v>
      </c>
      <c r="EE101" s="100">
        <f t="shared" si="144"/>
        <v>3.4818900308880312</v>
      </c>
      <c r="EG101" s="93">
        <v>0.96</v>
      </c>
      <c r="EH101" s="93">
        <f t="shared" si="145"/>
        <v>6.0701247999999994</v>
      </c>
      <c r="EI101" s="93">
        <v>2.7</v>
      </c>
      <c r="EJ101" s="93">
        <v>2.7</v>
      </c>
      <c r="EK101" s="93">
        <v>2.7</v>
      </c>
      <c r="EL101" s="99">
        <f t="shared" si="146"/>
        <v>0.7050379427054404</v>
      </c>
      <c r="EM101" s="99">
        <f t="shared" si="147"/>
        <v>0.97842595630891938</v>
      </c>
      <c r="EN101" s="100">
        <f t="shared" si="148"/>
        <v>0.72479930194805187</v>
      </c>
      <c r="EP101" s="93">
        <v>0.96</v>
      </c>
      <c r="EQ101" s="93">
        <f t="shared" si="149"/>
        <v>6.1086200000000002</v>
      </c>
      <c r="ER101" s="93">
        <v>2.7</v>
      </c>
      <c r="ES101" s="93">
        <v>2.7</v>
      </c>
      <c r="ET101" s="93">
        <v>2.7</v>
      </c>
      <c r="EU101" s="99">
        <f t="shared" si="150"/>
        <v>2.2465156655844156</v>
      </c>
      <c r="EV101" s="99">
        <f t="shared" si="151"/>
        <v>1.5474089926289927</v>
      </c>
      <c r="EW101" s="100">
        <f t="shared" si="152"/>
        <v>2.1597799017199013</v>
      </c>
      <c r="EY101" s="93">
        <v>0.96</v>
      </c>
      <c r="EZ101" s="93">
        <f t="shared" si="153"/>
        <v>3.5307599999999999</v>
      </c>
      <c r="FA101" s="93">
        <v>1.4</v>
      </c>
      <c r="FB101" s="100">
        <f t="shared" ref="FB101:FB105" si="156">((1-$B101)*FB$1)+($B101*FB$2)-($B101*(1-$B101)*FA101)</f>
        <v>0.80963497988736932</v>
      </c>
      <c r="FD101" s="93">
        <v>0.96</v>
      </c>
      <c r="FE101" s="93">
        <f t="shared" si="154"/>
        <v>3.1859200000000003</v>
      </c>
      <c r="FF101" s="93">
        <v>0.7</v>
      </c>
      <c r="FG101" s="100">
        <f t="shared" ref="FG101:FG105" si="157">((1-$B101)*FG$1)+($B101*FG$2)-($B101*(1-$B101)*FF101)</f>
        <v>3.5195421032013097</v>
      </c>
      <c r="FI101" s="93">
        <v>0.96</v>
      </c>
      <c r="FJ101" s="93">
        <f t="shared" si="155"/>
        <v>3.5276800000000001</v>
      </c>
      <c r="FK101" s="93">
        <v>2.5</v>
      </c>
      <c r="FL101" s="100">
        <f t="shared" ref="FL101:FL105" si="158">((1-$B101)*FL$1)+($B101*FL$2)-($B101*(1-$B101)*FK101)</f>
        <v>0.87621531317717483</v>
      </c>
    </row>
    <row r="102" spans="2:168" x14ac:dyDescent="0.25">
      <c r="B102" s="93">
        <v>0.97</v>
      </c>
      <c r="C102" s="93">
        <f t="shared" si="84"/>
        <v>5.6611793099999996</v>
      </c>
      <c r="D102" s="93">
        <f t="shared" si="80"/>
        <v>1.1436999999999999</v>
      </c>
      <c r="E102" s="93">
        <v>5.5E-2</v>
      </c>
      <c r="F102" s="93">
        <v>0</v>
      </c>
      <c r="G102" s="99">
        <f t="shared" si="85"/>
        <v>2.922337854526678</v>
      </c>
      <c r="H102" s="99">
        <f t="shared" si="86"/>
        <v>2.1545387082616188</v>
      </c>
      <c r="I102" s="100">
        <f t="shared" si="87"/>
        <v>2.3326142857142855</v>
      </c>
      <c r="K102" s="93">
        <v>0.97</v>
      </c>
      <c r="L102" s="93">
        <f t="shared" si="88"/>
        <v>6.0439093000000002</v>
      </c>
      <c r="M102" s="93">
        <v>0.47699999999999998</v>
      </c>
      <c r="N102" s="93">
        <v>1.4</v>
      </c>
      <c r="O102" s="93">
        <v>0.33</v>
      </c>
      <c r="P102" s="99">
        <f t="shared" si="89"/>
        <v>0.37197384062159211</v>
      </c>
      <c r="Q102" s="99">
        <f t="shared" si="90"/>
        <v>1.3449257906215921</v>
      </c>
      <c r="R102" s="100">
        <f t="shared" si="91"/>
        <v>1.0793060049073064</v>
      </c>
      <c r="T102" s="93">
        <v>0.97</v>
      </c>
      <c r="U102" s="93">
        <f t="shared" si="92"/>
        <v>6.0463927000000002</v>
      </c>
      <c r="V102" s="93">
        <v>0.7</v>
      </c>
      <c r="W102" s="93">
        <v>0</v>
      </c>
      <c r="Y102" s="99">
        <f t="shared" si="93"/>
        <v>0.4129011606732273</v>
      </c>
      <c r="Z102" s="99">
        <f t="shared" si="94"/>
        <v>1.393622967902143</v>
      </c>
      <c r="AA102" s="100">
        <f t="shared" si="95"/>
        <v>1.1082590049073064</v>
      </c>
      <c r="AC102" s="93">
        <v>0.97</v>
      </c>
      <c r="AD102" s="93">
        <f t="shared" si="96"/>
        <v>5.8564539999999994</v>
      </c>
      <c r="AE102" s="93">
        <v>0.65</v>
      </c>
      <c r="AF102" s="93">
        <v>0.2</v>
      </c>
      <c r="AG102" s="93">
        <v>1.03</v>
      </c>
      <c r="AH102" s="99">
        <f t="shared" si="97"/>
        <v>1.3766953271589506</v>
      </c>
      <c r="AI102" s="99">
        <f t="shared" si="98"/>
        <v>2.267171294642857</v>
      </c>
      <c r="AJ102" s="100">
        <f t="shared" si="99"/>
        <v>1.9342954374999997</v>
      </c>
      <c r="AL102" s="93">
        <v>0.97</v>
      </c>
      <c r="AM102" s="93">
        <f t="shared" si="100"/>
        <v>5.8568349999999993</v>
      </c>
      <c r="AN102" s="93">
        <v>-0.48</v>
      </c>
      <c r="AO102" s="93">
        <v>0.38</v>
      </c>
      <c r="AQ102" s="99">
        <f t="shared" si="101"/>
        <v>1.4328484375000001</v>
      </c>
      <c r="AR102" s="99">
        <f t="shared" si="102"/>
        <v>2.2683851081081081</v>
      </c>
      <c r="AS102" s="100">
        <f t="shared" si="103"/>
        <v>1.9911202509652508</v>
      </c>
      <c r="AU102" s="93">
        <v>0.97</v>
      </c>
      <c r="AV102" s="93">
        <f t="shared" si="104"/>
        <v>5.4511810000000001</v>
      </c>
      <c r="AW102" s="93">
        <v>0</v>
      </c>
      <c r="AX102" s="93">
        <v>0.13</v>
      </c>
      <c r="AZ102" s="99">
        <f t="shared" si="105"/>
        <v>2.800309587067968</v>
      </c>
      <c r="BA102" s="99">
        <f t="shared" si="106"/>
        <v>2.2753786348938227</v>
      </c>
      <c r="BB102" s="100">
        <f t="shared" si="107"/>
        <v>2.6695616348938227</v>
      </c>
      <c r="BD102" s="93">
        <v>0.97</v>
      </c>
      <c r="BE102" s="93">
        <f t="shared" si="108"/>
        <v>6.4678800000000001</v>
      </c>
      <c r="BF102" s="93">
        <v>0.41499999999999998</v>
      </c>
      <c r="BG102" s="93">
        <v>0.33</v>
      </c>
      <c r="BH102" s="93">
        <v>0.4</v>
      </c>
      <c r="BI102" s="99">
        <f t="shared" si="109"/>
        <v>0.17823633849129591</v>
      </c>
      <c r="BJ102" s="99">
        <f t="shared" si="110"/>
        <v>1.6022036259855277</v>
      </c>
      <c r="BK102" s="100">
        <f t="shared" si="111"/>
        <v>0.91277829303675051</v>
      </c>
      <c r="BM102" s="93">
        <v>0.97</v>
      </c>
      <c r="BN102" s="93">
        <f t="shared" si="112"/>
        <v>6.4690539000000005</v>
      </c>
      <c r="BO102" s="93">
        <v>0.43</v>
      </c>
      <c r="BR102" s="99">
        <f t="shared" si="113"/>
        <v>0.22500142940038687</v>
      </c>
      <c r="BS102" s="99">
        <f t="shared" si="114"/>
        <v>1.629318520309478</v>
      </c>
      <c r="BT102" s="100">
        <f t="shared" si="115"/>
        <v>0.96814261121856882</v>
      </c>
      <c r="BV102" s="93">
        <v>0.97</v>
      </c>
      <c r="BW102" s="93">
        <f t="shared" si="116"/>
        <v>6.0971476550000006</v>
      </c>
      <c r="BX102" s="93">
        <f t="shared" si="117"/>
        <v>1.1394</v>
      </c>
      <c r="BY102" s="93">
        <v>0</v>
      </c>
      <c r="BZ102" s="93">
        <v>0</v>
      </c>
      <c r="CA102" s="99">
        <f t="shared" si="118"/>
        <v>0.74074959636363658</v>
      </c>
      <c r="CB102" s="99">
        <f t="shared" si="119"/>
        <v>1.0500093562528843</v>
      </c>
      <c r="CC102" s="100">
        <f t="shared" si="120"/>
        <v>0.79661068181818195</v>
      </c>
      <c r="CE102" s="93">
        <v>0.97</v>
      </c>
      <c r="CF102" s="93">
        <f t="shared" si="121"/>
        <v>6.0826510999999996</v>
      </c>
      <c r="CG102" s="93">
        <v>1.43</v>
      </c>
      <c r="CH102" s="93">
        <v>1.2</v>
      </c>
      <c r="CI102" s="93">
        <v>1.2</v>
      </c>
      <c r="CJ102" s="99">
        <f t="shared" si="122"/>
        <v>0.7059648733766235</v>
      </c>
      <c r="CK102" s="99">
        <f t="shared" si="123"/>
        <v>1.0235682523567802</v>
      </c>
      <c r="CL102" s="100">
        <f t="shared" si="124"/>
        <v>0.74658870129870136</v>
      </c>
      <c r="CN102" s="93">
        <v>0.97</v>
      </c>
      <c r="CO102" s="93">
        <f t="shared" si="125"/>
        <v>6.4663789999999999</v>
      </c>
      <c r="CP102" s="93">
        <v>0.67</v>
      </c>
      <c r="CQ102" s="93">
        <v>0.6</v>
      </c>
      <c r="CR102" s="93">
        <v>0.6</v>
      </c>
      <c r="CS102" s="99">
        <f t="shared" si="126"/>
        <v>0.15962851892155266</v>
      </c>
      <c r="CT102" s="99">
        <f t="shared" si="127"/>
        <v>1.6044655189215529</v>
      </c>
      <c r="CU102" s="100">
        <f t="shared" si="128"/>
        <v>0.9164655189215527</v>
      </c>
      <c r="CW102" s="93">
        <v>0.97</v>
      </c>
      <c r="CX102" s="93">
        <f t="shared" si="129"/>
        <v>6.1212767000000001</v>
      </c>
      <c r="CY102" s="93">
        <v>0.8</v>
      </c>
      <c r="CZ102" s="93">
        <v>0.28000000000000003</v>
      </c>
      <c r="DA102" s="93">
        <v>0.28000000000000003</v>
      </c>
      <c r="DB102" s="99">
        <f t="shared" si="130"/>
        <v>2.2978992661555315</v>
      </c>
      <c r="DC102" s="99">
        <f t="shared" si="131"/>
        <v>1.6245153461117194</v>
      </c>
      <c r="DD102" s="100">
        <f t="shared" si="132"/>
        <v>2.2064636558441562</v>
      </c>
      <c r="DF102" s="93">
        <v>0.97</v>
      </c>
      <c r="DG102" s="93">
        <f t="shared" si="133"/>
        <v>5.4568750000000001</v>
      </c>
      <c r="DH102" s="93">
        <v>0.19</v>
      </c>
      <c r="DI102" s="93">
        <v>0.24</v>
      </c>
      <c r="DJ102" s="93">
        <v>0.16</v>
      </c>
      <c r="DK102" s="99">
        <f t="shared" si="134"/>
        <v>2.730873756710825</v>
      </c>
      <c r="DL102" s="99">
        <f t="shared" si="135"/>
        <v>2.2545102410714288</v>
      </c>
      <c r="DM102" s="100">
        <f t="shared" si="136"/>
        <v>2.609981455357143</v>
      </c>
      <c r="DO102" s="93">
        <v>0.97</v>
      </c>
      <c r="DP102" s="93">
        <f t="shared" si="137"/>
        <v>5.8746789999999995</v>
      </c>
      <c r="DQ102" s="93">
        <v>0.1</v>
      </c>
      <c r="DR102" s="93">
        <v>0.27</v>
      </c>
      <c r="DS102" s="93">
        <v>0.27</v>
      </c>
      <c r="DT102" s="99">
        <f t="shared" si="138"/>
        <v>1.3200029596510361</v>
      </c>
      <c r="DU102" s="99">
        <f t="shared" si="139"/>
        <v>2.2380468167938927</v>
      </c>
      <c r="DV102" s="100">
        <f t="shared" si="140"/>
        <v>1.9092239596510356</v>
      </c>
      <c r="DX102" s="93">
        <v>0.97</v>
      </c>
      <c r="DY102" s="93">
        <f t="shared" si="141"/>
        <v>5.4694367000000002</v>
      </c>
      <c r="DZ102" s="93">
        <v>0.22</v>
      </c>
      <c r="EA102" s="93">
        <v>0.22</v>
      </c>
      <c r="EB102" s="93">
        <v>0.22</v>
      </c>
      <c r="EC102" s="99">
        <f t="shared" si="142"/>
        <v>3.5298176111230641</v>
      </c>
      <c r="ED102" s="99">
        <f t="shared" si="143"/>
        <v>2.4716580537284272</v>
      </c>
      <c r="EE102" s="100">
        <f t="shared" si="144"/>
        <v>3.4957940907335909</v>
      </c>
      <c r="EG102" s="93">
        <v>0.97</v>
      </c>
      <c r="EH102" s="93">
        <f t="shared" si="145"/>
        <v>6.0765760999999996</v>
      </c>
      <c r="EI102" s="93">
        <v>2.7</v>
      </c>
      <c r="EJ102" s="93">
        <v>2.7</v>
      </c>
      <c r="EK102" s="93">
        <v>2.7</v>
      </c>
      <c r="EL102" s="99">
        <f t="shared" si="146"/>
        <v>0.70964459339271679</v>
      </c>
      <c r="EM102" s="99">
        <f t="shared" si="147"/>
        <v>0.99113383271392319</v>
      </c>
      <c r="EN102" s="100">
        <f t="shared" si="148"/>
        <v>0.73101106737013</v>
      </c>
      <c r="EP102" s="93">
        <v>0.97</v>
      </c>
      <c r="EQ102" s="93">
        <f t="shared" si="149"/>
        <v>6.1153399999999998</v>
      </c>
      <c r="ER102" s="93">
        <v>2.7</v>
      </c>
      <c r="ES102" s="93">
        <v>2.7</v>
      </c>
      <c r="ET102" s="93">
        <v>2.7</v>
      </c>
      <c r="EU102" s="99">
        <f t="shared" si="150"/>
        <v>2.259099476461039</v>
      </c>
      <c r="EV102" s="99">
        <f t="shared" si="151"/>
        <v>1.5638035626535625</v>
      </c>
      <c r="EW102" s="100">
        <f t="shared" si="152"/>
        <v>2.1716158353808352</v>
      </c>
      <c r="EY102" s="93">
        <v>0.97</v>
      </c>
      <c r="EZ102" s="93">
        <f t="shared" si="153"/>
        <v>3.5343200000000001</v>
      </c>
      <c r="FA102" s="93">
        <v>1.4</v>
      </c>
      <c r="FB102" s="100">
        <f t="shared" si="156"/>
        <v>0.79584032582461783</v>
      </c>
      <c r="FD102" s="93">
        <v>0.97</v>
      </c>
      <c r="FE102" s="93">
        <f t="shared" si="154"/>
        <v>3.18669</v>
      </c>
      <c r="FF102" s="93">
        <v>0.7</v>
      </c>
      <c r="FG102" s="100">
        <f t="shared" si="157"/>
        <v>3.4988470198788582</v>
      </c>
      <c r="FI102" s="93">
        <v>0.97</v>
      </c>
      <c r="FJ102" s="93">
        <f t="shared" si="155"/>
        <v>3.5320100000000001</v>
      </c>
      <c r="FK102" s="93">
        <v>2.5</v>
      </c>
      <c r="FL102" s="100">
        <f t="shared" si="158"/>
        <v>0.84544557579197188</v>
      </c>
    </row>
    <row r="103" spans="2:168" x14ac:dyDescent="0.25">
      <c r="B103" s="93">
        <v>0.98</v>
      </c>
      <c r="C103" s="93">
        <f t="shared" si="84"/>
        <v>5.6612497600000005</v>
      </c>
      <c r="D103" s="93">
        <f t="shared" si="80"/>
        <v>1.1568000000000001</v>
      </c>
      <c r="E103" s="93">
        <v>5.5E-2</v>
      </c>
      <c r="F103" s="93">
        <v>0</v>
      </c>
      <c r="G103" s="99">
        <f t="shared" si="85"/>
        <v>2.94875178454389</v>
      </c>
      <c r="H103" s="99">
        <f t="shared" si="86"/>
        <v>2.1577136006884681</v>
      </c>
      <c r="I103" s="100">
        <f t="shared" si="87"/>
        <v>2.3390642857142856</v>
      </c>
      <c r="K103" s="93">
        <v>0.98</v>
      </c>
      <c r="L103" s="93">
        <f t="shared" si="88"/>
        <v>6.0486907999999993</v>
      </c>
      <c r="M103" s="93">
        <v>0.47699999999999998</v>
      </c>
      <c r="N103" s="93">
        <v>1.4</v>
      </c>
      <c r="O103" s="93">
        <v>0.33</v>
      </c>
      <c r="P103" s="99">
        <f t="shared" si="89"/>
        <v>0.3658184581243184</v>
      </c>
      <c r="Q103" s="99">
        <f t="shared" si="90"/>
        <v>1.3529351581243185</v>
      </c>
      <c r="R103" s="100">
        <f t="shared" si="91"/>
        <v>1.0760693009814615</v>
      </c>
      <c r="T103" s="93">
        <v>0.98</v>
      </c>
      <c r="U103" s="93">
        <f t="shared" si="92"/>
        <v>6.0503617999999992</v>
      </c>
      <c r="V103" s="93">
        <v>0.7</v>
      </c>
      <c r="W103" s="93">
        <v>0</v>
      </c>
      <c r="Y103" s="99">
        <f t="shared" si="93"/>
        <v>0.39305873815874182</v>
      </c>
      <c r="Z103" s="99">
        <f t="shared" si="94"/>
        <v>1.3856799429780191</v>
      </c>
      <c r="AA103" s="100">
        <f t="shared" si="95"/>
        <v>1.0954373009814615</v>
      </c>
      <c r="AC103" s="93">
        <v>0.98</v>
      </c>
      <c r="AD103" s="93">
        <f t="shared" si="96"/>
        <v>5.8606359999999995</v>
      </c>
      <c r="AE103" s="93">
        <v>0.65</v>
      </c>
      <c r="AF103" s="93">
        <v>0.2</v>
      </c>
      <c r="AG103" s="93">
        <v>1.03</v>
      </c>
      <c r="AH103" s="99">
        <f t="shared" si="97"/>
        <v>1.3686287895345384</v>
      </c>
      <c r="AI103" s="99">
        <f t="shared" si="98"/>
        <v>2.2690741964285714</v>
      </c>
      <c r="AJ103" s="100">
        <f t="shared" si="99"/>
        <v>1.9370861964285713</v>
      </c>
      <c r="AL103" s="93">
        <v>0.98</v>
      </c>
      <c r="AM103" s="93">
        <f t="shared" si="100"/>
        <v>5.8608900000000004</v>
      </c>
      <c r="AN103" s="93">
        <v>-0.48</v>
      </c>
      <c r="AO103" s="93">
        <v>0.38</v>
      </c>
      <c r="AQ103" s="99">
        <f t="shared" si="101"/>
        <v>1.4062901964285717</v>
      </c>
      <c r="AR103" s="99">
        <f t="shared" si="102"/>
        <v>2.2698474054054052</v>
      </c>
      <c r="AS103" s="100">
        <f t="shared" si="103"/>
        <v>1.9751754054054051</v>
      </c>
      <c r="AU103" s="93">
        <v>0.98</v>
      </c>
      <c r="AV103" s="93">
        <f t="shared" si="104"/>
        <v>5.4510540000000001</v>
      </c>
      <c r="AW103" s="93">
        <v>0</v>
      </c>
      <c r="AX103" s="93">
        <v>0.13</v>
      </c>
      <c r="AZ103" s="99">
        <f t="shared" si="105"/>
        <v>2.7925528836209517</v>
      </c>
      <c r="BA103" s="99">
        <f t="shared" si="106"/>
        <v>2.2744630304054057</v>
      </c>
      <c r="BB103" s="100">
        <f t="shared" si="107"/>
        <v>2.6606110304054056</v>
      </c>
      <c r="BD103" s="93">
        <v>0.98</v>
      </c>
      <c r="BE103" s="93">
        <f t="shared" si="108"/>
        <v>6.4717099999999999</v>
      </c>
      <c r="BF103" s="93">
        <v>0.41499999999999998</v>
      </c>
      <c r="BG103" s="93">
        <v>0.33</v>
      </c>
      <c r="BH103" s="93">
        <v>0.4</v>
      </c>
      <c r="BI103" s="99">
        <f t="shared" si="109"/>
        <v>0.17664902707930366</v>
      </c>
      <c r="BJ103" s="99">
        <f t="shared" si="110"/>
        <v>1.6113108854087916</v>
      </c>
      <c r="BK103" s="100">
        <f t="shared" si="111"/>
        <v>0.91834666344294003</v>
      </c>
      <c r="BM103" s="93">
        <v>0.98</v>
      </c>
      <c r="BN103" s="93">
        <f t="shared" si="112"/>
        <v>6.4724926000000007</v>
      </c>
      <c r="BO103" s="93">
        <v>0.43</v>
      </c>
      <c r="BR103" s="99">
        <f t="shared" si="113"/>
        <v>0.20782275435203096</v>
      </c>
      <c r="BS103" s="99">
        <f t="shared" si="114"/>
        <v>1.6294534816247583</v>
      </c>
      <c r="BT103" s="100">
        <f t="shared" si="115"/>
        <v>0.95533620889748549</v>
      </c>
      <c r="BV103" s="93">
        <v>0.98</v>
      </c>
      <c r="BW103" s="93">
        <f t="shared" si="116"/>
        <v>6.0967419800000009</v>
      </c>
      <c r="BX103" s="93">
        <f t="shared" si="117"/>
        <v>1.1516</v>
      </c>
      <c r="BY103" s="93">
        <v>0</v>
      </c>
      <c r="BZ103" s="93">
        <v>0</v>
      </c>
      <c r="CA103" s="99">
        <f t="shared" si="118"/>
        <v>0.73560091272727279</v>
      </c>
      <c r="CB103" s="99">
        <f t="shared" si="119"/>
        <v>1.0441720581449008</v>
      </c>
      <c r="CC103" s="100">
        <f t="shared" si="120"/>
        <v>0.78203590909090914</v>
      </c>
      <c r="CE103" s="93">
        <v>0.98</v>
      </c>
      <c r="CF103" s="93">
        <f t="shared" si="121"/>
        <v>6.0870774000000001</v>
      </c>
      <c r="CG103" s="93">
        <v>1.43</v>
      </c>
      <c r="CH103" s="93">
        <v>1.2</v>
      </c>
      <c r="CI103" s="93">
        <v>1.2</v>
      </c>
      <c r="CJ103" s="99">
        <f t="shared" si="122"/>
        <v>0.71259209740259744</v>
      </c>
      <c r="CK103" s="99">
        <f t="shared" si="123"/>
        <v>1.0263046555474982</v>
      </c>
      <c r="CL103" s="100">
        <f t="shared" si="124"/>
        <v>0.7484479220779221</v>
      </c>
      <c r="CN103" s="93">
        <v>0.98</v>
      </c>
      <c r="CO103" s="93">
        <f t="shared" si="125"/>
        <v>6.4705859999999999</v>
      </c>
      <c r="CP103" s="93">
        <v>0.67</v>
      </c>
      <c r="CQ103" s="93">
        <v>0.6</v>
      </c>
      <c r="CR103" s="93">
        <v>0.6</v>
      </c>
      <c r="CS103" s="99">
        <f t="shared" si="126"/>
        <v>0.16419281403280817</v>
      </c>
      <c r="CT103" s="99">
        <f t="shared" si="127"/>
        <v>1.6127648140328081</v>
      </c>
      <c r="CU103" s="100">
        <f t="shared" si="128"/>
        <v>0.92076481403280819</v>
      </c>
      <c r="CW103" s="93">
        <v>0.98</v>
      </c>
      <c r="CX103" s="93">
        <f t="shared" si="129"/>
        <v>6.1260177999999996</v>
      </c>
      <c r="CY103" s="93">
        <v>0.8</v>
      </c>
      <c r="CZ103" s="93">
        <v>0.28000000000000003</v>
      </c>
      <c r="DA103" s="93">
        <v>0.28000000000000003</v>
      </c>
      <c r="DB103" s="99">
        <f t="shared" si="130"/>
        <v>2.298469813800657</v>
      </c>
      <c r="DC103" s="99">
        <f t="shared" si="131"/>
        <v>1.6216966549835705</v>
      </c>
      <c r="DD103" s="100">
        <f t="shared" si="132"/>
        <v>2.2077076493506493</v>
      </c>
      <c r="DF103" s="93">
        <v>0.98</v>
      </c>
      <c r="DG103" s="93">
        <f t="shared" si="133"/>
        <v>5.4548499999999995</v>
      </c>
      <c r="DH103" s="93">
        <v>0.19</v>
      </c>
      <c r="DI103" s="93">
        <v>0.24</v>
      </c>
      <c r="DJ103" s="93">
        <v>0.16</v>
      </c>
      <c r="DK103" s="99">
        <f t="shared" si="134"/>
        <v>2.746224330049523</v>
      </c>
      <c r="DL103" s="99">
        <f t="shared" si="135"/>
        <v>2.2605287678571431</v>
      </c>
      <c r="DM103" s="100">
        <f t="shared" si="136"/>
        <v>2.6208589107142859</v>
      </c>
      <c r="DO103" s="93">
        <v>0.98</v>
      </c>
      <c r="DP103" s="93">
        <f t="shared" si="137"/>
        <v>5.8727859999999996</v>
      </c>
      <c r="DQ103" s="93">
        <v>0.1</v>
      </c>
      <c r="DR103" s="93">
        <v>0.27</v>
      </c>
      <c r="DS103" s="93">
        <v>0.27</v>
      </c>
      <c r="DT103" s="99">
        <f t="shared" si="138"/>
        <v>1.3309438778625955</v>
      </c>
      <c r="DU103" s="99">
        <f t="shared" si="139"/>
        <v>2.2496438778625953</v>
      </c>
      <c r="DV103" s="100">
        <f t="shared" si="140"/>
        <v>1.920523877862595</v>
      </c>
      <c r="DX103" s="93">
        <v>0.98</v>
      </c>
      <c r="DY103" s="93">
        <f t="shared" si="141"/>
        <v>5.4674577999999991</v>
      </c>
      <c r="DZ103" s="93">
        <v>0.22</v>
      </c>
      <c r="EA103" s="93">
        <v>0.22</v>
      </c>
      <c r="EB103" s="93">
        <v>0.22</v>
      </c>
      <c r="EC103" s="99">
        <f t="shared" si="142"/>
        <v>3.5374043478915662</v>
      </c>
      <c r="ED103" s="99">
        <f t="shared" si="143"/>
        <v>2.4769847925757085</v>
      </c>
      <c r="EE103" s="100">
        <f t="shared" si="144"/>
        <v>3.5097421505791506</v>
      </c>
      <c r="EG103" s="93">
        <v>0.98</v>
      </c>
      <c r="EH103" s="93">
        <f t="shared" si="145"/>
        <v>6.0830274000000006</v>
      </c>
      <c r="EI103" s="93">
        <v>2.7</v>
      </c>
      <c r="EJ103" s="93">
        <v>2.7</v>
      </c>
      <c r="EK103" s="93">
        <v>2.7</v>
      </c>
      <c r="EL103" s="99">
        <f t="shared" si="146"/>
        <v>0.71479124407999295</v>
      </c>
      <c r="EM103" s="99">
        <f t="shared" si="147"/>
        <v>1.0043817091189267</v>
      </c>
      <c r="EN103" s="100">
        <f t="shared" si="148"/>
        <v>0.73776283279220778</v>
      </c>
      <c r="EP103" s="93">
        <v>0.98</v>
      </c>
      <c r="EQ103" s="93">
        <f t="shared" si="149"/>
        <v>6.1220600000000003</v>
      </c>
      <c r="ER103" s="93">
        <v>2.7</v>
      </c>
      <c r="ES103" s="93">
        <v>2.7</v>
      </c>
      <c r="ET103" s="93">
        <v>2.7</v>
      </c>
      <c r="EU103" s="99">
        <f t="shared" si="150"/>
        <v>2.2722232873376624</v>
      </c>
      <c r="EV103" s="99">
        <f t="shared" si="151"/>
        <v>1.5807381326781325</v>
      </c>
      <c r="EW103" s="100">
        <f t="shared" si="152"/>
        <v>2.1839917690417692</v>
      </c>
      <c r="EY103" s="93">
        <v>0.98</v>
      </c>
      <c r="EZ103" s="93">
        <f t="shared" si="153"/>
        <v>3.5378799999999999</v>
      </c>
      <c r="FA103" s="93">
        <v>1.4</v>
      </c>
      <c r="FB103" s="100">
        <f t="shared" si="156"/>
        <v>0.78232567176186651</v>
      </c>
      <c r="FD103" s="93">
        <v>0.98</v>
      </c>
      <c r="FE103" s="93">
        <f t="shared" si="154"/>
        <v>3.1874600000000002</v>
      </c>
      <c r="FF103" s="93">
        <v>0.7</v>
      </c>
      <c r="FG103" s="100">
        <f t="shared" si="157"/>
        <v>3.4782919365564071</v>
      </c>
      <c r="FI103" s="93">
        <v>0.98</v>
      </c>
      <c r="FJ103" s="93">
        <f t="shared" si="155"/>
        <v>3.53634</v>
      </c>
      <c r="FK103" s="93">
        <v>2.5</v>
      </c>
      <c r="FL103" s="100">
        <f t="shared" si="158"/>
        <v>0.81517583840676922</v>
      </c>
    </row>
    <row r="104" spans="2:168" x14ac:dyDescent="0.25">
      <c r="B104" s="93">
        <v>0.99</v>
      </c>
      <c r="C104" s="93">
        <f t="shared" si="84"/>
        <v>5.66131999</v>
      </c>
      <c r="D104" s="93">
        <f t="shared" si="80"/>
        <v>1.1698999999999999</v>
      </c>
      <c r="E104" s="93">
        <v>5.5E-2</v>
      </c>
      <c r="F104" s="93">
        <v>0</v>
      </c>
      <c r="G104" s="99">
        <f t="shared" si="85"/>
        <v>2.9756485945611018</v>
      </c>
      <c r="H104" s="99">
        <f t="shared" si="86"/>
        <v>2.1608994931153185</v>
      </c>
      <c r="I104" s="100">
        <f t="shared" si="87"/>
        <v>2.3455142857142857</v>
      </c>
      <c r="K104" s="93">
        <v>0.99</v>
      </c>
      <c r="L104" s="93">
        <f t="shared" si="88"/>
        <v>6.0534876999999998</v>
      </c>
      <c r="M104" s="93">
        <v>0.47699999999999998</v>
      </c>
      <c r="N104" s="93">
        <v>1.4</v>
      </c>
      <c r="O104" s="93">
        <v>0.33</v>
      </c>
      <c r="P104" s="99">
        <f t="shared" si="89"/>
        <v>0.35975847562704466</v>
      </c>
      <c r="Q104" s="99">
        <f t="shared" si="90"/>
        <v>1.3612245256270448</v>
      </c>
      <c r="R104" s="100">
        <f t="shared" si="91"/>
        <v>1.0728985970556162</v>
      </c>
      <c r="T104" s="93">
        <v>0.99</v>
      </c>
      <c r="U104" s="93">
        <f t="shared" si="92"/>
        <v>6.0543309000000001</v>
      </c>
      <c r="V104" s="93">
        <v>0.7</v>
      </c>
      <c r="W104" s="93">
        <v>0</v>
      </c>
      <c r="Y104" s="99">
        <f t="shared" si="93"/>
        <v>0.37335631564425636</v>
      </c>
      <c r="Z104" s="99">
        <f t="shared" si="94"/>
        <v>1.3777369180538952</v>
      </c>
      <c r="AA104" s="100">
        <f t="shared" si="95"/>
        <v>1.0826155970556162</v>
      </c>
      <c r="AC104" s="93">
        <v>0.99</v>
      </c>
      <c r="AD104" s="93">
        <f t="shared" si="96"/>
        <v>5.8648179999999996</v>
      </c>
      <c r="AE104" s="93">
        <v>0.65</v>
      </c>
      <c r="AF104" s="93">
        <v>0.2</v>
      </c>
      <c r="AG104" s="93">
        <v>1.03</v>
      </c>
      <c r="AH104" s="99">
        <f t="shared" si="97"/>
        <v>1.3606922519101263</v>
      </c>
      <c r="AI104" s="99">
        <f t="shared" si="98"/>
        <v>2.2710170982142852</v>
      </c>
      <c r="AJ104" s="100">
        <f t="shared" si="99"/>
        <v>1.9400829553571426</v>
      </c>
      <c r="AL104" s="93">
        <v>0.99</v>
      </c>
      <c r="AM104" s="93">
        <f t="shared" si="100"/>
        <v>5.8649449999999996</v>
      </c>
      <c r="AN104" s="93">
        <v>-0.48</v>
      </c>
      <c r="AO104" s="93">
        <v>0.38</v>
      </c>
      <c r="AQ104" s="99">
        <f t="shared" si="101"/>
        <v>1.3796359553571429</v>
      </c>
      <c r="AR104" s="99">
        <f t="shared" si="102"/>
        <v>2.2713857027027022</v>
      </c>
      <c r="AS104" s="100">
        <f t="shared" si="103"/>
        <v>1.9592305598455595</v>
      </c>
      <c r="AU104" s="93">
        <v>0.99</v>
      </c>
      <c r="AV104" s="93">
        <f t="shared" si="104"/>
        <v>5.4509270000000001</v>
      </c>
      <c r="AW104" s="93">
        <v>0</v>
      </c>
      <c r="AX104" s="93">
        <v>0.13</v>
      </c>
      <c r="AZ104" s="99">
        <f t="shared" si="105"/>
        <v>2.7847961801739349</v>
      </c>
      <c r="BA104" s="99">
        <f t="shared" si="106"/>
        <v>2.2735734259169886</v>
      </c>
      <c r="BB104" s="100">
        <f t="shared" si="107"/>
        <v>2.6516604259169889</v>
      </c>
      <c r="BD104" s="93">
        <v>0.99</v>
      </c>
      <c r="BE104" s="93">
        <f t="shared" si="108"/>
        <v>6.4755400000000005</v>
      </c>
      <c r="BF104" s="93">
        <v>0.41499999999999998</v>
      </c>
      <c r="BG104" s="93">
        <v>0.33</v>
      </c>
      <c r="BH104" s="93">
        <v>0.4</v>
      </c>
      <c r="BI104" s="99">
        <f t="shared" si="109"/>
        <v>0.17514471566731138</v>
      </c>
      <c r="BJ104" s="99">
        <f t="shared" si="110"/>
        <v>1.6204841448320555</v>
      </c>
      <c r="BK104" s="100">
        <f t="shared" si="111"/>
        <v>0.92399503384912962</v>
      </c>
      <c r="BM104" s="93">
        <v>0.99</v>
      </c>
      <c r="BN104" s="93">
        <f t="shared" si="112"/>
        <v>6.4759313000000001</v>
      </c>
      <c r="BO104" s="93">
        <v>0.43</v>
      </c>
      <c r="BR104" s="99">
        <f t="shared" si="113"/>
        <v>0.19073007930367503</v>
      </c>
      <c r="BS104" s="99">
        <f t="shared" si="114"/>
        <v>1.6295884429400389</v>
      </c>
      <c r="BT104" s="100">
        <f t="shared" si="115"/>
        <v>0.9425298065764024</v>
      </c>
      <c r="BV104" s="93">
        <v>0.99</v>
      </c>
      <c r="BW104" s="93">
        <f t="shared" si="116"/>
        <v>6.0963360949999998</v>
      </c>
      <c r="BX104" s="93">
        <f t="shared" si="117"/>
        <v>1.1637999999999999</v>
      </c>
      <c r="BY104" s="93">
        <v>0</v>
      </c>
      <c r="BZ104" s="93">
        <v>0</v>
      </c>
      <c r="CA104" s="99">
        <f t="shared" si="118"/>
        <v>0.73091678909090918</v>
      </c>
      <c r="CB104" s="99">
        <f t="shared" si="119"/>
        <v>1.0383347600369175</v>
      </c>
      <c r="CC104" s="100">
        <f t="shared" si="120"/>
        <v>0.76746113636363644</v>
      </c>
      <c r="CE104" s="93">
        <v>0.99</v>
      </c>
      <c r="CF104" s="93">
        <f t="shared" si="121"/>
        <v>6.0915036999999996</v>
      </c>
      <c r="CG104" s="93">
        <v>1.43</v>
      </c>
      <c r="CH104" s="93">
        <v>1.2</v>
      </c>
      <c r="CI104" s="93">
        <v>1.2</v>
      </c>
      <c r="CJ104" s="99">
        <f t="shared" si="122"/>
        <v>0.71950532142857149</v>
      </c>
      <c r="CK104" s="99">
        <f t="shared" si="123"/>
        <v>1.029281058738216</v>
      </c>
      <c r="CL104" s="100">
        <f t="shared" si="124"/>
        <v>0.75054714285714286</v>
      </c>
      <c r="CN104" s="93">
        <v>0.99</v>
      </c>
      <c r="CO104" s="93">
        <f t="shared" si="125"/>
        <v>6.474793</v>
      </c>
      <c r="CP104" s="93">
        <v>0.67</v>
      </c>
      <c r="CQ104" s="93">
        <v>0.6</v>
      </c>
      <c r="CR104" s="93">
        <v>0.6</v>
      </c>
      <c r="CS104" s="99">
        <f t="shared" si="126"/>
        <v>0.16889110914406366</v>
      </c>
      <c r="CT104" s="99">
        <f t="shared" si="127"/>
        <v>1.6211841091440637</v>
      </c>
      <c r="CU104" s="100">
        <f t="shared" si="128"/>
        <v>0.92518410914406357</v>
      </c>
      <c r="CW104" s="93">
        <v>0.99</v>
      </c>
      <c r="CX104" s="93">
        <f t="shared" si="129"/>
        <v>6.1307589000000009</v>
      </c>
      <c r="CY104" s="93">
        <v>0.8</v>
      </c>
      <c r="CZ104" s="93">
        <v>0.28000000000000003</v>
      </c>
      <c r="DA104" s="93">
        <v>0.28000000000000003</v>
      </c>
      <c r="DB104" s="99">
        <f t="shared" si="130"/>
        <v>2.2992003614457834</v>
      </c>
      <c r="DC104" s="99">
        <f t="shared" si="131"/>
        <v>1.6189339638554217</v>
      </c>
      <c r="DD104" s="100">
        <f t="shared" si="132"/>
        <v>2.2090076428571428</v>
      </c>
      <c r="DF104" s="93">
        <v>0.99</v>
      </c>
      <c r="DG104" s="93">
        <f t="shared" si="133"/>
        <v>5.4528249999999998</v>
      </c>
      <c r="DH104" s="93">
        <v>0.19</v>
      </c>
      <c r="DI104" s="93">
        <v>0.24</v>
      </c>
      <c r="DJ104" s="93">
        <v>0.16</v>
      </c>
      <c r="DK104" s="99">
        <f t="shared" si="134"/>
        <v>2.7616129033882206</v>
      </c>
      <c r="DL104" s="99">
        <f t="shared" si="135"/>
        <v>2.2665952946428574</v>
      </c>
      <c r="DM104" s="100">
        <f t="shared" si="136"/>
        <v>2.6317683660714293</v>
      </c>
      <c r="DO104" s="93">
        <v>0.99</v>
      </c>
      <c r="DP104" s="93">
        <f t="shared" si="137"/>
        <v>5.8708929999999997</v>
      </c>
      <c r="DQ104" s="93">
        <v>0.1</v>
      </c>
      <c r="DR104" s="93">
        <v>0.27</v>
      </c>
      <c r="DS104" s="93">
        <v>0.27</v>
      </c>
      <c r="DT104" s="99">
        <f t="shared" si="138"/>
        <v>1.3419047960741548</v>
      </c>
      <c r="DU104" s="99">
        <f t="shared" si="139"/>
        <v>2.2612949389312971</v>
      </c>
      <c r="DV104" s="100">
        <f t="shared" si="140"/>
        <v>1.9318777960741547</v>
      </c>
      <c r="DX104" s="93">
        <v>0.99</v>
      </c>
      <c r="DY104" s="93">
        <f t="shared" si="141"/>
        <v>5.4654788999999999</v>
      </c>
      <c r="DZ104" s="93">
        <v>0.22</v>
      </c>
      <c r="EA104" s="93">
        <v>0.22</v>
      </c>
      <c r="EB104" s="93">
        <v>0.22</v>
      </c>
      <c r="EC104" s="99">
        <f t="shared" si="142"/>
        <v>3.5450350846600691</v>
      </c>
      <c r="ED104" s="99">
        <f t="shared" si="143"/>
        <v>2.4823555314229897</v>
      </c>
      <c r="EE104" s="100">
        <f t="shared" si="144"/>
        <v>3.5237342104247107</v>
      </c>
      <c r="EG104" s="93">
        <v>0.99</v>
      </c>
      <c r="EH104" s="93">
        <f t="shared" si="145"/>
        <v>6.0894786999999999</v>
      </c>
      <c r="EI104" s="93">
        <v>2.7</v>
      </c>
      <c r="EJ104" s="93">
        <v>2.7</v>
      </c>
      <c r="EK104" s="93">
        <v>2.7</v>
      </c>
      <c r="EL104" s="99">
        <f t="shared" si="146"/>
        <v>0.7204778947672692</v>
      </c>
      <c r="EM104" s="99">
        <f t="shared" si="147"/>
        <v>1.0181695855239306</v>
      </c>
      <c r="EN104" s="100">
        <f t="shared" si="148"/>
        <v>0.74505459821428577</v>
      </c>
      <c r="EP104" s="93">
        <v>0.99</v>
      </c>
      <c r="EQ104" s="93">
        <f t="shared" si="149"/>
        <v>6.1287800000000008</v>
      </c>
      <c r="ER104" s="93">
        <v>2.7</v>
      </c>
      <c r="ES104" s="93">
        <v>2.7</v>
      </c>
      <c r="ET104" s="93">
        <v>2.7</v>
      </c>
      <c r="EU104" s="99">
        <f t="shared" si="150"/>
        <v>2.2858870982142858</v>
      </c>
      <c r="EV104" s="99">
        <f t="shared" si="151"/>
        <v>1.5982127027027027</v>
      </c>
      <c r="EW104" s="100">
        <f t="shared" si="152"/>
        <v>2.1969077027027026</v>
      </c>
      <c r="EY104" s="93">
        <v>0.99</v>
      </c>
      <c r="EZ104" s="93">
        <f t="shared" si="153"/>
        <v>3.5414400000000001</v>
      </c>
      <c r="FA104" s="93">
        <v>1.4</v>
      </c>
      <c r="FB104" s="100">
        <f t="shared" si="156"/>
        <v>0.76909101769911503</v>
      </c>
      <c r="FD104" s="93">
        <v>0.99</v>
      </c>
      <c r="FE104" s="93">
        <f t="shared" si="154"/>
        <v>3.1882299999999999</v>
      </c>
      <c r="FF104" s="93">
        <v>0.7</v>
      </c>
      <c r="FG104" s="100">
        <f t="shared" si="157"/>
        <v>3.4578768532339557</v>
      </c>
      <c r="FI104" s="93">
        <v>0.99</v>
      </c>
      <c r="FJ104" s="93">
        <f t="shared" si="155"/>
        <v>3.54067</v>
      </c>
      <c r="FK104" s="93">
        <v>2.5</v>
      </c>
      <c r="FL104" s="100">
        <f t="shared" si="158"/>
        <v>0.78540610102156638</v>
      </c>
    </row>
    <row r="105" spans="2:168" x14ac:dyDescent="0.25">
      <c r="B105" s="93">
        <v>1</v>
      </c>
      <c r="C105" s="93">
        <f t="shared" si="84"/>
        <v>5.6613899999999999</v>
      </c>
      <c r="D105" s="93">
        <f t="shared" si="80"/>
        <v>1.1830000000000001</v>
      </c>
      <c r="E105" s="93">
        <v>5.5E-2</v>
      </c>
      <c r="F105" s="93">
        <v>0</v>
      </c>
      <c r="G105" s="99">
        <f t="shared" si="85"/>
        <v>3.0030361445783136</v>
      </c>
      <c r="H105" s="99">
        <f t="shared" si="86"/>
        <v>2.1640963855421691</v>
      </c>
      <c r="I105" s="100">
        <f t="shared" si="87"/>
        <v>2.3519642857142857</v>
      </c>
      <c r="K105" s="93">
        <v>1</v>
      </c>
      <c r="L105" s="93">
        <f t="shared" si="88"/>
        <v>6.0583</v>
      </c>
      <c r="M105" s="93">
        <v>0.47699999999999998</v>
      </c>
      <c r="N105" s="93">
        <v>1.4</v>
      </c>
      <c r="O105" s="93">
        <v>0.33</v>
      </c>
      <c r="P105" s="99">
        <f t="shared" si="89"/>
        <v>0.35379389312977094</v>
      </c>
      <c r="Q105" s="99">
        <f t="shared" si="90"/>
        <v>1.3697938931297711</v>
      </c>
      <c r="R105" s="100">
        <f t="shared" si="91"/>
        <v>1.069793893129771</v>
      </c>
      <c r="T105" s="93">
        <v>1</v>
      </c>
      <c r="U105" s="93">
        <f t="shared" si="92"/>
        <v>6.0583</v>
      </c>
      <c r="V105" s="93">
        <v>0.7</v>
      </c>
      <c r="W105" s="93">
        <v>0</v>
      </c>
      <c r="Y105" s="99">
        <f t="shared" si="93"/>
        <v>0.35379389312977094</v>
      </c>
      <c r="Z105" s="99">
        <f t="shared" si="94"/>
        <v>1.3697938931297711</v>
      </c>
      <c r="AA105" s="100">
        <f t="shared" si="95"/>
        <v>1.069793893129771</v>
      </c>
      <c r="AC105" s="93">
        <v>1</v>
      </c>
      <c r="AD105" s="93">
        <f t="shared" si="96"/>
        <v>5.8689999999999998</v>
      </c>
      <c r="AE105" s="93">
        <v>0.65</v>
      </c>
      <c r="AF105" s="93">
        <v>0.2</v>
      </c>
      <c r="AG105" s="93">
        <v>1.03</v>
      </c>
      <c r="AH105" s="99">
        <f t="shared" si="97"/>
        <v>1.3528857142857142</v>
      </c>
      <c r="AI105" s="99">
        <f t="shared" si="98"/>
        <v>2.2729999999999997</v>
      </c>
      <c r="AJ105" s="100">
        <f t="shared" si="99"/>
        <v>1.9432857142857141</v>
      </c>
      <c r="AL105" s="93">
        <v>1</v>
      </c>
      <c r="AM105" s="93">
        <f t="shared" si="100"/>
        <v>5.8689999999999998</v>
      </c>
      <c r="AN105" s="93">
        <v>-0.48</v>
      </c>
      <c r="AO105" s="93">
        <v>0.38</v>
      </c>
      <c r="AQ105" s="99">
        <f t="shared" si="101"/>
        <v>1.3528857142857142</v>
      </c>
      <c r="AR105" s="99">
        <f t="shared" si="102"/>
        <v>2.2729999999999997</v>
      </c>
      <c r="AS105" s="100">
        <f t="shared" si="103"/>
        <v>1.9432857142857141</v>
      </c>
      <c r="AU105" s="93">
        <v>1</v>
      </c>
      <c r="AV105" s="93">
        <f t="shared" si="104"/>
        <v>5.4508000000000001</v>
      </c>
      <c r="AW105" s="93">
        <v>0</v>
      </c>
      <c r="AX105" s="93">
        <v>0.13</v>
      </c>
      <c r="AZ105" s="99">
        <f t="shared" si="105"/>
        <v>2.7770394767269186</v>
      </c>
      <c r="BA105" s="99">
        <f t="shared" si="106"/>
        <v>2.2727098214285717</v>
      </c>
      <c r="BB105" s="100">
        <f t="shared" si="107"/>
        <v>2.6427098214285718</v>
      </c>
      <c r="BD105" s="93">
        <v>1</v>
      </c>
      <c r="BE105" s="93">
        <f t="shared" si="108"/>
        <v>6.4793700000000003</v>
      </c>
      <c r="BF105" s="93">
        <v>0.41499999999999998</v>
      </c>
      <c r="BG105" s="93">
        <v>0.33</v>
      </c>
      <c r="BH105" s="93">
        <v>0.4</v>
      </c>
      <c r="BI105" s="99">
        <f t="shared" si="109"/>
        <v>0.17372340425531912</v>
      </c>
      <c r="BJ105" s="99">
        <f t="shared" si="110"/>
        <v>1.6297234042553193</v>
      </c>
      <c r="BK105" s="100">
        <f t="shared" si="111"/>
        <v>0.92972340425531919</v>
      </c>
      <c r="BM105" s="93">
        <v>1</v>
      </c>
      <c r="BN105" s="93">
        <f t="shared" si="112"/>
        <v>6.4793700000000003</v>
      </c>
      <c r="BO105" s="93">
        <v>0.43</v>
      </c>
      <c r="BR105" s="99">
        <f t="shared" si="113"/>
        <v>0.17372340425531912</v>
      </c>
      <c r="BS105" s="99">
        <f t="shared" si="114"/>
        <v>1.6297234042553193</v>
      </c>
      <c r="BT105" s="100">
        <f t="shared" si="115"/>
        <v>0.92972340425531919</v>
      </c>
      <c r="BV105" s="93">
        <v>1</v>
      </c>
      <c r="BW105" s="93">
        <f t="shared" si="116"/>
        <v>6.0959300000000001</v>
      </c>
      <c r="BX105" s="93">
        <f t="shared" si="117"/>
        <v>1.1759999999999999</v>
      </c>
      <c r="BY105" s="93">
        <v>0</v>
      </c>
      <c r="BZ105" s="93">
        <v>0</v>
      </c>
      <c r="CA105" s="99">
        <f t="shared" si="118"/>
        <v>0.72670454545454555</v>
      </c>
      <c r="CB105" s="99">
        <f t="shared" si="119"/>
        <v>1.032497461928934</v>
      </c>
      <c r="CC105" s="100">
        <f t="shared" si="120"/>
        <v>0.75288636363636363</v>
      </c>
      <c r="CE105" s="93">
        <v>1</v>
      </c>
      <c r="CF105" s="93">
        <f t="shared" si="121"/>
        <v>6.0959300000000001</v>
      </c>
      <c r="CG105" s="93">
        <v>1.43</v>
      </c>
      <c r="CH105" s="93">
        <v>1.2</v>
      </c>
      <c r="CI105" s="93">
        <v>1.2</v>
      </c>
      <c r="CJ105" s="99">
        <f t="shared" si="122"/>
        <v>0.72670454545454555</v>
      </c>
      <c r="CK105" s="99">
        <f t="shared" si="123"/>
        <v>1.032497461928934</v>
      </c>
      <c r="CL105" s="100">
        <f t="shared" si="124"/>
        <v>0.75288636363636363</v>
      </c>
      <c r="CN105" s="93">
        <v>1</v>
      </c>
      <c r="CO105" s="93">
        <f t="shared" si="125"/>
        <v>6.4790000000000001</v>
      </c>
      <c r="CP105" s="93">
        <v>0.67</v>
      </c>
      <c r="CQ105" s="93">
        <v>0.6</v>
      </c>
      <c r="CR105" s="93">
        <v>0.6</v>
      </c>
      <c r="CS105" s="99">
        <f t="shared" si="126"/>
        <v>0.17372340425531912</v>
      </c>
      <c r="CT105" s="99">
        <f t="shared" si="127"/>
        <v>1.6297234042553193</v>
      </c>
      <c r="CU105" s="100">
        <f t="shared" si="128"/>
        <v>0.92972340425531919</v>
      </c>
      <c r="CW105" s="93">
        <v>1</v>
      </c>
      <c r="CX105" s="93">
        <f t="shared" si="129"/>
        <v>6.1355000000000004</v>
      </c>
      <c r="CY105" s="93">
        <v>0.8</v>
      </c>
      <c r="CZ105" s="93">
        <v>0.28000000000000003</v>
      </c>
      <c r="DA105" s="93">
        <v>0.28000000000000003</v>
      </c>
      <c r="DB105" s="99">
        <f t="shared" si="130"/>
        <v>2.3000909090909092</v>
      </c>
      <c r="DC105" s="99">
        <f t="shared" si="131"/>
        <v>1.6162272727272726</v>
      </c>
      <c r="DD105" s="100">
        <f t="shared" si="132"/>
        <v>2.2103636363636365</v>
      </c>
      <c r="DF105" s="93">
        <v>1</v>
      </c>
      <c r="DG105" s="93">
        <f t="shared" si="133"/>
        <v>5.4508000000000001</v>
      </c>
      <c r="DH105" s="93">
        <v>0.19</v>
      </c>
      <c r="DI105" s="93">
        <v>0.24</v>
      </c>
      <c r="DJ105" s="93">
        <v>0.16</v>
      </c>
      <c r="DK105" s="99">
        <f t="shared" si="134"/>
        <v>2.7770394767269186</v>
      </c>
      <c r="DL105" s="99">
        <f t="shared" si="135"/>
        <v>2.2727098214285717</v>
      </c>
      <c r="DM105" s="100">
        <f t="shared" si="136"/>
        <v>2.6427098214285718</v>
      </c>
      <c r="DO105" s="93">
        <v>1</v>
      </c>
      <c r="DP105" s="93">
        <f t="shared" si="137"/>
        <v>5.8689999999999998</v>
      </c>
      <c r="DQ105" s="93">
        <v>0.1</v>
      </c>
      <c r="DR105" s="93">
        <v>0.27</v>
      </c>
      <c r="DS105" s="93">
        <v>0.27</v>
      </c>
      <c r="DT105" s="99">
        <f t="shared" si="138"/>
        <v>1.3528857142857142</v>
      </c>
      <c r="DU105" s="99">
        <f t="shared" si="139"/>
        <v>2.2729999999999997</v>
      </c>
      <c r="DV105" s="100">
        <f t="shared" si="140"/>
        <v>1.9432857142857141</v>
      </c>
      <c r="DX105" s="93">
        <v>1</v>
      </c>
      <c r="DY105" s="93">
        <f t="shared" si="141"/>
        <v>5.4634999999999998</v>
      </c>
      <c r="DZ105" s="93">
        <v>0.22</v>
      </c>
      <c r="EA105" s="93">
        <v>0.22</v>
      </c>
      <c r="EB105" s="93">
        <v>0.22</v>
      </c>
      <c r="EC105" s="99">
        <f t="shared" si="142"/>
        <v>3.5527098214285715</v>
      </c>
      <c r="ED105" s="99">
        <f t="shared" si="143"/>
        <v>2.4877702702702704</v>
      </c>
      <c r="EE105" s="100">
        <f t="shared" si="144"/>
        <v>3.5377702702702702</v>
      </c>
      <c r="EG105" s="93">
        <v>1</v>
      </c>
      <c r="EH105" s="93">
        <f t="shared" si="145"/>
        <v>6.0959300000000001</v>
      </c>
      <c r="EI105" s="93">
        <v>2.7</v>
      </c>
      <c r="EJ105" s="93">
        <v>2.7</v>
      </c>
      <c r="EK105" s="93">
        <v>2.7</v>
      </c>
      <c r="EL105" s="99">
        <f t="shared" si="146"/>
        <v>0.72670454545454555</v>
      </c>
      <c r="EM105" s="99">
        <f t="shared" si="147"/>
        <v>1.032497461928934</v>
      </c>
      <c r="EN105" s="100">
        <f t="shared" si="148"/>
        <v>0.75288636363636363</v>
      </c>
      <c r="EP105" s="93">
        <v>1</v>
      </c>
      <c r="EQ105" s="93">
        <f t="shared" si="149"/>
        <v>6.1355000000000004</v>
      </c>
      <c r="ER105" s="93">
        <v>2.7</v>
      </c>
      <c r="ES105" s="93">
        <v>2.7</v>
      </c>
      <c r="ET105" s="93">
        <v>2.7</v>
      </c>
      <c r="EU105" s="99">
        <f t="shared" si="150"/>
        <v>2.3000909090909092</v>
      </c>
      <c r="EV105" s="99">
        <f t="shared" si="151"/>
        <v>1.6162272727272726</v>
      </c>
      <c r="EW105" s="100">
        <f t="shared" si="152"/>
        <v>2.2103636363636365</v>
      </c>
      <c r="EY105" s="93">
        <v>1</v>
      </c>
      <c r="EZ105" s="93">
        <f t="shared" si="153"/>
        <v>3.5449999999999999</v>
      </c>
      <c r="FA105" s="93">
        <v>1.4</v>
      </c>
      <c r="FB105" s="100">
        <f t="shared" si="156"/>
        <v>0.75613636363636361</v>
      </c>
      <c r="FD105" s="93">
        <v>1</v>
      </c>
      <c r="FE105" s="93">
        <f t="shared" si="154"/>
        <v>3.1890000000000001</v>
      </c>
      <c r="FF105" s="93">
        <v>0.7</v>
      </c>
      <c r="FG105" s="100">
        <f t="shared" si="157"/>
        <v>3.4376017699115042</v>
      </c>
      <c r="FI105" s="93">
        <v>1</v>
      </c>
      <c r="FJ105" s="93">
        <f t="shared" si="155"/>
        <v>3.5449999999999999</v>
      </c>
      <c r="FK105" s="93">
        <v>2.5</v>
      </c>
      <c r="FL105" s="100">
        <f t="shared" si="158"/>
        <v>0.75613636363636361</v>
      </c>
    </row>
  </sheetData>
  <mergeCells count="17">
    <mergeCell ref="CY3:DA3"/>
    <mergeCell ref="D3:F3"/>
    <mergeCell ref="M3:O3"/>
    <mergeCell ref="V3:X3"/>
    <mergeCell ref="AE3:AG3"/>
    <mergeCell ref="AN3:AP3"/>
    <mergeCell ref="AW3:AY3"/>
    <mergeCell ref="BF3:BH3"/>
    <mergeCell ref="BO3:BQ3"/>
    <mergeCell ref="BX3:BZ3"/>
    <mergeCell ref="CG3:CI3"/>
    <mergeCell ref="CP3:CR3"/>
    <mergeCell ref="DH3:DJ3"/>
    <mergeCell ref="DQ3:DS3"/>
    <mergeCell ref="DZ3:EB3"/>
    <mergeCell ref="EI3:EK3"/>
    <mergeCell ref="ER3:ET3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105"/>
  <sheetViews>
    <sheetView workbookViewId="0">
      <pane ySplit="4" topLeftCell="A5" activePane="bottomLeft" state="frozen"/>
      <selection pane="bottomLeft"/>
    </sheetView>
  </sheetViews>
  <sheetFormatPr defaultRowHeight="15" x14ac:dyDescent="0.25"/>
  <cols>
    <col min="1" max="1" width="8.7109375" style="92" bestFit="1" customWidth="1"/>
    <col min="2" max="2" width="5.42578125" style="93" bestFit="1" customWidth="1"/>
    <col min="3" max="3" width="13.42578125" style="93" bestFit="1" customWidth="1"/>
    <col min="4" max="4" width="12.7109375" style="93" bestFit="1" customWidth="1"/>
    <col min="5" max="5" width="12" style="94" bestFit="1" customWidth="1"/>
    <col min="6" max="6" width="8.7109375" style="92" bestFit="1" customWidth="1"/>
    <col min="7" max="7" width="5.42578125" style="93" bestFit="1" customWidth="1"/>
    <col min="8" max="8" width="13.42578125" style="93" bestFit="1" customWidth="1"/>
    <col min="9" max="9" width="12.7109375" style="93" bestFit="1" customWidth="1"/>
    <col min="10" max="10" width="12" style="94" bestFit="1" customWidth="1"/>
    <col min="11" max="11" width="8.7109375" style="92" bestFit="1" customWidth="1"/>
    <col min="12" max="12" width="5.42578125" style="93" bestFit="1" customWidth="1"/>
    <col min="13" max="13" width="13.42578125" style="93" bestFit="1" customWidth="1"/>
    <col min="14" max="14" width="12.7109375" style="93" bestFit="1" customWidth="1"/>
    <col min="15" max="15" width="12" style="94" bestFit="1" customWidth="1"/>
    <col min="16" max="16" width="8.7109375" style="92" bestFit="1" customWidth="1"/>
    <col min="17" max="17" width="5" style="93" bestFit="1" customWidth="1"/>
    <col min="18" max="18" width="13.42578125" style="93" bestFit="1" customWidth="1"/>
    <col min="19" max="19" width="12.7109375" style="93" bestFit="1" customWidth="1"/>
    <col min="20" max="20" width="12" style="94" bestFit="1" customWidth="1"/>
    <col min="21" max="21" width="8.7109375" style="92" bestFit="1" customWidth="1"/>
    <col min="22" max="22" width="5.42578125" style="93" bestFit="1" customWidth="1"/>
    <col min="23" max="23" width="13.42578125" style="93" bestFit="1" customWidth="1"/>
    <col min="24" max="24" width="12.7109375" style="93" bestFit="1" customWidth="1"/>
    <col min="25" max="25" width="12" style="94" bestFit="1" customWidth="1"/>
    <col min="26" max="26" width="8.7109375" style="92" bestFit="1" customWidth="1"/>
    <col min="27" max="27" width="5.42578125" style="93" bestFit="1" customWidth="1"/>
    <col min="28" max="28" width="13.42578125" style="93" bestFit="1" customWidth="1"/>
    <col min="29" max="29" width="12.7109375" style="93" bestFit="1" customWidth="1"/>
    <col min="30" max="30" width="12" style="94" bestFit="1" customWidth="1"/>
    <col min="31" max="31" width="8.7109375" style="92" bestFit="1" customWidth="1"/>
    <col min="32" max="32" width="6" style="93" bestFit="1" customWidth="1"/>
    <col min="33" max="33" width="13.42578125" style="93" bestFit="1" customWidth="1"/>
    <col min="34" max="34" width="12.7109375" style="93" bestFit="1" customWidth="1"/>
    <col min="35" max="35" width="12" style="94" bestFit="1" customWidth="1"/>
    <col min="36" max="36" width="8.7109375" style="92" bestFit="1" customWidth="1"/>
    <col min="37" max="37" width="6" style="93" bestFit="1" customWidth="1"/>
    <col min="38" max="38" width="13.42578125" style="93" bestFit="1" customWidth="1"/>
    <col min="39" max="39" width="12.7109375" style="93" bestFit="1" customWidth="1"/>
    <col min="40" max="40" width="12" style="94" bestFit="1" customWidth="1"/>
    <col min="41" max="41" width="8.7109375" style="92" bestFit="1" customWidth="1"/>
    <col min="42" max="42" width="5.28515625" style="93" bestFit="1" customWidth="1"/>
    <col min="43" max="43" width="13.42578125" style="93" bestFit="1" customWidth="1"/>
    <col min="44" max="44" width="12.7109375" style="93" bestFit="1" customWidth="1"/>
    <col min="45" max="45" width="12" style="94" bestFit="1" customWidth="1"/>
    <col min="46" max="46" width="8.7109375" style="92" bestFit="1" customWidth="1"/>
    <col min="47" max="47" width="5.28515625" style="93" bestFit="1" customWidth="1"/>
    <col min="48" max="48" width="13.42578125" style="93" bestFit="1" customWidth="1"/>
    <col min="49" max="49" width="12.7109375" style="93" bestFit="1" customWidth="1"/>
    <col min="50" max="50" width="12" style="94" bestFit="1" customWidth="1"/>
    <col min="51" max="51" width="8.7109375" style="92" bestFit="1" customWidth="1"/>
    <col min="52" max="52" width="5.28515625" style="93" bestFit="1" customWidth="1"/>
    <col min="53" max="53" width="13.42578125" style="93" bestFit="1" customWidth="1"/>
    <col min="54" max="54" width="12.7109375" style="93" bestFit="1" customWidth="1"/>
    <col min="55" max="55" width="12" style="94" bestFit="1" customWidth="1"/>
    <col min="56" max="56" width="8.7109375" style="92" bestFit="1" customWidth="1"/>
    <col min="57" max="57" width="5.42578125" style="93" bestFit="1" customWidth="1"/>
    <col min="58" max="58" width="13.42578125" style="93" bestFit="1" customWidth="1"/>
    <col min="59" max="59" width="12.7109375" style="93" bestFit="1" customWidth="1"/>
    <col min="60" max="60" width="12" style="94" bestFit="1" customWidth="1"/>
    <col min="61" max="61" width="8.7109375" style="92" bestFit="1" customWidth="1"/>
    <col min="62" max="62" width="5.42578125" style="93" bestFit="1" customWidth="1"/>
    <col min="63" max="63" width="13.42578125" style="93" bestFit="1" customWidth="1"/>
    <col min="64" max="64" width="13.7109375" style="93" bestFit="1" customWidth="1"/>
    <col min="65" max="65" width="12.7109375" style="94" bestFit="1" customWidth="1"/>
    <col min="66" max="66" width="8.7109375" style="92" bestFit="1" customWidth="1"/>
    <col min="67" max="67" width="5" style="93" bestFit="1" customWidth="1"/>
    <col min="68" max="68" width="13.42578125" style="93" bestFit="1" customWidth="1"/>
    <col min="69" max="69" width="9.5703125" style="93" bestFit="1" customWidth="1"/>
    <col min="70" max="70" width="9" style="94" bestFit="1" customWidth="1"/>
    <col min="71" max="71" width="8.7109375" style="92" bestFit="1" customWidth="1"/>
    <col min="72" max="72" width="6" style="93" bestFit="1" customWidth="1"/>
    <col min="73" max="73" width="13.42578125" style="93" bestFit="1" customWidth="1"/>
    <col min="74" max="74" width="9.5703125" style="93" bestFit="1" customWidth="1"/>
    <col min="75" max="75" width="10" style="94" bestFit="1" customWidth="1"/>
    <col min="76" max="76" width="8.7109375" style="92" bestFit="1" customWidth="1"/>
    <col min="77" max="77" width="5" style="93" bestFit="1" customWidth="1"/>
    <col min="78" max="78" width="13.42578125" style="93" bestFit="1" customWidth="1"/>
    <col min="79" max="79" width="9.5703125" style="93" bestFit="1" customWidth="1"/>
    <col min="80" max="80" width="12" style="94" bestFit="1" customWidth="1"/>
    <col min="81" max="81" width="8.7109375" style="92" bestFit="1" customWidth="1"/>
    <col min="82" max="82" width="6" style="93" bestFit="1" customWidth="1"/>
    <col min="83" max="83" width="13.42578125" style="93" bestFit="1" customWidth="1"/>
    <col min="84" max="84" width="9.5703125" style="93" bestFit="1" customWidth="1"/>
    <col min="85" max="85" width="12" style="94" bestFit="1" customWidth="1"/>
    <col min="86" max="86" width="8.7109375" style="92" bestFit="1" customWidth="1"/>
    <col min="87" max="87" width="6" style="93" bestFit="1" customWidth="1"/>
    <col min="88" max="88" width="13.42578125" style="93" bestFit="1" customWidth="1"/>
    <col min="89" max="89" width="9.5703125" style="93" bestFit="1" customWidth="1"/>
    <col min="90" max="90" width="12" style="94" bestFit="1" customWidth="1"/>
    <col min="91" max="91" width="8.7109375" style="92" bestFit="1" customWidth="1"/>
    <col min="92" max="92" width="6" style="93" bestFit="1" customWidth="1"/>
    <col min="93" max="93" width="13.42578125" style="93" bestFit="1" customWidth="1"/>
    <col min="94" max="94" width="9.5703125" style="93" bestFit="1" customWidth="1"/>
    <col min="95" max="95" width="12" style="94" bestFit="1" customWidth="1"/>
    <col min="96" max="96" width="8.7109375" style="92" bestFit="1" customWidth="1"/>
    <col min="97" max="97" width="6" style="93" bestFit="1" customWidth="1"/>
    <col min="98" max="98" width="13.42578125" style="93" bestFit="1" customWidth="1"/>
    <col min="99" max="99" width="9.5703125" style="93" bestFit="1" customWidth="1"/>
    <col min="100" max="100" width="12" style="94" bestFit="1" customWidth="1"/>
    <col min="101" max="101" width="8.7109375" style="92" bestFit="1" customWidth="1"/>
    <col min="102" max="102" width="6" style="93" bestFit="1" customWidth="1"/>
    <col min="103" max="103" width="13.42578125" style="93" bestFit="1" customWidth="1"/>
    <col min="104" max="104" width="9.5703125" style="93" bestFit="1" customWidth="1"/>
    <col min="105" max="105" width="12" style="94" bestFit="1" customWidth="1"/>
    <col min="106" max="106" width="8.7109375" style="92" bestFit="1" customWidth="1"/>
    <col min="107" max="107" width="6" style="93" bestFit="1" customWidth="1"/>
    <col min="108" max="108" width="13.42578125" style="93" bestFit="1" customWidth="1"/>
    <col min="109" max="109" width="9.5703125" style="93" bestFit="1" customWidth="1"/>
    <col min="110" max="110" width="12" style="94" bestFit="1" customWidth="1"/>
  </cols>
  <sheetData>
    <row r="1" spans="1:110" s="84" customFormat="1" x14ac:dyDescent="0.25">
      <c r="A1" s="44" t="s">
        <v>66</v>
      </c>
      <c r="B1" s="85" t="s">
        <v>60</v>
      </c>
      <c r="C1" s="86">
        <f>const_CdSe</f>
        <v>6.05</v>
      </c>
      <c r="D1" s="85"/>
      <c r="E1" s="87">
        <f>eg_300K_CdSe</f>
        <v>1.6581858864027539</v>
      </c>
      <c r="F1" s="44" t="s">
        <v>67</v>
      </c>
      <c r="G1" s="85" t="s">
        <v>11</v>
      </c>
      <c r="H1" s="86">
        <f>const_CdSzb</f>
        <v>5.835</v>
      </c>
      <c r="I1" s="85"/>
      <c r="J1" s="87">
        <f>eg_300K_CdSzb</f>
        <v>2.3838602362204724</v>
      </c>
      <c r="K1" s="44" t="s">
        <v>68</v>
      </c>
      <c r="L1" s="85" t="s">
        <v>11</v>
      </c>
      <c r="M1" s="86">
        <f>const_CdSzb</f>
        <v>5.835</v>
      </c>
      <c r="N1" s="85"/>
      <c r="O1" s="87">
        <f>eg_300K_CdSzb</f>
        <v>2.3838602362204724</v>
      </c>
      <c r="P1" s="44" t="s">
        <v>69</v>
      </c>
      <c r="Q1" s="85" t="s">
        <v>11</v>
      </c>
      <c r="R1" s="86">
        <f>const_CdSzb</f>
        <v>5.835</v>
      </c>
      <c r="S1" s="85"/>
      <c r="T1" s="87">
        <f>eg_300K_CdSzb</f>
        <v>2.3838602362204724</v>
      </c>
      <c r="U1" s="44" t="s">
        <v>70</v>
      </c>
      <c r="V1" s="85" t="s">
        <v>60</v>
      </c>
      <c r="W1" s="86">
        <f>const_CdSe</f>
        <v>6.05</v>
      </c>
      <c r="X1" s="85"/>
      <c r="Y1" s="87">
        <f>eg_300K_CdSe</f>
        <v>1.6581858864027539</v>
      </c>
      <c r="Z1" s="44" t="s">
        <v>71</v>
      </c>
      <c r="AA1" s="85" t="s">
        <v>15</v>
      </c>
      <c r="AB1" s="86">
        <f>const_CdTe</f>
        <v>6.4779999999999998</v>
      </c>
      <c r="AC1" s="85"/>
      <c r="AD1" s="87">
        <f>eg_300K_CdTe</f>
        <v>1.5062500000000001</v>
      </c>
      <c r="AE1" s="44" t="s">
        <v>72</v>
      </c>
      <c r="AF1" s="85" t="s">
        <v>57</v>
      </c>
      <c r="AG1" s="86">
        <f>const_MgSe</f>
        <v>5.89</v>
      </c>
      <c r="AH1" s="85"/>
      <c r="AI1" s="87">
        <f>eg_300K_MgSe</f>
        <v>3.59</v>
      </c>
      <c r="AJ1" s="44" t="s">
        <v>73</v>
      </c>
      <c r="AK1" s="85" t="s">
        <v>58</v>
      </c>
      <c r="AL1" s="86">
        <f>const_MgTe</f>
        <v>6.28</v>
      </c>
      <c r="AM1" s="85"/>
      <c r="AN1" s="87">
        <f>eg_300K_MgTe</f>
        <v>3.5</v>
      </c>
      <c r="AO1" s="44" t="s">
        <v>74</v>
      </c>
      <c r="AP1" s="85" t="s">
        <v>12</v>
      </c>
      <c r="AQ1" s="86">
        <f>const_ZnSe</f>
        <v>5.6680000000000001</v>
      </c>
      <c r="AR1" s="85"/>
      <c r="AS1" s="87">
        <f>eg_300K_ZnSe</f>
        <v>2.7039788501026694</v>
      </c>
      <c r="AT1" s="44" t="s">
        <v>75</v>
      </c>
      <c r="AU1" s="85" t="s">
        <v>13</v>
      </c>
      <c r="AV1" s="86">
        <f>const_ZnS</f>
        <v>5.4059999999999997</v>
      </c>
      <c r="AW1" s="85"/>
      <c r="AX1" s="87">
        <f>eg_300K_ZnS</f>
        <v>3.7652000000000001</v>
      </c>
      <c r="AY1" s="44" t="s">
        <v>76</v>
      </c>
      <c r="AZ1" s="85" t="s">
        <v>13</v>
      </c>
      <c r="BA1" s="86">
        <f>const_ZnS</f>
        <v>5.4059999999999997</v>
      </c>
      <c r="BB1" s="85"/>
      <c r="BC1" s="87">
        <f>eg_300K_ZnS</f>
        <v>3.7652000000000001</v>
      </c>
      <c r="BD1" s="44" t="s">
        <v>81</v>
      </c>
      <c r="BE1" s="85" t="s">
        <v>12</v>
      </c>
      <c r="BF1" s="86">
        <f>const_ZnSe</f>
        <v>5.6680000000000001</v>
      </c>
      <c r="BG1" s="85"/>
      <c r="BH1" s="87">
        <f>eg_300K_ZnSe</f>
        <v>2.7039788501026694</v>
      </c>
      <c r="BI1" s="44" t="s">
        <v>159</v>
      </c>
      <c r="BJ1" s="85" t="s">
        <v>15</v>
      </c>
      <c r="BK1" s="86">
        <f>const_CdTe</f>
        <v>6.4779999999999998</v>
      </c>
      <c r="BL1" s="85"/>
      <c r="BM1" s="87">
        <f>eg_300K_CdTe</f>
        <v>1.5062500000000001</v>
      </c>
      <c r="BN1" s="44" t="s">
        <v>77</v>
      </c>
      <c r="BO1" s="85" t="s">
        <v>56</v>
      </c>
      <c r="BP1" s="86">
        <f>const_MgS</f>
        <v>5.62</v>
      </c>
      <c r="BQ1" s="85"/>
      <c r="BR1" s="87">
        <f>eg_300K_MgS</f>
        <v>4.45</v>
      </c>
      <c r="BS1" s="44" t="s">
        <v>160</v>
      </c>
      <c r="BT1" s="85" t="s">
        <v>13</v>
      </c>
      <c r="BU1" s="86">
        <f>const_ZnS</f>
        <v>5.4059999999999997</v>
      </c>
      <c r="BV1" s="85"/>
      <c r="BW1" s="87">
        <f>eg_300K_ZnS</f>
        <v>3.7652000000000001</v>
      </c>
      <c r="BX1" s="44" t="s">
        <v>161</v>
      </c>
      <c r="BY1" s="85" t="s">
        <v>11</v>
      </c>
      <c r="BZ1" s="86">
        <f>const_CdSzb</f>
        <v>5.835</v>
      </c>
      <c r="CA1" s="85"/>
      <c r="CB1" s="87">
        <f>eg_300K_CdSzb</f>
        <v>2.3838602362204724</v>
      </c>
      <c r="CC1" s="44" t="s">
        <v>162</v>
      </c>
      <c r="CD1" s="85" t="s">
        <v>54</v>
      </c>
      <c r="CE1" s="86">
        <f>const_BeSe</f>
        <v>5.1379999999999999</v>
      </c>
      <c r="CF1" s="85"/>
      <c r="CG1" s="87">
        <f>eg_300K_BeSe</f>
        <v>5.15</v>
      </c>
      <c r="CH1" s="44" t="s">
        <v>79</v>
      </c>
      <c r="CI1" s="85" t="s">
        <v>57</v>
      </c>
      <c r="CJ1" s="86">
        <f>const_MgSe</f>
        <v>5.89</v>
      </c>
      <c r="CK1" s="85"/>
      <c r="CL1" s="87">
        <f>eg_300K_MgSe</f>
        <v>3.59</v>
      </c>
      <c r="CM1" s="44" t="s">
        <v>163</v>
      </c>
      <c r="CN1" s="85" t="s">
        <v>60</v>
      </c>
      <c r="CO1" s="86">
        <f>const_CdSe</f>
        <v>6.05</v>
      </c>
      <c r="CP1" s="85"/>
      <c r="CQ1" s="87">
        <f>eg_300K_CdSe</f>
        <v>1.6581858864027539</v>
      </c>
      <c r="CR1" s="44" t="s">
        <v>164</v>
      </c>
      <c r="CS1" s="85" t="s">
        <v>55</v>
      </c>
      <c r="CT1" s="86">
        <f>const_BeTe</f>
        <v>5.617</v>
      </c>
      <c r="CU1" s="85"/>
      <c r="CV1" s="87">
        <f>eg_300K_BeTe</f>
        <v>2.8</v>
      </c>
      <c r="CW1" s="44" t="s">
        <v>78</v>
      </c>
      <c r="CX1" s="85" t="s">
        <v>58</v>
      </c>
      <c r="CY1" s="86">
        <f>const_MgTe</f>
        <v>6.28</v>
      </c>
      <c r="CZ1" s="85"/>
      <c r="DA1" s="87">
        <f>eg_300K_MgTe</f>
        <v>3.5</v>
      </c>
      <c r="DB1" s="44" t="s">
        <v>165</v>
      </c>
      <c r="DC1" s="85" t="s">
        <v>59</v>
      </c>
      <c r="DD1" s="86">
        <f>const_ZnTe</f>
        <v>6.1029999999999998</v>
      </c>
      <c r="DE1" s="85"/>
      <c r="DF1" s="87">
        <f>eg_300K_ZnTe</f>
        <v>2.2755529411764703</v>
      </c>
    </row>
    <row r="2" spans="1:110" s="84" customFormat="1" x14ac:dyDescent="0.25">
      <c r="A2" s="88" t="s">
        <v>43</v>
      </c>
      <c r="B2" s="89" t="s">
        <v>15</v>
      </c>
      <c r="C2" s="90">
        <f>const_CdTe</f>
        <v>6.4779999999999998</v>
      </c>
      <c r="D2" s="89"/>
      <c r="E2" s="91">
        <f>eg_300K_CdTe</f>
        <v>1.5062500000000001</v>
      </c>
      <c r="F2" s="88" t="s">
        <v>43</v>
      </c>
      <c r="G2" s="89" t="s">
        <v>60</v>
      </c>
      <c r="H2" s="90">
        <f>const_CdSe</f>
        <v>6.05</v>
      </c>
      <c r="I2" s="89"/>
      <c r="J2" s="91">
        <f>eg_300K_CdSe</f>
        <v>1.6581858864027539</v>
      </c>
      <c r="K2" s="88" t="s">
        <v>43</v>
      </c>
      <c r="L2" s="89" t="s">
        <v>15</v>
      </c>
      <c r="M2" s="90">
        <f>const_CdTe</f>
        <v>6.4779999999999998</v>
      </c>
      <c r="N2" s="89"/>
      <c r="O2" s="91">
        <f>eg_300K_CdTe</f>
        <v>1.5062500000000001</v>
      </c>
      <c r="P2" s="88" t="s">
        <v>43</v>
      </c>
      <c r="Q2" s="89" t="s">
        <v>13</v>
      </c>
      <c r="R2" s="90">
        <f>const_ZnS</f>
        <v>5.4059999999999997</v>
      </c>
      <c r="S2" s="89"/>
      <c r="T2" s="91">
        <f>eg_300K_ZnS</f>
        <v>3.7652000000000001</v>
      </c>
      <c r="U2" s="88" t="s">
        <v>43</v>
      </c>
      <c r="V2" s="89" t="s">
        <v>12</v>
      </c>
      <c r="W2" s="90">
        <f>const_ZnSe</f>
        <v>5.6680000000000001</v>
      </c>
      <c r="X2" s="89"/>
      <c r="Y2" s="91">
        <f>eg_300K_ZnSe</f>
        <v>2.7039788501026694</v>
      </c>
      <c r="Z2" s="88" t="s">
        <v>43</v>
      </c>
      <c r="AA2" s="89" t="s">
        <v>59</v>
      </c>
      <c r="AB2" s="90">
        <f>const_ZnTe</f>
        <v>6.1029999999999998</v>
      </c>
      <c r="AC2" s="89"/>
      <c r="AD2" s="91">
        <f>eg_300K_ZnTe</f>
        <v>2.2755529411764703</v>
      </c>
      <c r="AE2" s="88" t="s">
        <v>43</v>
      </c>
      <c r="AF2" s="89" t="s">
        <v>12</v>
      </c>
      <c r="AG2" s="90">
        <f>const_ZnSe</f>
        <v>5.6680000000000001</v>
      </c>
      <c r="AH2" s="89"/>
      <c r="AI2" s="91">
        <f>eg_300K_ZnSe</f>
        <v>2.7039788501026694</v>
      </c>
      <c r="AJ2" s="88" t="s">
        <v>43</v>
      </c>
      <c r="AK2" s="89" t="s">
        <v>59</v>
      </c>
      <c r="AL2" s="90">
        <f>const_ZnTe</f>
        <v>6.1029999999999998</v>
      </c>
      <c r="AM2" s="89"/>
      <c r="AN2" s="91">
        <f>eg_300K_ZnTe</f>
        <v>2.2755529411764703</v>
      </c>
      <c r="AO2" s="88" t="s">
        <v>43</v>
      </c>
      <c r="AP2" s="89" t="s">
        <v>59</v>
      </c>
      <c r="AQ2" s="90">
        <f>const_ZnTe</f>
        <v>6.1029999999999998</v>
      </c>
      <c r="AR2" s="89"/>
      <c r="AS2" s="91">
        <f>eg_300K_ZnTe</f>
        <v>2.2755529411764703</v>
      </c>
      <c r="AT2" s="88" t="s">
        <v>43</v>
      </c>
      <c r="AU2" s="89" t="s">
        <v>12</v>
      </c>
      <c r="AV2" s="90">
        <f>const_ZnSe</f>
        <v>5.6680000000000001</v>
      </c>
      <c r="AW2" s="89"/>
      <c r="AX2" s="91">
        <f>eg_300K_ZnSe</f>
        <v>2.7039788501026694</v>
      </c>
      <c r="AY2" s="88" t="s">
        <v>43</v>
      </c>
      <c r="AZ2" s="89" t="s">
        <v>59</v>
      </c>
      <c r="BA2" s="90">
        <f>const_ZnTe</f>
        <v>6.1029999999999998</v>
      </c>
      <c r="BB2" s="89"/>
      <c r="BC2" s="91">
        <f>eg_300K_ZnTe</f>
        <v>2.2755529411764703</v>
      </c>
      <c r="BD2" s="88" t="s">
        <v>43</v>
      </c>
      <c r="BE2" s="89" t="s">
        <v>54</v>
      </c>
      <c r="BF2" s="90">
        <f>const_BeSe</f>
        <v>5.1379999999999999</v>
      </c>
      <c r="BG2" s="89"/>
      <c r="BH2" s="91">
        <f>eg_300K_BeSe</f>
        <v>5.15</v>
      </c>
      <c r="BI2" s="88" t="s">
        <v>43</v>
      </c>
      <c r="BJ2" s="89" t="s">
        <v>63</v>
      </c>
      <c r="BK2" s="90">
        <f>const_HgTe</f>
        <v>6.46</v>
      </c>
      <c r="BL2" s="89"/>
      <c r="BM2" s="91">
        <f>eg_300K_HgTe</f>
        <v>-0.12580645161290321</v>
      </c>
      <c r="BN2" s="88" t="s">
        <v>43</v>
      </c>
      <c r="BO2" s="89" t="s">
        <v>13</v>
      </c>
      <c r="BP2" s="90">
        <f>const_ZnS</f>
        <v>5.4059999999999997</v>
      </c>
      <c r="BQ2" s="89"/>
      <c r="BR2" s="91">
        <f>eg_300K_ZnS</f>
        <v>3.7652000000000001</v>
      </c>
      <c r="BS2" s="88" t="s">
        <v>43</v>
      </c>
      <c r="BT2" s="89" t="s">
        <v>61</v>
      </c>
      <c r="BU2" s="90">
        <f>const_HgS</f>
        <v>5.8719999999999999</v>
      </c>
      <c r="BV2" s="89"/>
      <c r="BW2" s="91">
        <f>eg_300K_HgS</f>
        <v>0.54</v>
      </c>
      <c r="BX2" s="88" t="s">
        <v>43</v>
      </c>
      <c r="BY2" s="89" t="s">
        <v>61</v>
      </c>
      <c r="BZ2" s="90">
        <f>const_HgS</f>
        <v>5.8719999999999999</v>
      </c>
      <c r="CA2" s="89"/>
      <c r="CB2" s="91">
        <f>eg_300K_HgS</f>
        <v>0.54</v>
      </c>
      <c r="CC2" s="88" t="s">
        <v>43</v>
      </c>
      <c r="CD2" s="89" t="s">
        <v>60</v>
      </c>
      <c r="CE2" s="90">
        <f>const_CdSe</f>
        <v>6.05</v>
      </c>
      <c r="CF2" s="89"/>
      <c r="CG2" s="91">
        <f>eg_300K_CdSe</f>
        <v>1.6581858864027539</v>
      </c>
      <c r="CH2" s="88" t="s">
        <v>43</v>
      </c>
      <c r="CI2" s="89" t="s">
        <v>60</v>
      </c>
      <c r="CJ2" s="90">
        <f>const_CdSe</f>
        <v>6.05</v>
      </c>
      <c r="CK2" s="89"/>
      <c r="CL2" s="91">
        <f>eg_300K_CdSe</f>
        <v>1.6581858864027539</v>
      </c>
      <c r="CM2" s="88" t="s">
        <v>43</v>
      </c>
      <c r="CN2" s="89" t="s">
        <v>62</v>
      </c>
      <c r="CO2" s="90">
        <f>const_HgSe</f>
        <v>6.085</v>
      </c>
      <c r="CP2" s="89"/>
      <c r="CQ2" s="91">
        <f>eg_300K_HgSe</f>
        <v>-5.9113924050632927E-2</v>
      </c>
      <c r="CR2" s="88" t="s">
        <v>43</v>
      </c>
      <c r="CS2" s="89" t="s">
        <v>59</v>
      </c>
      <c r="CT2" s="90">
        <f>const_ZnTe</f>
        <v>6.1029999999999998</v>
      </c>
      <c r="CU2" s="89"/>
      <c r="CV2" s="91">
        <f>eg_300K_ZnTe</f>
        <v>2.2755529411764703</v>
      </c>
      <c r="CW2" s="88" t="s">
        <v>43</v>
      </c>
      <c r="CX2" s="89" t="s">
        <v>15</v>
      </c>
      <c r="CY2" s="90">
        <f>const_CdTe</f>
        <v>6.4779999999999998</v>
      </c>
      <c r="CZ2" s="89"/>
      <c r="DA2" s="91">
        <f>eg_300K_CdTe</f>
        <v>1.5062500000000001</v>
      </c>
      <c r="DB2" s="88" t="s">
        <v>43</v>
      </c>
      <c r="DC2" s="89" t="s">
        <v>63</v>
      </c>
      <c r="DD2" s="90">
        <f>const_HgTe</f>
        <v>6.46</v>
      </c>
      <c r="DE2" s="89"/>
      <c r="DF2" s="91">
        <f>eg_300K_HgTe</f>
        <v>-0.12580645161290321</v>
      </c>
    </row>
    <row r="3" spans="1:110" s="84" customFormat="1" ht="45" x14ac:dyDescent="0.25">
      <c r="A3" s="88"/>
      <c r="C3" s="106" t="s">
        <v>143</v>
      </c>
      <c r="D3" s="106" t="s">
        <v>158</v>
      </c>
      <c r="E3" s="91"/>
      <c r="F3" s="88"/>
      <c r="G3" s="89"/>
      <c r="H3" s="106" t="s">
        <v>143</v>
      </c>
      <c r="I3" s="106" t="s">
        <v>158</v>
      </c>
      <c r="J3" s="91"/>
      <c r="K3" s="88"/>
      <c r="L3" s="89"/>
      <c r="M3" s="106" t="s">
        <v>143</v>
      </c>
      <c r="N3" s="106" t="s">
        <v>158</v>
      </c>
      <c r="O3" s="91"/>
      <c r="P3" s="88"/>
      <c r="Q3" s="89"/>
      <c r="R3" s="106" t="s">
        <v>143</v>
      </c>
      <c r="S3" s="106" t="s">
        <v>158</v>
      </c>
      <c r="T3" s="91"/>
      <c r="U3" s="88"/>
      <c r="V3" s="89"/>
      <c r="W3" s="106" t="s">
        <v>143</v>
      </c>
      <c r="X3" s="106" t="s">
        <v>158</v>
      </c>
      <c r="Y3" s="91"/>
      <c r="Z3" s="88"/>
      <c r="AA3" s="89"/>
      <c r="AB3" s="106" t="s">
        <v>143</v>
      </c>
      <c r="AC3" s="106" t="s">
        <v>158</v>
      </c>
      <c r="AD3" s="91"/>
      <c r="AE3" s="88"/>
      <c r="AF3" s="89"/>
      <c r="AG3" s="106" t="s">
        <v>143</v>
      </c>
      <c r="AH3" s="106" t="s">
        <v>158</v>
      </c>
      <c r="AI3" s="91"/>
      <c r="AJ3" s="88"/>
      <c r="AK3" s="89"/>
      <c r="AL3" s="106" t="s">
        <v>143</v>
      </c>
      <c r="AM3" s="106" t="s">
        <v>158</v>
      </c>
      <c r="AN3" s="91"/>
      <c r="AO3" s="88"/>
      <c r="AP3" s="89"/>
      <c r="AQ3" s="106" t="s">
        <v>143</v>
      </c>
      <c r="AR3" s="106" t="s">
        <v>158</v>
      </c>
      <c r="AS3" s="91"/>
      <c r="AT3" s="88"/>
      <c r="AU3" s="89"/>
      <c r="AV3" s="106" t="s">
        <v>143</v>
      </c>
      <c r="AW3" s="106" t="s">
        <v>158</v>
      </c>
      <c r="AX3" s="91"/>
      <c r="AY3" s="88"/>
      <c r="AZ3" s="89"/>
      <c r="BA3" s="106" t="s">
        <v>143</v>
      </c>
      <c r="BB3" s="106" t="s">
        <v>158</v>
      </c>
      <c r="BC3" s="91"/>
      <c r="BD3" s="88"/>
      <c r="BE3" s="89"/>
      <c r="BF3" s="106" t="s">
        <v>143</v>
      </c>
      <c r="BG3" s="106" t="s">
        <v>146</v>
      </c>
      <c r="BH3" s="91"/>
      <c r="BI3" s="88"/>
      <c r="BJ3" s="89"/>
      <c r="BK3" s="106" t="s">
        <v>143</v>
      </c>
      <c r="BL3" s="106" t="s">
        <v>146</v>
      </c>
      <c r="BM3" s="91"/>
      <c r="BN3" s="88"/>
      <c r="BO3" s="89"/>
      <c r="BP3" s="106" t="s">
        <v>143</v>
      </c>
      <c r="BQ3" s="106" t="s">
        <v>146</v>
      </c>
      <c r="BR3" s="91"/>
      <c r="BS3" s="88"/>
      <c r="BT3" s="89"/>
      <c r="BU3" s="106" t="s">
        <v>143</v>
      </c>
      <c r="BV3" s="106" t="s">
        <v>146</v>
      </c>
      <c r="BW3" s="91"/>
      <c r="BX3" s="88"/>
      <c r="BY3" s="89"/>
      <c r="BZ3" s="106" t="s">
        <v>143</v>
      </c>
      <c r="CA3" s="106" t="s">
        <v>146</v>
      </c>
      <c r="CB3" s="91"/>
      <c r="CC3" s="88"/>
      <c r="CD3" s="89"/>
      <c r="CE3" s="106" t="s">
        <v>143</v>
      </c>
      <c r="CF3" s="106" t="s">
        <v>146</v>
      </c>
      <c r="CG3" s="91"/>
      <c r="CH3" s="88"/>
      <c r="CI3" s="89"/>
      <c r="CJ3" s="106" t="s">
        <v>143</v>
      </c>
      <c r="CK3" s="106" t="s">
        <v>146</v>
      </c>
      <c r="CL3" s="91"/>
      <c r="CM3" s="88"/>
      <c r="CN3" s="89"/>
      <c r="CO3" s="106" t="s">
        <v>143</v>
      </c>
      <c r="CP3" s="106" t="s">
        <v>146</v>
      </c>
      <c r="CQ3" s="91"/>
      <c r="CR3" s="88"/>
      <c r="CS3" s="89"/>
      <c r="CT3" s="106" t="s">
        <v>143</v>
      </c>
      <c r="CU3" s="106" t="s">
        <v>146</v>
      </c>
      <c r="CV3" s="91"/>
      <c r="CW3" s="88"/>
      <c r="CX3" s="89"/>
      <c r="CY3" s="106" t="s">
        <v>143</v>
      </c>
      <c r="CZ3" s="106" t="s">
        <v>146</v>
      </c>
      <c r="DA3" s="91"/>
      <c r="DB3" s="88"/>
      <c r="DC3" s="89"/>
      <c r="DD3" s="106" t="s">
        <v>143</v>
      </c>
      <c r="DE3" s="106" t="s">
        <v>146</v>
      </c>
      <c r="DF3" s="91"/>
    </row>
    <row r="4" spans="1:110" ht="18" x14ac:dyDescent="0.35">
      <c r="B4" s="42" t="s">
        <v>9</v>
      </c>
      <c r="C4" s="12" t="s">
        <v>16</v>
      </c>
      <c r="D4" s="16" t="s">
        <v>23</v>
      </c>
      <c r="E4" s="30" t="s">
        <v>18</v>
      </c>
      <c r="G4" s="42" t="s">
        <v>9</v>
      </c>
      <c r="H4" s="12" t="s">
        <v>16</v>
      </c>
      <c r="I4" s="16" t="s">
        <v>23</v>
      </c>
      <c r="J4" s="30" t="s">
        <v>18</v>
      </c>
      <c r="L4" s="42" t="s">
        <v>9</v>
      </c>
      <c r="M4" s="12" t="s">
        <v>16</v>
      </c>
      <c r="N4" s="16" t="s">
        <v>23</v>
      </c>
      <c r="O4" s="30" t="s">
        <v>18</v>
      </c>
      <c r="Q4" s="42" t="s">
        <v>9</v>
      </c>
      <c r="R4" s="12" t="s">
        <v>16</v>
      </c>
      <c r="S4" s="16" t="s">
        <v>23</v>
      </c>
      <c r="T4" s="30" t="s">
        <v>18</v>
      </c>
      <c r="V4" s="42" t="s">
        <v>9</v>
      </c>
      <c r="W4" s="12" t="s">
        <v>16</v>
      </c>
      <c r="X4" s="16" t="s">
        <v>23</v>
      </c>
      <c r="Y4" s="30" t="s">
        <v>18</v>
      </c>
      <c r="AA4" s="42" t="s">
        <v>9</v>
      </c>
      <c r="AB4" s="12" t="s">
        <v>16</v>
      </c>
      <c r="AC4" s="16" t="s">
        <v>23</v>
      </c>
      <c r="AD4" s="30" t="s">
        <v>18</v>
      </c>
      <c r="AF4" s="42" t="s">
        <v>9</v>
      </c>
      <c r="AG4" s="12" t="s">
        <v>16</v>
      </c>
      <c r="AH4" s="16" t="s">
        <v>23</v>
      </c>
      <c r="AI4" s="30" t="s">
        <v>18</v>
      </c>
      <c r="AK4" s="42" t="s">
        <v>9</v>
      </c>
      <c r="AL4" s="12" t="s">
        <v>16</v>
      </c>
      <c r="AM4" s="16" t="s">
        <v>23</v>
      </c>
      <c r="AN4" s="30" t="s">
        <v>18</v>
      </c>
      <c r="AP4" s="42" t="s">
        <v>9</v>
      </c>
      <c r="AQ4" s="12" t="s">
        <v>16</v>
      </c>
      <c r="AR4" s="16" t="s">
        <v>23</v>
      </c>
      <c r="AS4" s="30" t="s">
        <v>18</v>
      </c>
      <c r="AU4" s="42" t="s">
        <v>9</v>
      </c>
      <c r="AV4" s="12" t="s">
        <v>16</v>
      </c>
      <c r="AW4" s="16" t="s">
        <v>23</v>
      </c>
      <c r="AX4" s="30" t="s">
        <v>18</v>
      </c>
      <c r="AZ4" s="42" t="s">
        <v>9</v>
      </c>
      <c r="BA4" s="12" t="s">
        <v>16</v>
      </c>
      <c r="BB4" s="16" t="s">
        <v>23</v>
      </c>
      <c r="BC4" s="30" t="s">
        <v>18</v>
      </c>
      <c r="BE4" s="42" t="s">
        <v>9</v>
      </c>
      <c r="BF4" s="12" t="s">
        <v>16</v>
      </c>
      <c r="BG4" s="16" t="s">
        <v>23</v>
      </c>
      <c r="BH4" s="30" t="s">
        <v>18</v>
      </c>
      <c r="BI4" s="33"/>
      <c r="BJ4" s="42" t="s">
        <v>9</v>
      </c>
      <c r="BK4" s="12" t="s">
        <v>16</v>
      </c>
      <c r="BL4" s="16" t="s">
        <v>23</v>
      </c>
      <c r="BM4" s="30" t="s">
        <v>18</v>
      </c>
      <c r="BO4" s="42" t="s">
        <v>9</v>
      </c>
      <c r="BP4" s="12" t="s">
        <v>16</v>
      </c>
      <c r="BQ4" s="16" t="s">
        <v>23</v>
      </c>
      <c r="BR4" s="30" t="s">
        <v>18</v>
      </c>
      <c r="BT4" s="42" t="s">
        <v>9</v>
      </c>
      <c r="BU4" s="12" t="s">
        <v>16</v>
      </c>
      <c r="BV4" s="16" t="s">
        <v>23</v>
      </c>
      <c r="BW4" s="30" t="s">
        <v>18</v>
      </c>
      <c r="BY4" s="42" t="s">
        <v>9</v>
      </c>
      <c r="BZ4" s="12" t="s">
        <v>16</v>
      </c>
      <c r="CA4" s="16" t="s">
        <v>23</v>
      </c>
      <c r="CB4" s="30" t="s">
        <v>18</v>
      </c>
      <c r="CD4" s="42" t="s">
        <v>9</v>
      </c>
      <c r="CE4" s="12" t="s">
        <v>16</v>
      </c>
      <c r="CF4" s="16" t="s">
        <v>23</v>
      </c>
      <c r="CG4" s="30" t="s">
        <v>18</v>
      </c>
      <c r="CI4" s="42" t="s">
        <v>9</v>
      </c>
      <c r="CJ4" s="12" t="s">
        <v>16</v>
      </c>
      <c r="CK4" s="16" t="s">
        <v>23</v>
      </c>
      <c r="CL4" s="30" t="s">
        <v>18</v>
      </c>
      <c r="CN4" s="42" t="s">
        <v>9</v>
      </c>
      <c r="CO4" s="12" t="s">
        <v>16</v>
      </c>
      <c r="CP4" s="16" t="s">
        <v>23</v>
      </c>
      <c r="CQ4" s="30" t="s">
        <v>18</v>
      </c>
      <c r="CS4" s="42" t="s">
        <v>9</v>
      </c>
      <c r="CT4" s="12" t="s">
        <v>16</v>
      </c>
      <c r="CU4" s="16" t="s">
        <v>23</v>
      </c>
      <c r="CV4" s="30" t="s">
        <v>18</v>
      </c>
      <c r="CX4" s="42" t="s">
        <v>9</v>
      </c>
      <c r="CY4" s="12" t="s">
        <v>16</v>
      </c>
      <c r="CZ4" s="16" t="s">
        <v>23</v>
      </c>
      <c r="DA4" s="30" t="s">
        <v>18</v>
      </c>
      <c r="DC4" s="42" t="s">
        <v>9</v>
      </c>
      <c r="DD4" s="12" t="s">
        <v>16</v>
      </c>
      <c r="DE4" s="16" t="s">
        <v>23</v>
      </c>
      <c r="DF4" s="30" t="s">
        <v>18</v>
      </c>
    </row>
    <row r="5" spans="1:110" x14ac:dyDescent="0.25">
      <c r="B5" s="93">
        <v>0</v>
      </c>
      <c r="C5" s="93">
        <f>(B5*C$2)+((1-B5)*C$1)</f>
        <v>6.05</v>
      </c>
      <c r="D5" s="93">
        <v>0.83</v>
      </c>
      <c r="E5" s="94">
        <f t="shared" ref="E5:E36" si="0">((1-$B5)*E$1)+($B5*E$2)-($B5*(1-$B5)*D5)</f>
        <v>1.6581858864027539</v>
      </c>
      <c r="G5" s="93">
        <v>0</v>
      </c>
      <c r="H5" s="93">
        <f>(G5*H$2)+((1-G5)*H$1)</f>
        <v>5.835</v>
      </c>
      <c r="I5" s="93">
        <v>0.54</v>
      </c>
      <c r="J5" s="94">
        <f t="shared" ref="J5:J36" si="1">((1-$B5)*J$1)+($B5*J$2)-($B5*(1-$B5)*I5)</f>
        <v>2.3838602362204724</v>
      </c>
      <c r="L5" s="93">
        <v>0</v>
      </c>
      <c r="M5" s="93">
        <f>(L5*M$2)+((1-L5)*M$1)</f>
        <v>5.835</v>
      </c>
      <c r="N5" s="93">
        <v>1.77</v>
      </c>
      <c r="O5" s="94">
        <f t="shared" ref="O5:O36" si="2">((1-$B5)*O$1)+($B5*O$2)-($B5*(1-$B5)*N5)</f>
        <v>2.3838602362204724</v>
      </c>
      <c r="Q5" s="93">
        <v>0</v>
      </c>
      <c r="R5" s="93">
        <f>(Q5*R$2)+((1-Q5)*R$1)</f>
        <v>5.835</v>
      </c>
      <c r="S5" s="93">
        <v>0.45</v>
      </c>
      <c r="T5" s="94">
        <f t="shared" ref="T5:T36" si="3">((1-$B5)*T$1)+($B5*T$2)-($B5*(1-$B5)*S5)</f>
        <v>2.3838602362204724</v>
      </c>
      <c r="V5" s="93">
        <v>0</v>
      </c>
      <c r="W5" s="93">
        <f>(V5*W$2)+((1-V5)*W$1)</f>
        <v>6.05</v>
      </c>
      <c r="X5" s="93">
        <v>0.33</v>
      </c>
      <c r="Y5" s="94">
        <f t="shared" ref="Y5:Y36" si="4">((1-$B5)*Y$1)+($B5*Y$2)-($B5*(1-$B5)*X5)</f>
        <v>1.6581858864027539</v>
      </c>
      <c r="AA5" s="93">
        <v>0</v>
      </c>
      <c r="AB5" s="93">
        <f>(AA5*AB$2)+((1-AA5)*AB$1)</f>
        <v>6.4779999999999998</v>
      </c>
      <c r="AC5" s="93">
        <v>0.32</v>
      </c>
      <c r="AD5" s="94">
        <f t="shared" ref="AD5:AD36" si="5">((1-$B5)*AD$1)+($B5*AD$2)-($B5*(1-$B5)*AC5)</f>
        <v>1.5062500000000001</v>
      </c>
      <c r="AF5" s="93">
        <v>0</v>
      </c>
      <c r="AG5" s="93">
        <f>(AF5*AG$2)+((1-AF5)*AG$1)</f>
        <v>5.89</v>
      </c>
      <c r="AH5" s="93">
        <v>0.44</v>
      </c>
      <c r="AI5" s="94">
        <f t="shared" ref="AI5:AI36" si="6">((1-$B5)*AI$1)+($B5*AI$2)-($B5*(1-$B5)*AH5)</f>
        <v>3.59</v>
      </c>
      <c r="AK5" s="93">
        <v>0</v>
      </c>
      <c r="AL5" s="93">
        <f>(AK5*AL$2)+((1-AK5)*AL$1)</f>
        <v>6.28</v>
      </c>
      <c r="AM5" s="93">
        <v>0.69</v>
      </c>
      <c r="AN5" s="94">
        <f t="shared" ref="AN5:AN36" si="7">((1-$B5)*AN$1)+($B5*AN$2)-($B5*(1-$B5)*AM5)</f>
        <v>3.5</v>
      </c>
      <c r="AP5" s="93">
        <v>0</v>
      </c>
      <c r="AQ5" s="93">
        <f>(AP5*AQ$2)+((1-AP5)*AQ$1)</f>
        <v>5.6680000000000001</v>
      </c>
      <c r="AR5" s="93">
        <v>1.36</v>
      </c>
      <c r="AS5" s="94">
        <f t="shared" ref="AS5:AS36" si="8">((1-$B5)*AS$1)+($B5*AS$2)-($B5*(1-$B5)*AR5)</f>
        <v>2.7039788501026694</v>
      </c>
      <c r="AU5" s="93">
        <v>0</v>
      </c>
      <c r="AV5" s="93">
        <f>(AU5*AV$2)+((1-AU5)*AV$1)</f>
        <v>5.4059999999999997</v>
      </c>
      <c r="AW5" s="93">
        <v>0.56999999999999995</v>
      </c>
      <c r="AX5" s="94">
        <f t="shared" ref="AX5:AX36" si="9">((1-$B5)*AX$1)+($B5*AX$2)-($B5*(1-$B5)*AW5)</f>
        <v>3.7652000000000001</v>
      </c>
      <c r="AZ5" s="93">
        <v>0</v>
      </c>
      <c r="BA5" s="93">
        <f>(AZ5*BA$2)+((1-AZ5)*BA$1)</f>
        <v>5.4059999999999997</v>
      </c>
      <c r="BB5" s="93">
        <v>2.7</v>
      </c>
      <c r="BC5" s="94">
        <f t="shared" ref="BC5:BC36" si="10">((1-$B5)*BC$1)+($B5*BC$2)-($B5*(1-$B5)*BB5)</f>
        <v>3.7652000000000001</v>
      </c>
      <c r="BE5" s="93">
        <v>0</v>
      </c>
      <c r="BF5" s="93">
        <f>(BE5*BF$2)+((1-BE5)*BF$1)</f>
        <v>5.6680000000000001</v>
      </c>
      <c r="BG5" s="93">
        <v>1.0329999999999999</v>
      </c>
      <c r="BH5" s="94">
        <f t="shared" ref="BH5:BH36" si="11">((1-$B5)*BH$1)+($B5*BH$2)-($B5*(1-$B5)*BG5)</f>
        <v>2.7039788501026694</v>
      </c>
      <c r="BJ5" s="93">
        <v>0</v>
      </c>
      <c r="BK5" s="93">
        <f>(BJ5*BK$2)+((1-BJ5)*BK$1)</f>
        <v>6.4779999999999998</v>
      </c>
      <c r="BL5" s="93">
        <v>0.21</v>
      </c>
      <c r="BM5" s="94">
        <f t="shared" ref="BM5:BM36" si="12">((1-$B5)*BM$1)+($B5*BM$2)-($B5*(1-$B5)*BL5)</f>
        <v>1.5062500000000001</v>
      </c>
      <c r="BO5" s="93">
        <v>0</v>
      </c>
      <c r="BP5" s="93">
        <f>(BO5*BP$2)+((1-BO5)*BP$1)</f>
        <v>5.62</v>
      </c>
      <c r="BQ5" s="93">
        <v>0</v>
      </c>
      <c r="BR5" s="94">
        <f t="shared" ref="BR5:BR36" si="13">((1-$B5)*BR$1)+($B5*BR$2)-($B5*(1-$B5)*BQ5)</f>
        <v>4.45</v>
      </c>
      <c r="BT5" s="93">
        <v>0</v>
      </c>
      <c r="BU5" s="93">
        <f>(BT5*BU$2)+((1-BT5)*BU$1)</f>
        <v>5.4059999999999997</v>
      </c>
      <c r="BV5" s="93">
        <v>0.996</v>
      </c>
      <c r="BW5" s="94">
        <f t="shared" ref="BW5:BW36" si="14">((1-$B5)*BW$1)+($B5*BW$2)-($B5*(1-$B5)*BV5)</f>
        <v>3.7652000000000001</v>
      </c>
      <c r="BY5" s="93">
        <v>0</v>
      </c>
      <c r="BZ5" s="93">
        <f>(BY5*BZ$2)+((1-BY5)*BZ$1)</f>
        <v>5.835</v>
      </c>
      <c r="CA5" s="93">
        <v>0</v>
      </c>
      <c r="CB5" s="94">
        <f t="shared" ref="CB5:CB36" si="15">((1-$B5)*CB$1)+($B5*CB$2)-($B5*(1-$B5)*CA5)</f>
        <v>2.3838602362204724</v>
      </c>
      <c r="CD5" s="93">
        <v>0</v>
      </c>
      <c r="CE5" s="93">
        <f>(CD5*CE$2)+((1-CD5)*CE$1)</f>
        <v>5.1379999999999999</v>
      </c>
      <c r="CF5" s="93">
        <v>3</v>
      </c>
      <c r="CG5" s="94">
        <f t="shared" ref="CG5:CG36" si="16">((1-$B5)*CG$1)+($B5*CG$2)-($B5*(1-$B5)*CF5)</f>
        <v>5.15</v>
      </c>
      <c r="CI5" s="93">
        <v>0</v>
      </c>
      <c r="CJ5" s="93">
        <f>(CI5*CJ$2)+((1-CI5)*CJ$1)</f>
        <v>5.89</v>
      </c>
      <c r="CK5" s="93">
        <v>0.2</v>
      </c>
      <c r="CL5" s="94">
        <f t="shared" ref="CL5:CL68" si="17">((1-$B5)*CL$1)+($B5*CL$2)-($B5*(1-$B5)*CK5)</f>
        <v>3.59</v>
      </c>
      <c r="CN5" s="93">
        <v>0</v>
      </c>
      <c r="CO5" s="93">
        <f>(CN5*CO$2)+((1-CN5)*CO$1)</f>
        <v>6.05</v>
      </c>
      <c r="CP5" s="93">
        <v>0</v>
      </c>
      <c r="CQ5" s="94">
        <f t="shared" ref="CQ5:CQ68" si="18">((1-$B5)*CQ$1)+($B5*CQ$2)-($B5*(1-$B5)*CP5)</f>
        <v>1.6581858864027539</v>
      </c>
      <c r="CS5" s="93">
        <v>0</v>
      </c>
      <c r="CT5" s="93">
        <f>(CS5*CT$2)+((1-CS5)*CT$1)</f>
        <v>5.617</v>
      </c>
      <c r="CU5" s="93">
        <v>0</v>
      </c>
      <c r="CV5" s="94">
        <f t="shared" ref="CV5:CV68" si="19">((1-$B5)*CV$1)+($B5*CV$2)-($B5*(1-$B5)*CU5)</f>
        <v>2.8</v>
      </c>
      <c r="CX5" s="93">
        <v>0</v>
      </c>
      <c r="CY5" s="93">
        <f>(CX5*CY$2)+((1-CX5)*CY$1)</f>
        <v>6.28</v>
      </c>
      <c r="CZ5" s="93">
        <v>0.54</v>
      </c>
      <c r="DA5" s="94">
        <f t="shared" ref="DA5:DA68" si="20">((1-$B5)*DA$1)+($B5*DA$2)-($B5*(1-$B5)*CZ5)</f>
        <v>3.5</v>
      </c>
      <c r="DC5" s="93">
        <v>0</v>
      </c>
      <c r="DD5" s="93">
        <f>(DC5*DD$2)+((1-DC5)*DD$1)</f>
        <v>6.1029999999999998</v>
      </c>
      <c r="DE5" s="93">
        <v>0.46</v>
      </c>
      <c r="DF5" s="94">
        <f t="shared" ref="DF5:DF68" si="21">((1-$B5)*DF$1)+($B5*DF$2)-($B5*(1-$B5)*DE5)</f>
        <v>2.2755529411764703</v>
      </c>
    </row>
    <row r="6" spans="1:110" x14ac:dyDescent="0.25">
      <c r="B6" s="93">
        <v>0.01</v>
      </c>
      <c r="C6" s="93">
        <f t="shared" ref="C6:C69" si="22">(B6*C$2)+((1-B6)*C$1)</f>
        <v>6.0542799999999994</v>
      </c>
      <c r="D6" s="93">
        <v>0.83</v>
      </c>
      <c r="E6" s="94">
        <f t="shared" si="0"/>
        <v>1.6484495275387263</v>
      </c>
      <c r="G6" s="93">
        <v>0.01</v>
      </c>
      <c r="H6" s="93">
        <f t="shared" ref="H6:H69" si="23">(G6*H$2)+((1-G6)*H$1)</f>
        <v>5.8371500000000003</v>
      </c>
      <c r="I6" s="93">
        <v>0.54</v>
      </c>
      <c r="J6" s="94">
        <f t="shared" si="1"/>
        <v>2.3712574927222954</v>
      </c>
      <c r="L6" s="93">
        <v>0.01</v>
      </c>
      <c r="M6" s="93">
        <f t="shared" ref="M6:M69" si="24">(L6*M$2)+((1-L6)*M$1)</f>
        <v>5.8414299999999999</v>
      </c>
      <c r="N6" s="93">
        <v>1.77</v>
      </c>
      <c r="O6" s="94">
        <f t="shared" si="2"/>
        <v>2.3575611338582676</v>
      </c>
      <c r="Q6" s="93">
        <v>0.01</v>
      </c>
      <c r="R6" s="93">
        <f t="shared" ref="R6:R69" si="25">(Q6*R$2)+((1-Q6)*R$1)</f>
        <v>5.8307099999999998</v>
      </c>
      <c r="S6" s="93">
        <v>0.45</v>
      </c>
      <c r="T6" s="94">
        <f t="shared" si="3"/>
        <v>2.3932186338582677</v>
      </c>
      <c r="V6" s="93">
        <v>0.01</v>
      </c>
      <c r="W6" s="93">
        <f t="shared" ref="W6:W69" si="26">(V6*W$2)+((1-V6)*W$1)</f>
        <v>6.0461799999999997</v>
      </c>
      <c r="X6" s="93">
        <v>0.33</v>
      </c>
      <c r="Y6" s="94">
        <f t="shared" si="4"/>
        <v>1.6653768160397531</v>
      </c>
      <c r="AA6" s="93">
        <v>0.01</v>
      </c>
      <c r="AB6" s="93">
        <f t="shared" ref="AB6:AB69" si="27">(AA6*AB$2)+((1-AA6)*AB$1)</f>
        <v>6.4742499999999996</v>
      </c>
      <c r="AC6" s="93">
        <v>0.32</v>
      </c>
      <c r="AD6" s="94">
        <f t="shared" si="5"/>
        <v>1.5107750294117648</v>
      </c>
      <c r="AF6" s="93">
        <v>0.01</v>
      </c>
      <c r="AG6" s="93">
        <f t="shared" ref="AG6:AG69" si="28">(AF6*AG$2)+((1-AF6)*AG$1)</f>
        <v>5.8877799999999993</v>
      </c>
      <c r="AH6" s="93">
        <v>0.44</v>
      </c>
      <c r="AI6" s="94">
        <f t="shared" si="6"/>
        <v>3.5767837885010265</v>
      </c>
      <c r="AK6" s="93">
        <v>0.01</v>
      </c>
      <c r="AL6" s="93">
        <f t="shared" ref="AL6:AL69" si="29">(AK6*AL$2)+((1-AK6)*AL$1)</f>
        <v>6.2782299999999998</v>
      </c>
      <c r="AM6" s="93">
        <v>0.69</v>
      </c>
      <c r="AN6" s="94">
        <f t="shared" si="7"/>
        <v>3.4809245294117646</v>
      </c>
      <c r="AP6" s="93">
        <v>0.01</v>
      </c>
      <c r="AQ6" s="93">
        <f t="shared" ref="AQ6:AQ69" si="30">(AP6*AQ$2)+((1-AP6)*AQ$1)</f>
        <v>5.6723499999999998</v>
      </c>
      <c r="AR6" s="93">
        <v>1.36</v>
      </c>
      <c r="AS6" s="94">
        <f t="shared" si="8"/>
        <v>2.6862305910134077</v>
      </c>
      <c r="AU6" s="93">
        <v>0.01</v>
      </c>
      <c r="AV6" s="93">
        <f t="shared" ref="AV6:AV69" si="31">(AU6*AV$2)+((1-AU6)*AV$1)</f>
        <v>5.40862</v>
      </c>
      <c r="AW6" s="93">
        <v>0.56999999999999995</v>
      </c>
      <c r="AX6" s="94">
        <f t="shared" si="9"/>
        <v>3.7489447885010265</v>
      </c>
      <c r="AZ6" s="93">
        <v>0.01</v>
      </c>
      <c r="BA6" s="93">
        <f t="shared" ref="BA6:BA69" si="32">(AZ6*BA$2)+((1-AZ6)*BA$1)</f>
        <v>5.4129699999999996</v>
      </c>
      <c r="BB6" s="93">
        <v>2.7</v>
      </c>
      <c r="BC6" s="94">
        <f t="shared" si="10"/>
        <v>3.7235735294117647</v>
      </c>
      <c r="BE6" s="93">
        <v>0.01</v>
      </c>
      <c r="BF6" s="93">
        <f t="shared" ref="BF6:BF69" si="33">(BE6*BF$2)+((1-BE6)*BF$1)</f>
        <v>5.6627000000000001</v>
      </c>
      <c r="BG6" s="93">
        <v>1.0329999999999999</v>
      </c>
      <c r="BH6" s="94">
        <f t="shared" si="11"/>
        <v>2.7182123616016427</v>
      </c>
      <c r="BJ6" s="93">
        <v>0.01</v>
      </c>
      <c r="BK6" s="93">
        <f t="shared" ref="BK6:BK69" si="34">(BJ6*BK$2)+((1-BJ6)*BK$1)</f>
        <v>6.4778200000000004</v>
      </c>
      <c r="BL6" s="93">
        <v>0.21</v>
      </c>
      <c r="BM6" s="94">
        <f t="shared" si="12"/>
        <v>1.4878504354838711</v>
      </c>
      <c r="BO6" s="93">
        <v>0.01</v>
      </c>
      <c r="BP6" s="93">
        <f t="shared" ref="BP6:BP69" si="35">(BO6*BP$2)+((1-BO6)*BP$1)</f>
        <v>5.6178599999999994</v>
      </c>
      <c r="BQ6" s="93">
        <v>0</v>
      </c>
      <c r="BR6" s="94">
        <f t="shared" si="13"/>
        <v>4.4431519999999995</v>
      </c>
      <c r="BT6" s="93">
        <v>0.01</v>
      </c>
      <c r="BU6" s="93">
        <f t="shared" ref="BU6:BU69" si="36">(BT6*BU$2)+((1-BT6)*BU$1)</f>
        <v>5.41066</v>
      </c>
      <c r="BV6" s="93">
        <v>0.996</v>
      </c>
      <c r="BW6" s="94">
        <f t="shared" si="14"/>
        <v>3.7230875999999999</v>
      </c>
      <c r="BY6" s="93">
        <v>0.01</v>
      </c>
      <c r="BZ6" s="93">
        <f t="shared" ref="BZ6:BZ69" si="37">(BY6*BZ$2)+((1-BY6)*BZ$1)</f>
        <v>5.8353700000000002</v>
      </c>
      <c r="CA6" s="93">
        <v>0</v>
      </c>
      <c r="CB6" s="94">
        <f t="shared" si="15"/>
        <v>2.3654216338582676</v>
      </c>
      <c r="CD6" s="93">
        <v>0.01</v>
      </c>
      <c r="CE6" s="93">
        <f t="shared" ref="CE6:CE69" si="38">(CD6*CE$2)+((1-CD6)*CE$1)</f>
        <v>5.1471200000000001</v>
      </c>
      <c r="CF6" s="93">
        <v>3</v>
      </c>
      <c r="CG6" s="94">
        <f t="shared" si="16"/>
        <v>5.0853818588640278</v>
      </c>
      <c r="CI6" s="93">
        <v>0.01</v>
      </c>
      <c r="CJ6" s="93">
        <f t="shared" ref="CJ6:CJ69" si="39">(CI6*CJ$2)+((1-CI6)*CJ$1)</f>
        <v>5.8915999999999995</v>
      </c>
      <c r="CK6" s="93">
        <v>0.2</v>
      </c>
      <c r="CL6" s="94">
        <f t="shared" si="17"/>
        <v>3.5687018588640274</v>
      </c>
      <c r="CN6" s="93">
        <v>0.01</v>
      </c>
      <c r="CO6" s="93">
        <f t="shared" ref="CO6:CO69" si="40">(CN6*CO$2)+((1-CN6)*CO$1)</f>
        <v>6.0503499999999999</v>
      </c>
      <c r="CP6" s="93">
        <v>0</v>
      </c>
      <c r="CQ6" s="94">
        <f t="shared" si="18"/>
        <v>1.64101288829822</v>
      </c>
      <c r="CS6" s="93">
        <v>0.01</v>
      </c>
      <c r="CT6" s="93">
        <f t="shared" ref="CT6:CT69" si="41">(CS6*CT$2)+((1-CS6)*CT$1)</f>
        <v>5.6218599999999999</v>
      </c>
      <c r="CU6" s="93">
        <v>0</v>
      </c>
      <c r="CV6" s="94">
        <f t="shared" si="19"/>
        <v>2.7947555294117645</v>
      </c>
      <c r="CX6" s="93">
        <v>0.01</v>
      </c>
      <c r="CY6" s="93">
        <f t="shared" ref="CY6:CY69" si="42">(CX6*CY$2)+((1-CX6)*CY$1)</f>
        <v>6.2819799999999999</v>
      </c>
      <c r="CZ6" s="93">
        <v>0.54</v>
      </c>
      <c r="DA6" s="94">
        <f t="shared" si="20"/>
        <v>3.4747165</v>
      </c>
      <c r="DC6" s="93">
        <v>0.01</v>
      </c>
      <c r="DD6" s="93">
        <f t="shared" ref="DD6:DD69" si="43">(DC6*DD$2)+((1-DC6)*DD$1)</f>
        <v>6.1065700000000005</v>
      </c>
      <c r="DE6" s="93">
        <v>0.46</v>
      </c>
      <c r="DF6" s="94">
        <f t="shared" si="21"/>
        <v>2.2469853472485766</v>
      </c>
    </row>
    <row r="7" spans="1:110" x14ac:dyDescent="0.25">
      <c r="B7" s="93">
        <v>0.02</v>
      </c>
      <c r="C7" s="93">
        <f t="shared" si="22"/>
        <v>6.0585599999999991</v>
      </c>
      <c r="D7" s="93">
        <v>0.83</v>
      </c>
      <c r="E7" s="94">
        <f t="shared" si="0"/>
        <v>1.6388791686746988</v>
      </c>
      <c r="G7" s="93">
        <v>0.02</v>
      </c>
      <c r="H7" s="93">
        <f t="shared" si="23"/>
        <v>5.8392999999999997</v>
      </c>
      <c r="I7" s="93">
        <v>0.54</v>
      </c>
      <c r="J7" s="94">
        <f t="shared" si="1"/>
        <v>2.3587627492241179</v>
      </c>
      <c r="L7" s="93">
        <v>0.02</v>
      </c>
      <c r="M7" s="93">
        <f t="shared" si="24"/>
        <v>5.8478599999999998</v>
      </c>
      <c r="N7" s="93">
        <v>1.77</v>
      </c>
      <c r="O7" s="94">
        <f t="shared" si="2"/>
        <v>2.3316160314960626</v>
      </c>
      <c r="Q7" s="93">
        <v>0.02</v>
      </c>
      <c r="R7" s="93">
        <f t="shared" si="25"/>
        <v>5.8264200000000006</v>
      </c>
      <c r="S7" s="93">
        <v>0.45</v>
      </c>
      <c r="T7" s="94">
        <f t="shared" si="3"/>
        <v>2.4026670314960628</v>
      </c>
      <c r="V7" s="93">
        <v>0.02</v>
      </c>
      <c r="W7" s="93">
        <f t="shared" si="26"/>
        <v>6.0423599999999995</v>
      </c>
      <c r="X7" s="93">
        <v>0.33</v>
      </c>
      <c r="Y7" s="94">
        <f t="shared" si="4"/>
        <v>1.6726337456767524</v>
      </c>
      <c r="AA7" s="93">
        <v>0.02</v>
      </c>
      <c r="AB7" s="93">
        <f t="shared" si="27"/>
        <v>6.4705000000000004</v>
      </c>
      <c r="AC7" s="93">
        <v>0.32</v>
      </c>
      <c r="AD7" s="94">
        <f t="shared" si="5"/>
        <v>1.5153640588235295</v>
      </c>
      <c r="AF7" s="93">
        <v>0.02</v>
      </c>
      <c r="AG7" s="93">
        <f t="shared" si="28"/>
        <v>5.8855599999999999</v>
      </c>
      <c r="AH7" s="93">
        <v>0.44</v>
      </c>
      <c r="AI7" s="94">
        <f t="shared" si="6"/>
        <v>3.563655577002053</v>
      </c>
      <c r="AK7" s="93">
        <v>0.02</v>
      </c>
      <c r="AL7" s="93">
        <f t="shared" si="29"/>
        <v>6.2764600000000002</v>
      </c>
      <c r="AM7" s="93">
        <v>0.69</v>
      </c>
      <c r="AN7" s="94">
        <f t="shared" si="7"/>
        <v>3.4619870588235293</v>
      </c>
      <c r="AP7" s="93">
        <v>0.02</v>
      </c>
      <c r="AQ7" s="93">
        <f t="shared" si="30"/>
        <v>5.6767000000000003</v>
      </c>
      <c r="AR7" s="93">
        <v>1.36</v>
      </c>
      <c r="AS7" s="94">
        <f t="shared" si="8"/>
        <v>2.6687543319241454</v>
      </c>
      <c r="AU7" s="93">
        <v>0.02</v>
      </c>
      <c r="AV7" s="93">
        <f t="shared" si="31"/>
        <v>5.4112399999999994</v>
      </c>
      <c r="AW7" s="93">
        <v>0.56999999999999995</v>
      </c>
      <c r="AX7" s="94">
        <f t="shared" si="9"/>
        <v>3.7328035770020533</v>
      </c>
      <c r="AZ7" s="93">
        <v>0.02</v>
      </c>
      <c r="BA7" s="93">
        <f t="shared" si="32"/>
        <v>5.4199399999999995</v>
      </c>
      <c r="BB7" s="93">
        <v>2.7</v>
      </c>
      <c r="BC7" s="94">
        <f t="shared" si="10"/>
        <v>3.6824870588235297</v>
      </c>
      <c r="BE7" s="93">
        <v>0.02</v>
      </c>
      <c r="BF7" s="93">
        <f t="shared" si="33"/>
        <v>5.6574</v>
      </c>
      <c r="BG7" s="93">
        <v>1.0329999999999999</v>
      </c>
      <c r="BH7" s="94">
        <f t="shared" si="11"/>
        <v>2.7326524731006163</v>
      </c>
      <c r="BJ7" s="93">
        <v>0.02</v>
      </c>
      <c r="BK7" s="93">
        <f t="shared" si="34"/>
        <v>6.4776400000000001</v>
      </c>
      <c r="BL7" s="93">
        <v>0.21</v>
      </c>
      <c r="BM7" s="94">
        <f t="shared" si="12"/>
        <v>1.4694928709677419</v>
      </c>
      <c r="BO7" s="93">
        <v>0.02</v>
      </c>
      <c r="BP7" s="93">
        <f t="shared" si="35"/>
        <v>5.6157199999999996</v>
      </c>
      <c r="BQ7" s="93">
        <v>0</v>
      </c>
      <c r="BR7" s="94">
        <f t="shared" si="13"/>
        <v>4.4363039999999998</v>
      </c>
      <c r="BT7" s="93">
        <v>0.02</v>
      </c>
      <c r="BU7" s="93">
        <f t="shared" si="36"/>
        <v>5.4153199999999995</v>
      </c>
      <c r="BV7" s="93">
        <v>0.996</v>
      </c>
      <c r="BW7" s="94">
        <f t="shared" si="14"/>
        <v>3.6811744000000002</v>
      </c>
      <c r="BY7" s="93">
        <v>0.02</v>
      </c>
      <c r="BZ7" s="93">
        <f t="shared" si="37"/>
        <v>5.8357400000000004</v>
      </c>
      <c r="CA7" s="93">
        <v>0</v>
      </c>
      <c r="CB7" s="94">
        <f t="shared" si="15"/>
        <v>2.3469830314960629</v>
      </c>
      <c r="CD7" s="93">
        <v>0.02</v>
      </c>
      <c r="CE7" s="93">
        <f t="shared" si="38"/>
        <v>5.1562400000000004</v>
      </c>
      <c r="CF7" s="93">
        <v>3</v>
      </c>
      <c r="CG7" s="94">
        <f t="shared" si="16"/>
        <v>5.0213637177280557</v>
      </c>
      <c r="CI7" s="93">
        <v>0.02</v>
      </c>
      <c r="CJ7" s="93">
        <f t="shared" si="39"/>
        <v>5.8932000000000002</v>
      </c>
      <c r="CK7" s="93">
        <v>0.2</v>
      </c>
      <c r="CL7" s="94">
        <f t="shared" si="17"/>
        <v>3.5474437177280551</v>
      </c>
      <c r="CN7" s="93">
        <v>0.02</v>
      </c>
      <c r="CO7" s="93">
        <f t="shared" si="40"/>
        <v>6.0506999999999991</v>
      </c>
      <c r="CP7" s="93">
        <v>0</v>
      </c>
      <c r="CQ7" s="94">
        <f t="shared" si="18"/>
        <v>1.6238398901936861</v>
      </c>
      <c r="CS7" s="93">
        <v>0.02</v>
      </c>
      <c r="CT7" s="93">
        <f t="shared" si="41"/>
        <v>5.6267200000000006</v>
      </c>
      <c r="CU7" s="93">
        <v>0</v>
      </c>
      <c r="CV7" s="94">
        <f t="shared" si="19"/>
        <v>2.7895110588235292</v>
      </c>
      <c r="CX7" s="93">
        <v>0.02</v>
      </c>
      <c r="CY7" s="93">
        <f t="shared" si="42"/>
        <v>6.2839599999999995</v>
      </c>
      <c r="CZ7" s="93">
        <v>0.54</v>
      </c>
      <c r="DA7" s="94">
        <f t="shared" si="20"/>
        <v>3.4495409999999995</v>
      </c>
      <c r="DC7" s="93">
        <v>0.02</v>
      </c>
      <c r="DD7" s="93">
        <f t="shared" si="43"/>
        <v>6.1101399999999995</v>
      </c>
      <c r="DE7" s="93">
        <v>0.46</v>
      </c>
      <c r="DF7" s="94">
        <f t="shared" si="21"/>
        <v>2.2185097533206828</v>
      </c>
    </row>
    <row r="8" spans="1:110" x14ac:dyDescent="0.25">
      <c r="B8" s="93">
        <v>0.03</v>
      </c>
      <c r="C8" s="93">
        <f t="shared" si="22"/>
        <v>6.0628400000000005</v>
      </c>
      <c r="D8" s="93">
        <v>0.83</v>
      </c>
      <c r="E8" s="94">
        <f t="shared" si="0"/>
        <v>1.6294748098106711</v>
      </c>
      <c r="G8" s="93">
        <v>0.03</v>
      </c>
      <c r="H8" s="93">
        <f t="shared" si="23"/>
        <v>5.8414499999999991</v>
      </c>
      <c r="I8" s="93">
        <v>0.54</v>
      </c>
      <c r="J8" s="94">
        <f t="shared" si="1"/>
        <v>2.3463760057259408</v>
      </c>
      <c r="L8" s="93">
        <v>0.03</v>
      </c>
      <c r="M8" s="93">
        <f t="shared" si="24"/>
        <v>5.8542899999999998</v>
      </c>
      <c r="N8" s="93">
        <v>1.77</v>
      </c>
      <c r="O8" s="94">
        <f t="shared" si="2"/>
        <v>2.3060249291338581</v>
      </c>
      <c r="Q8" s="93">
        <v>0.03</v>
      </c>
      <c r="R8" s="93">
        <f t="shared" si="25"/>
        <v>5.8221299999999996</v>
      </c>
      <c r="S8" s="93">
        <v>0.45</v>
      </c>
      <c r="T8" s="94">
        <f t="shared" si="3"/>
        <v>2.4122054291338584</v>
      </c>
      <c r="V8" s="93">
        <v>0.03</v>
      </c>
      <c r="W8" s="93">
        <f t="shared" si="26"/>
        <v>6.0385400000000002</v>
      </c>
      <c r="X8" s="93">
        <v>0.33</v>
      </c>
      <c r="Y8" s="94">
        <f t="shared" si="4"/>
        <v>1.6799566753137511</v>
      </c>
      <c r="AA8" s="93">
        <v>0.03</v>
      </c>
      <c r="AB8" s="93">
        <f t="shared" si="27"/>
        <v>6.4667499999999993</v>
      </c>
      <c r="AC8" s="93">
        <v>0.32</v>
      </c>
      <c r="AD8" s="94">
        <f t="shared" si="5"/>
        <v>1.5200170882352944</v>
      </c>
      <c r="AF8" s="93">
        <v>0.03</v>
      </c>
      <c r="AG8" s="93">
        <f t="shared" si="28"/>
        <v>5.8833399999999996</v>
      </c>
      <c r="AH8" s="93">
        <v>0.44</v>
      </c>
      <c r="AI8" s="94">
        <f t="shared" si="6"/>
        <v>3.5506153655030799</v>
      </c>
      <c r="AK8" s="93">
        <v>0.03</v>
      </c>
      <c r="AL8" s="93">
        <f t="shared" si="29"/>
        <v>6.2746899999999997</v>
      </c>
      <c r="AM8" s="93">
        <v>0.69</v>
      </c>
      <c r="AN8" s="94">
        <f t="shared" si="7"/>
        <v>3.4431875882352942</v>
      </c>
      <c r="AP8" s="93">
        <v>0.03</v>
      </c>
      <c r="AQ8" s="93">
        <f t="shared" si="30"/>
        <v>5.6810499999999999</v>
      </c>
      <c r="AR8" s="93">
        <v>1.36</v>
      </c>
      <c r="AS8" s="94">
        <f t="shared" si="8"/>
        <v>2.6515500728348838</v>
      </c>
      <c r="AU8" s="93">
        <v>0.03</v>
      </c>
      <c r="AV8" s="93">
        <f t="shared" si="31"/>
        <v>5.4138599999999997</v>
      </c>
      <c r="AW8" s="93">
        <v>0.56999999999999995</v>
      </c>
      <c r="AX8" s="94">
        <f t="shared" si="9"/>
        <v>3.7167763655030801</v>
      </c>
      <c r="AZ8" s="93">
        <v>0.03</v>
      </c>
      <c r="BA8" s="93">
        <f t="shared" si="32"/>
        <v>5.4269099999999995</v>
      </c>
      <c r="BB8" s="93">
        <v>2.7</v>
      </c>
      <c r="BC8" s="94">
        <f t="shared" si="10"/>
        <v>3.6419405882352942</v>
      </c>
      <c r="BE8" s="93">
        <v>0.03</v>
      </c>
      <c r="BF8" s="93">
        <f t="shared" si="33"/>
        <v>5.6520999999999999</v>
      </c>
      <c r="BG8" s="93">
        <v>1.0329999999999999</v>
      </c>
      <c r="BH8" s="94">
        <f t="shared" si="11"/>
        <v>2.7472991845995893</v>
      </c>
      <c r="BJ8" s="93">
        <v>0.03</v>
      </c>
      <c r="BK8" s="93">
        <f t="shared" si="34"/>
        <v>6.4774599999999998</v>
      </c>
      <c r="BL8" s="93">
        <v>0.21</v>
      </c>
      <c r="BM8" s="94">
        <f t="shared" si="12"/>
        <v>1.4511773064516131</v>
      </c>
      <c r="BO8" s="93">
        <v>0.03</v>
      </c>
      <c r="BP8" s="93">
        <f t="shared" si="35"/>
        <v>5.6135799999999998</v>
      </c>
      <c r="BQ8" s="93">
        <v>0</v>
      </c>
      <c r="BR8" s="94">
        <f t="shared" si="13"/>
        <v>4.4294560000000001</v>
      </c>
      <c r="BT8" s="93">
        <v>0.03</v>
      </c>
      <c r="BU8" s="93">
        <f t="shared" si="36"/>
        <v>5.4199799999999998</v>
      </c>
      <c r="BV8" s="93">
        <v>0.996</v>
      </c>
      <c r="BW8" s="94">
        <f t="shared" si="14"/>
        <v>3.6394603999999999</v>
      </c>
      <c r="BY8" s="93">
        <v>0.03</v>
      </c>
      <c r="BZ8" s="93">
        <f t="shared" si="37"/>
        <v>5.8361099999999997</v>
      </c>
      <c r="CA8" s="93">
        <v>0</v>
      </c>
      <c r="CB8" s="94">
        <f t="shared" si="15"/>
        <v>2.3285444291338582</v>
      </c>
      <c r="CD8" s="93">
        <v>0.03</v>
      </c>
      <c r="CE8" s="93">
        <f t="shared" si="38"/>
        <v>5.1653599999999997</v>
      </c>
      <c r="CF8" s="93">
        <v>3</v>
      </c>
      <c r="CG8" s="94">
        <f t="shared" si="16"/>
        <v>4.9579455765920821</v>
      </c>
      <c r="CI8" s="93">
        <v>0.03</v>
      </c>
      <c r="CJ8" s="93">
        <f t="shared" si="39"/>
        <v>5.8947999999999992</v>
      </c>
      <c r="CK8" s="93">
        <v>0.2</v>
      </c>
      <c r="CL8" s="94">
        <f t="shared" si="17"/>
        <v>3.5262255765920827</v>
      </c>
      <c r="CN8" s="93">
        <v>0.03</v>
      </c>
      <c r="CO8" s="93">
        <f t="shared" si="40"/>
        <v>6.05105</v>
      </c>
      <c r="CP8" s="93">
        <v>0</v>
      </c>
      <c r="CQ8" s="94">
        <f t="shared" si="18"/>
        <v>1.6066668920891523</v>
      </c>
      <c r="CS8" s="93">
        <v>0.03</v>
      </c>
      <c r="CT8" s="93">
        <f t="shared" si="41"/>
        <v>5.6315799999999996</v>
      </c>
      <c r="CU8" s="93">
        <v>0</v>
      </c>
      <c r="CV8" s="94">
        <f t="shared" si="19"/>
        <v>2.7842665882352939</v>
      </c>
      <c r="CX8" s="93">
        <v>0.03</v>
      </c>
      <c r="CY8" s="93">
        <f t="shared" si="42"/>
        <v>6.2859400000000001</v>
      </c>
      <c r="CZ8" s="93">
        <v>0.54</v>
      </c>
      <c r="DA8" s="94">
        <f t="shared" si="20"/>
        <v>3.4244734999999999</v>
      </c>
      <c r="DC8" s="93">
        <v>0.03</v>
      </c>
      <c r="DD8" s="93">
        <f t="shared" si="43"/>
        <v>6.1137100000000002</v>
      </c>
      <c r="DE8" s="93">
        <v>0.46</v>
      </c>
      <c r="DF8" s="94">
        <f t="shared" si="21"/>
        <v>2.190126159392789</v>
      </c>
    </row>
    <row r="9" spans="1:110" x14ac:dyDescent="0.25">
      <c r="B9" s="93">
        <v>0.04</v>
      </c>
      <c r="C9" s="93">
        <f t="shared" si="22"/>
        <v>6.0671200000000001</v>
      </c>
      <c r="D9" s="93">
        <v>0.83</v>
      </c>
      <c r="E9" s="94">
        <f t="shared" si="0"/>
        <v>1.6202364509466436</v>
      </c>
      <c r="G9" s="93">
        <v>0.04</v>
      </c>
      <c r="H9" s="93">
        <f t="shared" si="23"/>
        <v>5.8435999999999995</v>
      </c>
      <c r="I9" s="93">
        <v>0.54</v>
      </c>
      <c r="J9" s="94">
        <f t="shared" si="1"/>
        <v>2.3340972622277638</v>
      </c>
      <c r="L9" s="93">
        <v>0.04</v>
      </c>
      <c r="M9" s="93">
        <f t="shared" si="24"/>
        <v>5.8607199999999997</v>
      </c>
      <c r="N9" s="93">
        <v>1.77</v>
      </c>
      <c r="O9" s="94">
        <f t="shared" si="2"/>
        <v>2.2807878267716535</v>
      </c>
      <c r="Q9" s="93">
        <v>0.04</v>
      </c>
      <c r="R9" s="93">
        <f t="shared" si="25"/>
        <v>5.8178399999999995</v>
      </c>
      <c r="S9" s="93">
        <v>0.45</v>
      </c>
      <c r="T9" s="94">
        <f t="shared" si="3"/>
        <v>2.4218338267716537</v>
      </c>
      <c r="V9" s="93">
        <v>0.04</v>
      </c>
      <c r="W9" s="93">
        <f t="shared" si="26"/>
        <v>6.0347200000000001</v>
      </c>
      <c r="X9" s="93">
        <v>0.33</v>
      </c>
      <c r="Y9" s="94">
        <f t="shared" si="4"/>
        <v>1.6873456049507503</v>
      </c>
      <c r="AA9" s="93">
        <v>0.04</v>
      </c>
      <c r="AB9" s="93">
        <f t="shared" si="27"/>
        <v>6.4629999999999992</v>
      </c>
      <c r="AC9" s="93">
        <v>0.32</v>
      </c>
      <c r="AD9" s="94">
        <f t="shared" si="5"/>
        <v>1.5247341176470586</v>
      </c>
      <c r="AF9" s="93">
        <v>0.04</v>
      </c>
      <c r="AG9" s="93">
        <f t="shared" si="28"/>
        <v>5.8811200000000001</v>
      </c>
      <c r="AH9" s="93">
        <v>0.44</v>
      </c>
      <c r="AI9" s="94">
        <f t="shared" si="6"/>
        <v>3.5376631540041066</v>
      </c>
      <c r="AK9" s="93">
        <v>0.04</v>
      </c>
      <c r="AL9" s="93">
        <f t="shared" si="29"/>
        <v>6.2729200000000001</v>
      </c>
      <c r="AM9" s="93">
        <v>0.69</v>
      </c>
      <c r="AN9" s="94">
        <f t="shared" si="7"/>
        <v>3.4245261176470589</v>
      </c>
      <c r="AP9" s="93">
        <v>0.04</v>
      </c>
      <c r="AQ9" s="93">
        <f t="shared" si="30"/>
        <v>5.6853999999999996</v>
      </c>
      <c r="AR9" s="93">
        <v>1.36</v>
      </c>
      <c r="AS9" s="94">
        <f t="shared" si="8"/>
        <v>2.6346178137456215</v>
      </c>
      <c r="AU9" s="93">
        <v>0.04</v>
      </c>
      <c r="AV9" s="93">
        <f t="shared" si="31"/>
        <v>5.41648</v>
      </c>
      <c r="AW9" s="93">
        <v>0.56999999999999995</v>
      </c>
      <c r="AX9" s="94">
        <f t="shared" si="9"/>
        <v>3.7008631540041068</v>
      </c>
      <c r="AZ9" s="93">
        <v>0.04</v>
      </c>
      <c r="BA9" s="93">
        <f t="shared" si="32"/>
        <v>5.4338799999999994</v>
      </c>
      <c r="BB9" s="93">
        <v>2.7</v>
      </c>
      <c r="BC9" s="94">
        <f t="shared" si="10"/>
        <v>3.6019341176470592</v>
      </c>
      <c r="BE9" s="93">
        <v>0.04</v>
      </c>
      <c r="BF9" s="93">
        <f t="shared" si="33"/>
        <v>5.6467999999999998</v>
      </c>
      <c r="BG9" s="93">
        <v>1.0329999999999999</v>
      </c>
      <c r="BH9" s="94">
        <f t="shared" si="11"/>
        <v>2.7621524960985626</v>
      </c>
      <c r="BJ9" s="93">
        <v>0.04</v>
      </c>
      <c r="BK9" s="93">
        <f t="shared" si="34"/>
        <v>6.4772799999999995</v>
      </c>
      <c r="BL9" s="93">
        <v>0.21</v>
      </c>
      <c r="BM9" s="94">
        <f t="shared" si="12"/>
        <v>1.4329037419354838</v>
      </c>
      <c r="BO9" s="93">
        <v>0.04</v>
      </c>
      <c r="BP9" s="93">
        <f t="shared" si="35"/>
        <v>5.61144</v>
      </c>
      <c r="BQ9" s="93">
        <v>0</v>
      </c>
      <c r="BR9" s="94">
        <f t="shared" si="13"/>
        <v>4.4226080000000003</v>
      </c>
      <c r="BT9" s="93">
        <v>0.04</v>
      </c>
      <c r="BU9" s="93">
        <f t="shared" si="36"/>
        <v>5.4246400000000001</v>
      </c>
      <c r="BV9" s="93">
        <v>0.996</v>
      </c>
      <c r="BW9" s="94">
        <f t="shared" si="14"/>
        <v>3.5979456000000001</v>
      </c>
      <c r="BY9" s="93">
        <v>0.04</v>
      </c>
      <c r="BZ9" s="93">
        <f t="shared" si="37"/>
        <v>5.8364799999999999</v>
      </c>
      <c r="CA9" s="93">
        <v>0</v>
      </c>
      <c r="CB9" s="94">
        <f t="shared" si="15"/>
        <v>2.3101058267716534</v>
      </c>
      <c r="CD9" s="93">
        <v>0.04</v>
      </c>
      <c r="CE9" s="93">
        <f t="shared" si="38"/>
        <v>5.17448</v>
      </c>
      <c r="CF9" s="93">
        <v>3</v>
      </c>
      <c r="CG9" s="94">
        <f t="shared" si="16"/>
        <v>4.8951274354561107</v>
      </c>
      <c r="CI9" s="93">
        <v>0.04</v>
      </c>
      <c r="CJ9" s="93">
        <f t="shared" si="39"/>
        <v>5.8963999999999999</v>
      </c>
      <c r="CK9" s="93">
        <v>0.2</v>
      </c>
      <c r="CL9" s="94">
        <f t="shared" si="17"/>
        <v>3.5050474354561096</v>
      </c>
      <c r="CN9" s="93">
        <v>0.04</v>
      </c>
      <c r="CO9" s="93">
        <f t="shared" si="40"/>
        <v>6.0514000000000001</v>
      </c>
      <c r="CP9" s="93">
        <v>0</v>
      </c>
      <c r="CQ9" s="94">
        <f t="shared" si="18"/>
        <v>1.5894938939846182</v>
      </c>
      <c r="CS9" s="93">
        <v>0.04</v>
      </c>
      <c r="CT9" s="93">
        <f t="shared" si="41"/>
        <v>5.6364399999999995</v>
      </c>
      <c r="CU9" s="93">
        <v>0</v>
      </c>
      <c r="CV9" s="94">
        <f t="shared" si="19"/>
        <v>2.7790221176470586</v>
      </c>
      <c r="CX9" s="93">
        <v>0.04</v>
      </c>
      <c r="CY9" s="93">
        <f t="shared" si="42"/>
        <v>6.2879200000000006</v>
      </c>
      <c r="CZ9" s="93">
        <v>0.54</v>
      </c>
      <c r="DA9" s="94">
        <f t="shared" si="20"/>
        <v>3.3995139999999999</v>
      </c>
      <c r="DC9" s="93">
        <v>0.04</v>
      </c>
      <c r="DD9" s="93">
        <f t="shared" si="43"/>
        <v>6.1172799999999992</v>
      </c>
      <c r="DE9" s="93">
        <v>0.46</v>
      </c>
      <c r="DF9" s="94">
        <f t="shared" si="21"/>
        <v>2.1618345654648952</v>
      </c>
    </row>
    <row r="10" spans="1:110" x14ac:dyDescent="0.25">
      <c r="B10" s="93">
        <v>0.05</v>
      </c>
      <c r="C10" s="93">
        <f t="shared" si="22"/>
        <v>6.0713999999999997</v>
      </c>
      <c r="D10" s="93">
        <v>0.83</v>
      </c>
      <c r="E10" s="94">
        <f t="shared" si="0"/>
        <v>1.6111640920826162</v>
      </c>
      <c r="G10" s="93">
        <v>0.05</v>
      </c>
      <c r="H10" s="93">
        <f t="shared" si="23"/>
        <v>5.8457499999999998</v>
      </c>
      <c r="I10" s="93">
        <v>0.54</v>
      </c>
      <c r="J10" s="94">
        <f t="shared" si="1"/>
        <v>2.3219265187295859</v>
      </c>
      <c r="L10" s="93">
        <v>0.05</v>
      </c>
      <c r="M10" s="93">
        <f t="shared" si="24"/>
        <v>5.8671499999999996</v>
      </c>
      <c r="N10" s="93">
        <v>1.77</v>
      </c>
      <c r="O10" s="94">
        <f t="shared" si="2"/>
        <v>2.2559047244094486</v>
      </c>
      <c r="Q10" s="93">
        <v>0.05</v>
      </c>
      <c r="R10" s="93">
        <f t="shared" si="25"/>
        <v>5.8135499999999993</v>
      </c>
      <c r="S10" s="93">
        <v>0.45</v>
      </c>
      <c r="T10" s="94">
        <f t="shared" si="3"/>
        <v>2.4315522244094487</v>
      </c>
      <c r="V10" s="93">
        <v>0.05</v>
      </c>
      <c r="W10" s="93">
        <f t="shared" si="26"/>
        <v>6.0308999999999999</v>
      </c>
      <c r="X10" s="93">
        <v>0.33</v>
      </c>
      <c r="Y10" s="94">
        <f t="shared" si="4"/>
        <v>1.6948005345877495</v>
      </c>
      <c r="AA10" s="93">
        <v>0.05</v>
      </c>
      <c r="AB10" s="93">
        <f t="shared" si="27"/>
        <v>6.4592499999999999</v>
      </c>
      <c r="AC10" s="93">
        <v>0.32</v>
      </c>
      <c r="AD10" s="94">
        <f t="shared" si="5"/>
        <v>1.5295151470588233</v>
      </c>
      <c r="AF10" s="93">
        <v>0.05</v>
      </c>
      <c r="AG10" s="93">
        <f t="shared" si="28"/>
        <v>5.8788999999999998</v>
      </c>
      <c r="AH10" s="93">
        <v>0.44</v>
      </c>
      <c r="AI10" s="94">
        <f t="shared" si="6"/>
        <v>3.5247989425051331</v>
      </c>
      <c r="AK10" s="93">
        <v>0.05</v>
      </c>
      <c r="AL10" s="93">
        <f t="shared" si="29"/>
        <v>6.2711500000000004</v>
      </c>
      <c r="AM10" s="93">
        <v>0.69</v>
      </c>
      <c r="AN10" s="94">
        <f t="shared" si="7"/>
        <v>3.4060026470588234</v>
      </c>
      <c r="AP10" s="93">
        <v>0.05</v>
      </c>
      <c r="AQ10" s="93">
        <f t="shared" si="30"/>
        <v>5.6897500000000001</v>
      </c>
      <c r="AR10" s="93">
        <v>1.36</v>
      </c>
      <c r="AS10" s="94">
        <f t="shared" si="8"/>
        <v>2.6179575546563596</v>
      </c>
      <c r="AU10" s="93">
        <v>0.05</v>
      </c>
      <c r="AV10" s="93">
        <f t="shared" si="31"/>
        <v>5.4190999999999994</v>
      </c>
      <c r="AW10" s="93">
        <v>0.56999999999999995</v>
      </c>
      <c r="AX10" s="94">
        <f t="shared" si="9"/>
        <v>3.6850639425051335</v>
      </c>
      <c r="AZ10" s="93">
        <v>0.05</v>
      </c>
      <c r="BA10" s="93">
        <f t="shared" si="32"/>
        <v>5.4408499999999993</v>
      </c>
      <c r="BB10" s="93">
        <v>2.7</v>
      </c>
      <c r="BC10" s="94">
        <f t="shared" si="10"/>
        <v>3.5624676470588237</v>
      </c>
      <c r="BE10" s="93">
        <v>0.05</v>
      </c>
      <c r="BF10" s="93">
        <f t="shared" si="33"/>
        <v>5.6414999999999997</v>
      </c>
      <c r="BG10" s="93">
        <v>1.0329999999999999</v>
      </c>
      <c r="BH10" s="94">
        <f t="shared" si="11"/>
        <v>2.7772124075975357</v>
      </c>
      <c r="BJ10" s="93">
        <v>0.05</v>
      </c>
      <c r="BK10" s="93">
        <f t="shared" si="34"/>
        <v>6.4771000000000001</v>
      </c>
      <c r="BL10" s="93">
        <v>0.21</v>
      </c>
      <c r="BM10" s="94">
        <f t="shared" si="12"/>
        <v>1.4146721774193547</v>
      </c>
      <c r="BO10" s="93">
        <v>0.05</v>
      </c>
      <c r="BP10" s="93">
        <f t="shared" si="35"/>
        <v>5.6092999999999993</v>
      </c>
      <c r="BQ10" s="93">
        <v>0</v>
      </c>
      <c r="BR10" s="94">
        <f t="shared" si="13"/>
        <v>4.4157599999999997</v>
      </c>
      <c r="BT10" s="93">
        <v>0.05</v>
      </c>
      <c r="BU10" s="93">
        <f t="shared" si="36"/>
        <v>5.4292999999999987</v>
      </c>
      <c r="BV10" s="93">
        <v>0.996</v>
      </c>
      <c r="BW10" s="94">
        <f t="shared" si="14"/>
        <v>3.5566300000000002</v>
      </c>
      <c r="BY10" s="93">
        <v>0.05</v>
      </c>
      <c r="BZ10" s="93">
        <f t="shared" si="37"/>
        <v>5.8368499999999992</v>
      </c>
      <c r="CA10" s="93">
        <v>0</v>
      </c>
      <c r="CB10" s="94">
        <f t="shared" si="15"/>
        <v>2.2916672244094487</v>
      </c>
      <c r="CD10" s="93">
        <v>0.05</v>
      </c>
      <c r="CE10" s="93">
        <f t="shared" si="38"/>
        <v>5.1836000000000002</v>
      </c>
      <c r="CF10" s="93">
        <v>3</v>
      </c>
      <c r="CG10" s="94">
        <f t="shared" si="16"/>
        <v>4.8329092943201379</v>
      </c>
      <c r="CI10" s="93">
        <v>0.05</v>
      </c>
      <c r="CJ10" s="93">
        <f t="shared" si="39"/>
        <v>5.8979999999999997</v>
      </c>
      <c r="CK10" s="93">
        <v>0.2</v>
      </c>
      <c r="CL10" s="94">
        <f t="shared" si="17"/>
        <v>3.4839092943201373</v>
      </c>
      <c r="CN10" s="93">
        <v>0.05</v>
      </c>
      <c r="CO10" s="93">
        <f t="shared" si="40"/>
        <v>6.0517499999999993</v>
      </c>
      <c r="CP10" s="93">
        <v>0</v>
      </c>
      <c r="CQ10" s="94">
        <f t="shared" si="18"/>
        <v>1.5723208958800845</v>
      </c>
      <c r="CS10" s="93">
        <v>0.05</v>
      </c>
      <c r="CT10" s="93">
        <f t="shared" si="41"/>
        <v>5.6413000000000002</v>
      </c>
      <c r="CU10" s="93">
        <v>0</v>
      </c>
      <c r="CV10" s="94">
        <f t="shared" si="19"/>
        <v>2.7737776470588233</v>
      </c>
      <c r="CX10" s="93">
        <v>0.05</v>
      </c>
      <c r="CY10" s="93">
        <f t="shared" si="42"/>
        <v>6.2899000000000003</v>
      </c>
      <c r="CZ10" s="93">
        <v>0.54</v>
      </c>
      <c r="DA10" s="94">
        <f t="shared" si="20"/>
        <v>3.3746624999999995</v>
      </c>
      <c r="DC10" s="93">
        <v>0.05</v>
      </c>
      <c r="DD10" s="93">
        <f t="shared" si="43"/>
        <v>6.1208499999999999</v>
      </c>
      <c r="DE10" s="93">
        <v>0.46</v>
      </c>
      <c r="DF10" s="94">
        <f t="shared" si="21"/>
        <v>2.1336349715370013</v>
      </c>
    </row>
    <row r="11" spans="1:110" x14ac:dyDescent="0.25">
      <c r="B11" s="93">
        <v>0.06</v>
      </c>
      <c r="C11" s="93">
        <f t="shared" si="22"/>
        <v>6.0756799999999993</v>
      </c>
      <c r="D11" s="93">
        <v>0.83</v>
      </c>
      <c r="E11" s="94">
        <f t="shared" si="0"/>
        <v>1.6022577332185886</v>
      </c>
      <c r="G11" s="93">
        <v>0.06</v>
      </c>
      <c r="H11" s="93">
        <f t="shared" si="23"/>
        <v>5.8478999999999992</v>
      </c>
      <c r="I11" s="93">
        <v>0.54</v>
      </c>
      <c r="J11" s="94">
        <f t="shared" si="1"/>
        <v>2.3098637752314093</v>
      </c>
      <c r="L11" s="93">
        <v>0.06</v>
      </c>
      <c r="M11" s="93">
        <f t="shared" si="24"/>
        <v>5.8735799999999996</v>
      </c>
      <c r="N11" s="93">
        <v>1.77</v>
      </c>
      <c r="O11" s="94">
        <f t="shared" si="2"/>
        <v>2.2313756220472438</v>
      </c>
      <c r="Q11" s="93">
        <v>0.06</v>
      </c>
      <c r="R11" s="93">
        <f t="shared" si="25"/>
        <v>5.8092600000000001</v>
      </c>
      <c r="S11" s="93">
        <v>0.45</v>
      </c>
      <c r="T11" s="94">
        <f t="shared" si="3"/>
        <v>2.4413606220472439</v>
      </c>
      <c r="V11" s="93">
        <v>0.06</v>
      </c>
      <c r="W11" s="93">
        <f t="shared" si="26"/>
        <v>6.0270799999999998</v>
      </c>
      <c r="X11" s="93">
        <v>0.33</v>
      </c>
      <c r="Y11" s="94">
        <f t="shared" si="4"/>
        <v>1.7023214642247486</v>
      </c>
      <c r="AA11" s="93">
        <v>0.06</v>
      </c>
      <c r="AB11" s="93">
        <f t="shared" si="27"/>
        <v>6.4554999999999998</v>
      </c>
      <c r="AC11" s="93">
        <v>0.32</v>
      </c>
      <c r="AD11" s="94">
        <f t="shared" si="5"/>
        <v>1.5343601764705881</v>
      </c>
      <c r="AF11" s="93">
        <v>0.06</v>
      </c>
      <c r="AG11" s="93">
        <f t="shared" si="28"/>
        <v>5.8766799999999995</v>
      </c>
      <c r="AH11" s="93">
        <v>0.44</v>
      </c>
      <c r="AI11" s="94">
        <f t="shared" si="6"/>
        <v>3.51202273100616</v>
      </c>
      <c r="AK11" s="93">
        <v>0.06</v>
      </c>
      <c r="AL11" s="93">
        <f t="shared" si="29"/>
        <v>6.26938</v>
      </c>
      <c r="AM11" s="93">
        <v>0.69</v>
      </c>
      <c r="AN11" s="94">
        <f t="shared" si="7"/>
        <v>3.3876171764705885</v>
      </c>
      <c r="AP11" s="93">
        <v>0.06</v>
      </c>
      <c r="AQ11" s="93">
        <f t="shared" si="30"/>
        <v>5.6940999999999997</v>
      </c>
      <c r="AR11" s="93">
        <v>1.36</v>
      </c>
      <c r="AS11" s="94">
        <f t="shared" si="8"/>
        <v>2.6015692955670975</v>
      </c>
      <c r="AU11" s="93">
        <v>0.06</v>
      </c>
      <c r="AV11" s="93">
        <f t="shared" si="31"/>
        <v>5.4217199999999997</v>
      </c>
      <c r="AW11" s="93">
        <v>0.56999999999999995</v>
      </c>
      <c r="AX11" s="94">
        <f t="shared" si="9"/>
        <v>3.6693787310061601</v>
      </c>
      <c r="AZ11" s="93">
        <v>0.06</v>
      </c>
      <c r="BA11" s="93">
        <f t="shared" si="32"/>
        <v>5.4478199999999992</v>
      </c>
      <c r="BB11" s="93">
        <v>2.7</v>
      </c>
      <c r="BC11" s="94">
        <f t="shared" si="10"/>
        <v>3.5235411764705882</v>
      </c>
      <c r="BE11" s="93">
        <v>0.06</v>
      </c>
      <c r="BF11" s="93">
        <f t="shared" si="33"/>
        <v>5.6361999999999997</v>
      </c>
      <c r="BG11" s="93">
        <v>1.0329999999999999</v>
      </c>
      <c r="BH11" s="94">
        <f t="shared" si="11"/>
        <v>2.7924789190965091</v>
      </c>
      <c r="BJ11" s="93">
        <v>0.06</v>
      </c>
      <c r="BK11" s="93">
        <f t="shared" si="34"/>
        <v>6.4769199999999998</v>
      </c>
      <c r="BL11" s="93">
        <v>0.21</v>
      </c>
      <c r="BM11" s="94">
        <f t="shared" si="12"/>
        <v>1.3964826129032257</v>
      </c>
      <c r="BO11" s="93">
        <v>0.06</v>
      </c>
      <c r="BP11" s="93">
        <f t="shared" si="35"/>
        <v>5.6071600000000004</v>
      </c>
      <c r="BQ11" s="93">
        <v>0</v>
      </c>
      <c r="BR11" s="94">
        <f t="shared" si="13"/>
        <v>4.4089119999999999</v>
      </c>
      <c r="BT11" s="93">
        <v>0.06</v>
      </c>
      <c r="BU11" s="93">
        <f t="shared" si="36"/>
        <v>5.433959999999999</v>
      </c>
      <c r="BV11" s="93">
        <v>0.996</v>
      </c>
      <c r="BW11" s="94">
        <f t="shared" si="14"/>
        <v>3.5155135999999998</v>
      </c>
      <c r="BY11" s="93">
        <v>0.06</v>
      </c>
      <c r="BZ11" s="93">
        <f t="shared" si="37"/>
        <v>5.8372199999999994</v>
      </c>
      <c r="CA11" s="93">
        <v>0</v>
      </c>
      <c r="CB11" s="94">
        <f t="shared" si="15"/>
        <v>2.273228622047244</v>
      </c>
      <c r="CD11" s="93">
        <v>0.06</v>
      </c>
      <c r="CE11" s="93">
        <f t="shared" si="38"/>
        <v>5.1927199999999996</v>
      </c>
      <c r="CF11" s="93">
        <v>3</v>
      </c>
      <c r="CG11" s="94">
        <f t="shared" si="16"/>
        <v>4.7712911531841655</v>
      </c>
      <c r="CI11" s="93">
        <v>0.06</v>
      </c>
      <c r="CJ11" s="93">
        <f t="shared" si="39"/>
        <v>5.8995999999999995</v>
      </c>
      <c r="CK11" s="93">
        <v>0.2</v>
      </c>
      <c r="CL11" s="94">
        <f t="shared" si="17"/>
        <v>3.4628111531841648</v>
      </c>
      <c r="CN11" s="93">
        <v>0.06</v>
      </c>
      <c r="CO11" s="93">
        <f t="shared" si="40"/>
        <v>6.0520999999999994</v>
      </c>
      <c r="CP11" s="93">
        <v>0</v>
      </c>
      <c r="CQ11" s="94">
        <f t="shared" si="18"/>
        <v>1.5551478977755506</v>
      </c>
      <c r="CS11" s="93">
        <v>0.06</v>
      </c>
      <c r="CT11" s="93">
        <f t="shared" si="41"/>
        <v>5.6461600000000001</v>
      </c>
      <c r="CU11" s="93">
        <v>0</v>
      </c>
      <c r="CV11" s="94">
        <f t="shared" si="19"/>
        <v>2.7685331764705881</v>
      </c>
      <c r="CX11" s="93">
        <v>0.06</v>
      </c>
      <c r="CY11" s="93">
        <f t="shared" si="42"/>
        <v>6.2918799999999999</v>
      </c>
      <c r="CZ11" s="93">
        <v>0.54</v>
      </c>
      <c r="DA11" s="94">
        <f t="shared" si="20"/>
        <v>3.3499189999999999</v>
      </c>
      <c r="DC11" s="93">
        <v>0.06</v>
      </c>
      <c r="DD11" s="93">
        <f t="shared" si="43"/>
        <v>6.1244199999999998</v>
      </c>
      <c r="DE11" s="93">
        <v>0.46</v>
      </c>
      <c r="DF11" s="94">
        <f t="shared" si="21"/>
        <v>2.1055273776091079</v>
      </c>
    </row>
    <row r="12" spans="1:110" x14ac:dyDescent="0.25">
      <c r="B12" s="93">
        <v>7.0000000000000007E-2</v>
      </c>
      <c r="C12" s="93">
        <f t="shared" si="22"/>
        <v>6.0799599999999989</v>
      </c>
      <c r="D12" s="93">
        <v>0.83</v>
      </c>
      <c r="E12" s="94">
        <f t="shared" si="0"/>
        <v>1.593517374354561</v>
      </c>
      <c r="G12" s="93">
        <v>7.0000000000000007E-2</v>
      </c>
      <c r="H12" s="93">
        <f t="shared" si="23"/>
        <v>5.8500499999999995</v>
      </c>
      <c r="I12" s="93">
        <v>0.54</v>
      </c>
      <c r="J12" s="94">
        <f t="shared" si="1"/>
        <v>2.2979090317332318</v>
      </c>
      <c r="L12" s="93">
        <v>7.0000000000000007E-2</v>
      </c>
      <c r="M12" s="93">
        <f t="shared" si="24"/>
        <v>5.8800099999999995</v>
      </c>
      <c r="N12" s="93">
        <v>1.77</v>
      </c>
      <c r="O12" s="94">
        <f t="shared" si="2"/>
        <v>2.2072005196850388</v>
      </c>
      <c r="Q12" s="93">
        <v>7.0000000000000007E-2</v>
      </c>
      <c r="R12" s="93">
        <f t="shared" si="25"/>
        <v>5.80497</v>
      </c>
      <c r="S12" s="93">
        <v>0.45</v>
      </c>
      <c r="T12" s="94">
        <f t="shared" si="3"/>
        <v>2.4512590196850392</v>
      </c>
      <c r="V12" s="93">
        <v>7.0000000000000007E-2</v>
      </c>
      <c r="W12" s="93">
        <f t="shared" si="26"/>
        <v>6.0232599999999996</v>
      </c>
      <c r="X12" s="93">
        <v>0.33</v>
      </c>
      <c r="Y12" s="94">
        <f t="shared" si="4"/>
        <v>1.7099083938617479</v>
      </c>
      <c r="AA12" s="93">
        <v>7.0000000000000007E-2</v>
      </c>
      <c r="AB12" s="93">
        <f t="shared" si="27"/>
        <v>6.4517499999999988</v>
      </c>
      <c r="AC12" s="93">
        <v>0.32</v>
      </c>
      <c r="AD12" s="94">
        <f t="shared" si="5"/>
        <v>1.5392692058823529</v>
      </c>
      <c r="AF12" s="93">
        <v>7.0000000000000007E-2</v>
      </c>
      <c r="AG12" s="93">
        <f t="shared" si="28"/>
        <v>5.87446</v>
      </c>
      <c r="AH12" s="93">
        <v>0.44</v>
      </c>
      <c r="AI12" s="94">
        <f t="shared" si="6"/>
        <v>3.4993345195071868</v>
      </c>
      <c r="AK12" s="93">
        <v>7.0000000000000007E-2</v>
      </c>
      <c r="AL12" s="93">
        <f t="shared" si="29"/>
        <v>6.2676099999999995</v>
      </c>
      <c r="AM12" s="93">
        <v>0.69</v>
      </c>
      <c r="AN12" s="94">
        <f t="shared" si="7"/>
        <v>3.3693697058823529</v>
      </c>
      <c r="AP12" s="93">
        <v>7.0000000000000007E-2</v>
      </c>
      <c r="AQ12" s="93">
        <f t="shared" si="30"/>
        <v>5.6984499999999993</v>
      </c>
      <c r="AR12" s="93">
        <v>1.36</v>
      </c>
      <c r="AS12" s="94">
        <f t="shared" si="8"/>
        <v>2.5854530364778356</v>
      </c>
      <c r="AU12" s="93">
        <v>7.0000000000000007E-2</v>
      </c>
      <c r="AV12" s="93">
        <f t="shared" si="31"/>
        <v>5.4243399999999999</v>
      </c>
      <c r="AW12" s="93">
        <v>0.56999999999999995</v>
      </c>
      <c r="AX12" s="94">
        <f t="shared" si="9"/>
        <v>3.6538075195071871</v>
      </c>
      <c r="AZ12" s="93">
        <v>7.0000000000000007E-2</v>
      </c>
      <c r="BA12" s="93">
        <f t="shared" si="32"/>
        <v>5.4547899999999991</v>
      </c>
      <c r="BB12" s="93">
        <v>2.7</v>
      </c>
      <c r="BC12" s="94">
        <f t="shared" si="10"/>
        <v>3.4851547058823531</v>
      </c>
      <c r="BE12" s="93">
        <v>7.0000000000000007E-2</v>
      </c>
      <c r="BF12" s="93">
        <f t="shared" si="33"/>
        <v>5.6308999999999996</v>
      </c>
      <c r="BG12" s="93">
        <v>1.0329999999999999</v>
      </c>
      <c r="BH12" s="94">
        <f t="shared" si="11"/>
        <v>2.8079520305954824</v>
      </c>
      <c r="BJ12" s="93">
        <v>7.0000000000000007E-2</v>
      </c>
      <c r="BK12" s="93">
        <f t="shared" si="34"/>
        <v>6.4767399999999995</v>
      </c>
      <c r="BL12" s="93">
        <v>0.21</v>
      </c>
      <c r="BM12" s="94">
        <f t="shared" si="12"/>
        <v>1.3783350483870969</v>
      </c>
      <c r="BO12" s="93">
        <v>7.0000000000000007E-2</v>
      </c>
      <c r="BP12" s="93">
        <f t="shared" si="35"/>
        <v>5.6050199999999997</v>
      </c>
      <c r="BQ12" s="93">
        <v>0</v>
      </c>
      <c r="BR12" s="94">
        <f t="shared" si="13"/>
        <v>4.4020639999999993</v>
      </c>
      <c r="BT12" s="93">
        <v>7.0000000000000007E-2</v>
      </c>
      <c r="BU12" s="93">
        <f t="shared" si="36"/>
        <v>5.4386199999999993</v>
      </c>
      <c r="BV12" s="93">
        <v>0.996</v>
      </c>
      <c r="BW12" s="94">
        <f t="shared" si="14"/>
        <v>3.4745963999999998</v>
      </c>
      <c r="BY12" s="93">
        <v>7.0000000000000007E-2</v>
      </c>
      <c r="BZ12" s="93">
        <f t="shared" si="37"/>
        <v>5.8375899999999996</v>
      </c>
      <c r="CA12" s="93">
        <v>0</v>
      </c>
      <c r="CB12" s="94">
        <f t="shared" si="15"/>
        <v>2.2547900196850388</v>
      </c>
      <c r="CD12" s="93">
        <v>7.0000000000000007E-2</v>
      </c>
      <c r="CE12" s="93">
        <f t="shared" si="38"/>
        <v>5.2018399999999998</v>
      </c>
      <c r="CF12" s="93">
        <v>3</v>
      </c>
      <c r="CG12" s="94">
        <f t="shared" si="16"/>
        <v>4.7102730120481926</v>
      </c>
      <c r="CI12" s="93">
        <v>7.0000000000000007E-2</v>
      </c>
      <c r="CJ12" s="93">
        <f t="shared" si="39"/>
        <v>5.9011999999999993</v>
      </c>
      <c r="CK12" s="93">
        <v>0.2</v>
      </c>
      <c r="CL12" s="94">
        <f t="shared" si="17"/>
        <v>3.4417530120481925</v>
      </c>
      <c r="CN12" s="93">
        <v>7.0000000000000007E-2</v>
      </c>
      <c r="CO12" s="93">
        <f t="shared" si="40"/>
        <v>6.0524499999999994</v>
      </c>
      <c r="CP12" s="93">
        <v>0</v>
      </c>
      <c r="CQ12" s="94">
        <f t="shared" si="18"/>
        <v>1.5379748996710165</v>
      </c>
      <c r="CS12" s="93">
        <v>7.0000000000000007E-2</v>
      </c>
      <c r="CT12" s="93">
        <f t="shared" si="41"/>
        <v>5.651019999999999</v>
      </c>
      <c r="CU12" s="93">
        <v>0</v>
      </c>
      <c r="CV12" s="94">
        <f t="shared" si="19"/>
        <v>2.7632887058823528</v>
      </c>
      <c r="CX12" s="93">
        <v>7.0000000000000007E-2</v>
      </c>
      <c r="CY12" s="93">
        <f t="shared" si="42"/>
        <v>6.2938599999999996</v>
      </c>
      <c r="CZ12" s="93">
        <v>0.54</v>
      </c>
      <c r="DA12" s="94">
        <f t="shared" si="20"/>
        <v>3.3252834999999998</v>
      </c>
      <c r="DC12" s="93">
        <v>7.0000000000000007E-2</v>
      </c>
      <c r="DD12" s="93">
        <f t="shared" si="43"/>
        <v>6.1279899999999996</v>
      </c>
      <c r="DE12" s="93">
        <v>0.46</v>
      </c>
      <c r="DF12" s="94">
        <f t="shared" si="21"/>
        <v>2.077511783681214</v>
      </c>
    </row>
    <row r="13" spans="1:110" x14ac:dyDescent="0.25">
      <c r="B13" s="93">
        <v>0.08</v>
      </c>
      <c r="C13" s="93">
        <f t="shared" si="22"/>
        <v>6.0842399999999994</v>
      </c>
      <c r="D13" s="93">
        <v>0.83</v>
      </c>
      <c r="E13" s="94">
        <f t="shared" si="0"/>
        <v>1.5849430154905337</v>
      </c>
      <c r="G13" s="93">
        <v>0.08</v>
      </c>
      <c r="H13" s="93">
        <f t="shared" si="23"/>
        <v>5.8521999999999998</v>
      </c>
      <c r="I13" s="93">
        <v>0.54</v>
      </c>
      <c r="J13" s="94">
        <f t="shared" si="1"/>
        <v>2.2860622882350548</v>
      </c>
      <c r="L13" s="93">
        <v>0.08</v>
      </c>
      <c r="M13" s="93">
        <f t="shared" si="24"/>
        <v>5.8864400000000003</v>
      </c>
      <c r="N13" s="93">
        <v>1.77</v>
      </c>
      <c r="O13" s="94">
        <f t="shared" si="2"/>
        <v>2.1833794173228345</v>
      </c>
      <c r="Q13" s="93">
        <v>0.08</v>
      </c>
      <c r="R13" s="93">
        <f t="shared" si="25"/>
        <v>5.8006799999999998</v>
      </c>
      <c r="S13" s="93">
        <v>0.45</v>
      </c>
      <c r="T13" s="94">
        <f t="shared" si="3"/>
        <v>2.4612474173228351</v>
      </c>
      <c r="V13" s="93">
        <v>0.08</v>
      </c>
      <c r="W13" s="93">
        <f t="shared" si="26"/>
        <v>6.0194399999999995</v>
      </c>
      <c r="X13" s="93">
        <v>0.33</v>
      </c>
      <c r="Y13" s="94">
        <f t="shared" si="4"/>
        <v>1.7175613234987472</v>
      </c>
      <c r="AA13" s="93">
        <v>0.08</v>
      </c>
      <c r="AB13" s="93">
        <f t="shared" si="27"/>
        <v>6.4480000000000004</v>
      </c>
      <c r="AC13" s="93">
        <v>0.32</v>
      </c>
      <c r="AD13" s="94">
        <f t="shared" si="5"/>
        <v>1.5442422352941176</v>
      </c>
      <c r="AF13" s="93">
        <v>0.08</v>
      </c>
      <c r="AG13" s="93">
        <f t="shared" si="28"/>
        <v>5.8722399999999997</v>
      </c>
      <c r="AH13" s="93">
        <v>0.44</v>
      </c>
      <c r="AI13" s="94">
        <f t="shared" si="6"/>
        <v>3.4867343080082134</v>
      </c>
      <c r="AK13" s="93">
        <v>0.08</v>
      </c>
      <c r="AL13" s="93">
        <f t="shared" si="29"/>
        <v>6.2658400000000007</v>
      </c>
      <c r="AM13" s="93">
        <v>0.69</v>
      </c>
      <c r="AN13" s="94">
        <f t="shared" si="7"/>
        <v>3.3512602352941174</v>
      </c>
      <c r="AP13" s="93">
        <v>0.08</v>
      </c>
      <c r="AQ13" s="93">
        <f t="shared" si="30"/>
        <v>5.7028000000000008</v>
      </c>
      <c r="AR13" s="93">
        <v>1.36</v>
      </c>
      <c r="AS13" s="94">
        <f t="shared" si="8"/>
        <v>2.5696087773885732</v>
      </c>
      <c r="AU13" s="93">
        <v>0.08</v>
      </c>
      <c r="AV13" s="93">
        <f t="shared" si="31"/>
        <v>5.4269599999999993</v>
      </c>
      <c r="AW13" s="93">
        <v>0.56999999999999995</v>
      </c>
      <c r="AX13" s="94">
        <f t="shared" si="9"/>
        <v>3.6383503080082136</v>
      </c>
      <c r="AZ13" s="93">
        <v>0.08</v>
      </c>
      <c r="BA13" s="93">
        <f t="shared" si="32"/>
        <v>5.4617599999999999</v>
      </c>
      <c r="BB13" s="93">
        <v>2.7</v>
      </c>
      <c r="BC13" s="94">
        <f t="shared" si="10"/>
        <v>3.447308235294118</v>
      </c>
      <c r="BE13" s="93">
        <v>0.08</v>
      </c>
      <c r="BF13" s="93">
        <f t="shared" si="33"/>
        <v>5.6256000000000004</v>
      </c>
      <c r="BG13" s="93">
        <v>1.0329999999999999</v>
      </c>
      <c r="BH13" s="94">
        <f t="shared" si="11"/>
        <v>2.8236317420944559</v>
      </c>
      <c r="BJ13" s="93">
        <v>0.08</v>
      </c>
      <c r="BK13" s="93">
        <f t="shared" si="34"/>
        <v>6.4765600000000001</v>
      </c>
      <c r="BL13" s="93">
        <v>0.21</v>
      </c>
      <c r="BM13" s="94">
        <f t="shared" si="12"/>
        <v>1.3602294838709679</v>
      </c>
      <c r="BO13" s="93">
        <v>0.08</v>
      </c>
      <c r="BP13" s="93">
        <f t="shared" si="35"/>
        <v>5.6028799999999999</v>
      </c>
      <c r="BQ13" s="93">
        <v>0</v>
      </c>
      <c r="BR13" s="94">
        <f t="shared" si="13"/>
        <v>4.3952160000000005</v>
      </c>
      <c r="BT13" s="93">
        <v>0.08</v>
      </c>
      <c r="BU13" s="93">
        <f t="shared" si="36"/>
        <v>5.4432799999999997</v>
      </c>
      <c r="BV13" s="93">
        <v>0.996</v>
      </c>
      <c r="BW13" s="94">
        <f t="shared" si="14"/>
        <v>3.4338784000000007</v>
      </c>
      <c r="BY13" s="93">
        <v>0.08</v>
      </c>
      <c r="BZ13" s="93">
        <f t="shared" si="37"/>
        <v>5.8379599999999998</v>
      </c>
      <c r="CA13" s="93">
        <v>0</v>
      </c>
      <c r="CB13" s="94">
        <f t="shared" si="15"/>
        <v>2.2363514173228349</v>
      </c>
      <c r="CD13" s="93">
        <v>0.08</v>
      </c>
      <c r="CE13" s="93">
        <f t="shared" si="38"/>
        <v>5.21096</v>
      </c>
      <c r="CF13" s="93">
        <v>3</v>
      </c>
      <c r="CG13" s="94">
        <f t="shared" si="16"/>
        <v>4.6498548709122209</v>
      </c>
      <c r="CI13" s="93">
        <v>0.08</v>
      </c>
      <c r="CJ13" s="93">
        <f t="shared" si="39"/>
        <v>5.9028</v>
      </c>
      <c r="CK13" s="93">
        <v>0.2</v>
      </c>
      <c r="CL13" s="94">
        <f t="shared" si="17"/>
        <v>3.4207348709122201</v>
      </c>
      <c r="CN13" s="93">
        <v>0.08</v>
      </c>
      <c r="CO13" s="93">
        <f t="shared" si="40"/>
        <v>6.0527999999999995</v>
      </c>
      <c r="CP13" s="93">
        <v>0</v>
      </c>
      <c r="CQ13" s="94">
        <f t="shared" si="18"/>
        <v>1.5208019015664831</v>
      </c>
      <c r="CS13" s="93">
        <v>0.08</v>
      </c>
      <c r="CT13" s="93">
        <f t="shared" si="41"/>
        <v>5.6558800000000007</v>
      </c>
      <c r="CU13" s="93">
        <v>0</v>
      </c>
      <c r="CV13" s="94">
        <f t="shared" si="19"/>
        <v>2.7580442352941175</v>
      </c>
      <c r="CX13" s="93">
        <v>0.08</v>
      </c>
      <c r="CY13" s="93">
        <f t="shared" si="42"/>
        <v>6.2958400000000001</v>
      </c>
      <c r="CZ13" s="93">
        <v>0.54</v>
      </c>
      <c r="DA13" s="94">
        <f t="shared" si="20"/>
        <v>3.3007559999999998</v>
      </c>
      <c r="DC13" s="93">
        <v>0.08</v>
      </c>
      <c r="DD13" s="93">
        <f t="shared" si="43"/>
        <v>6.1315600000000003</v>
      </c>
      <c r="DE13" s="93">
        <v>0.46</v>
      </c>
      <c r="DF13" s="94">
        <f t="shared" si="21"/>
        <v>2.0495881897533206</v>
      </c>
    </row>
    <row r="14" spans="1:110" x14ac:dyDescent="0.25">
      <c r="B14" s="93">
        <v>0.09</v>
      </c>
      <c r="C14" s="93">
        <f t="shared" si="22"/>
        <v>6.0885199999999999</v>
      </c>
      <c r="D14" s="93">
        <v>0.83</v>
      </c>
      <c r="E14" s="94">
        <f t="shared" si="0"/>
        <v>1.5765346566265062</v>
      </c>
      <c r="G14" s="93">
        <v>0.09</v>
      </c>
      <c r="H14" s="93">
        <f t="shared" si="23"/>
        <v>5.8543500000000002</v>
      </c>
      <c r="I14" s="93">
        <v>0.54</v>
      </c>
      <c r="J14" s="94">
        <f t="shared" si="1"/>
        <v>2.2743235447368777</v>
      </c>
      <c r="L14" s="93">
        <v>0.09</v>
      </c>
      <c r="M14" s="93">
        <f t="shared" si="24"/>
        <v>5.8928700000000003</v>
      </c>
      <c r="N14" s="93">
        <v>1.77</v>
      </c>
      <c r="O14" s="94">
        <f t="shared" si="2"/>
        <v>2.1599123149606294</v>
      </c>
      <c r="Q14" s="93">
        <v>0.09</v>
      </c>
      <c r="R14" s="93">
        <f t="shared" si="25"/>
        <v>5.7963899999999997</v>
      </c>
      <c r="S14" s="93">
        <v>0.45</v>
      </c>
      <c r="T14" s="94">
        <f t="shared" si="3"/>
        <v>2.4713258149606299</v>
      </c>
      <c r="V14" s="93">
        <v>0.09</v>
      </c>
      <c r="W14" s="93">
        <f t="shared" si="26"/>
        <v>6.0156199999999993</v>
      </c>
      <c r="X14" s="93">
        <v>0.33</v>
      </c>
      <c r="Y14" s="94">
        <f t="shared" si="4"/>
        <v>1.7252802531357463</v>
      </c>
      <c r="AA14" s="93">
        <v>0.09</v>
      </c>
      <c r="AB14" s="93">
        <f t="shared" si="27"/>
        <v>6.4442500000000003</v>
      </c>
      <c r="AC14" s="93">
        <v>0.32</v>
      </c>
      <c r="AD14" s="94">
        <f t="shared" si="5"/>
        <v>1.5492792647058824</v>
      </c>
      <c r="AF14" s="93">
        <v>0.09</v>
      </c>
      <c r="AG14" s="93">
        <f t="shared" si="28"/>
        <v>5.8700199999999993</v>
      </c>
      <c r="AH14" s="93">
        <v>0.44</v>
      </c>
      <c r="AI14" s="94">
        <f t="shared" si="6"/>
        <v>3.4742220965092403</v>
      </c>
      <c r="AK14" s="93">
        <v>0.09</v>
      </c>
      <c r="AL14" s="93">
        <f t="shared" si="29"/>
        <v>6.2640700000000002</v>
      </c>
      <c r="AM14" s="93">
        <v>0.69</v>
      </c>
      <c r="AN14" s="94">
        <f t="shared" si="7"/>
        <v>3.3332887647058822</v>
      </c>
      <c r="AP14" s="93">
        <v>0.09</v>
      </c>
      <c r="AQ14" s="93">
        <f t="shared" si="30"/>
        <v>5.7071500000000004</v>
      </c>
      <c r="AR14" s="93">
        <v>1.36</v>
      </c>
      <c r="AS14" s="94">
        <f t="shared" si="8"/>
        <v>2.554036518299311</v>
      </c>
      <c r="AU14" s="93">
        <v>0.09</v>
      </c>
      <c r="AV14" s="93">
        <f t="shared" si="31"/>
        <v>5.4295799999999996</v>
      </c>
      <c r="AW14" s="93">
        <v>0.56999999999999995</v>
      </c>
      <c r="AX14" s="94">
        <f t="shared" si="9"/>
        <v>3.6230070965092409</v>
      </c>
      <c r="AZ14" s="93">
        <v>0.09</v>
      </c>
      <c r="BA14" s="93">
        <f t="shared" si="32"/>
        <v>5.4687299999999999</v>
      </c>
      <c r="BB14" s="93">
        <v>2.7</v>
      </c>
      <c r="BC14" s="94">
        <f t="shared" si="10"/>
        <v>3.4100017647058825</v>
      </c>
      <c r="BE14" s="93">
        <v>0.09</v>
      </c>
      <c r="BF14" s="93">
        <f t="shared" si="33"/>
        <v>5.6203000000000003</v>
      </c>
      <c r="BG14" s="93">
        <v>1.0329999999999999</v>
      </c>
      <c r="BH14" s="94">
        <f t="shared" si="11"/>
        <v>2.8395180535934288</v>
      </c>
      <c r="BJ14" s="93">
        <v>0.09</v>
      </c>
      <c r="BK14" s="93">
        <f t="shared" si="34"/>
        <v>6.4763800000000007</v>
      </c>
      <c r="BL14" s="93">
        <v>0.21</v>
      </c>
      <c r="BM14" s="94">
        <f t="shared" si="12"/>
        <v>1.3421659193548388</v>
      </c>
      <c r="BO14" s="93">
        <v>0.09</v>
      </c>
      <c r="BP14" s="93">
        <f t="shared" si="35"/>
        <v>5.6007400000000001</v>
      </c>
      <c r="BQ14" s="93">
        <v>0</v>
      </c>
      <c r="BR14" s="94">
        <f t="shared" si="13"/>
        <v>4.3883679999999998</v>
      </c>
      <c r="BT14" s="93">
        <v>0.09</v>
      </c>
      <c r="BU14" s="93">
        <f t="shared" si="36"/>
        <v>5.44794</v>
      </c>
      <c r="BV14" s="93">
        <v>0.996</v>
      </c>
      <c r="BW14" s="94">
        <f t="shared" si="14"/>
        <v>3.3933596000000001</v>
      </c>
      <c r="BY14" s="93">
        <v>0.09</v>
      </c>
      <c r="BZ14" s="93">
        <f t="shared" si="37"/>
        <v>5.83833</v>
      </c>
      <c r="CA14" s="93">
        <v>0</v>
      </c>
      <c r="CB14" s="94">
        <f t="shared" si="15"/>
        <v>2.2179128149606298</v>
      </c>
      <c r="CD14" s="93">
        <v>0.09</v>
      </c>
      <c r="CE14" s="93">
        <f t="shared" si="38"/>
        <v>5.2200800000000003</v>
      </c>
      <c r="CF14" s="93">
        <v>3</v>
      </c>
      <c r="CG14" s="94">
        <f t="shared" si="16"/>
        <v>4.5900367297762479</v>
      </c>
      <c r="CI14" s="93">
        <v>0.09</v>
      </c>
      <c r="CJ14" s="93">
        <f t="shared" si="39"/>
        <v>5.9043999999999999</v>
      </c>
      <c r="CK14" s="93">
        <v>0.2</v>
      </c>
      <c r="CL14" s="94">
        <f t="shared" si="17"/>
        <v>3.3997567297762483</v>
      </c>
      <c r="CN14" s="93">
        <v>0.09</v>
      </c>
      <c r="CO14" s="93">
        <f t="shared" si="40"/>
        <v>6.0531499999999996</v>
      </c>
      <c r="CP14" s="93">
        <v>0</v>
      </c>
      <c r="CQ14" s="94">
        <f t="shared" si="18"/>
        <v>1.5036289034619492</v>
      </c>
      <c r="CS14" s="93">
        <v>0.09</v>
      </c>
      <c r="CT14" s="93">
        <f t="shared" si="41"/>
        <v>5.6607399999999997</v>
      </c>
      <c r="CU14" s="93">
        <v>0</v>
      </c>
      <c r="CV14" s="94">
        <f t="shared" si="19"/>
        <v>2.7527997647058822</v>
      </c>
      <c r="CX14" s="93">
        <v>0.09</v>
      </c>
      <c r="CY14" s="93">
        <f t="shared" si="42"/>
        <v>6.2978200000000006</v>
      </c>
      <c r="CZ14" s="93">
        <v>0.54</v>
      </c>
      <c r="DA14" s="94">
        <f t="shared" si="20"/>
        <v>3.2763364999999998</v>
      </c>
      <c r="DC14" s="93">
        <v>0.09</v>
      </c>
      <c r="DD14" s="93">
        <f t="shared" si="43"/>
        <v>6.1351300000000002</v>
      </c>
      <c r="DE14" s="93">
        <v>0.46</v>
      </c>
      <c r="DF14" s="94">
        <f t="shared" si="21"/>
        <v>2.0217565958254271</v>
      </c>
    </row>
    <row r="15" spans="1:110" x14ac:dyDescent="0.25">
      <c r="B15" s="93">
        <v>0.1</v>
      </c>
      <c r="C15" s="93">
        <f t="shared" si="22"/>
        <v>6.0928000000000004</v>
      </c>
      <c r="D15" s="93">
        <v>0.83</v>
      </c>
      <c r="E15" s="94">
        <f t="shared" si="0"/>
        <v>1.5682922977624785</v>
      </c>
      <c r="G15" s="93">
        <v>0.1</v>
      </c>
      <c r="H15" s="93">
        <f t="shared" si="23"/>
        <v>5.8565000000000005</v>
      </c>
      <c r="I15" s="93">
        <v>0.54</v>
      </c>
      <c r="J15" s="94">
        <f t="shared" si="1"/>
        <v>2.2626928012387006</v>
      </c>
      <c r="L15" s="93">
        <v>0.1</v>
      </c>
      <c r="M15" s="93">
        <f t="shared" si="24"/>
        <v>5.8993000000000002</v>
      </c>
      <c r="N15" s="93">
        <v>1.77</v>
      </c>
      <c r="O15" s="94">
        <f t="shared" si="2"/>
        <v>2.136799212598425</v>
      </c>
      <c r="Q15" s="93">
        <v>0.1</v>
      </c>
      <c r="R15" s="93">
        <f t="shared" si="25"/>
        <v>5.7920999999999996</v>
      </c>
      <c r="S15" s="93">
        <v>0.45</v>
      </c>
      <c r="T15" s="94">
        <f t="shared" si="3"/>
        <v>2.4814942125984252</v>
      </c>
      <c r="V15" s="93">
        <v>0.1</v>
      </c>
      <c r="W15" s="93">
        <f t="shared" si="26"/>
        <v>6.0118</v>
      </c>
      <c r="X15" s="93">
        <v>0.33</v>
      </c>
      <c r="Y15" s="94">
        <f t="shared" si="4"/>
        <v>1.7330651827727452</v>
      </c>
      <c r="AA15" s="93">
        <v>0.1</v>
      </c>
      <c r="AB15" s="93">
        <f t="shared" si="27"/>
        <v>6.4405000000000001</v>
      </c>
      <c r="AC15" s="93">
        <v>0.32</v>
      </c>
      <c r="AD15" s="94">
        <f t="shared" si="5"/>
        <v>1.5543802941176472</v>
      </c>
      <c r="AF15" s="93">
        <v>0.1</v>
      </c>
      <c r="AG15" s="93">
        <f t="shared" si="28"/>
        <v>5.8677999999999999</v>
      </c>
      <c r="AH15" s="93">
        <v>0.44</v>
      </c>
      <c r="AI15" s="94">
        <f t="shared" si="6"/>
        <v>3.4617978850102666</v>
      </c>
      <c r="AK15" s="93">
        <v>0.1</v>
      </c>
      <c r="AL15" s="93">
        <f t="shared" si="29"/>
        <v>6.2622999999999998</v>
      </c>
      <c r="AM15" s="93">
        <v>0.69</v>
      </c>
      <c r="AN15" s="94">
        <f t="shared" si="7"/>
        <v>3.3154552941176467</v>
      </c>
      <c r="AP15" s="93">
        <v>0.1</v>
      </c>
      <c r="AQ15" s="93">
        <f t="shared" si="30"/>
        <v>5.7115000000000009</v>
      </c>
      <c r="AR15" s="93">
        <v>1.36</v>
      </c>
      <c r="AS15" s="94">
        <f t="shared" si="8"/>
        <v>2.5387362592100495</v>
      </c>
      <c r="AU15" s="93">
        <v>0.1</v>
      </c>
      <c r="AV15" s="93">
        <f t="shared" si="31"/>
        <v>5.4321999999999999</v>
      </c>
      <c r="AW15" s="93">
        <v>0.56999999999999995</v>
      </c>
      <c r="AX15" s="94">
        <f t="shared" si="9"/>
        <v>3.6077778850102673</v>
      </c>
      <c r="AZ15" s="93">
        <v>0.1</v>
      </c>
      <c r="BA15" s="93">
        <f t="shared" si="32"/>
        <v>5.4756999999999998</v>
      </c>
      <c r="BB15" s="93">
        <v>2.7</v>
      </c>
      <c r="BC15" s="94">
        <f t="shared" si="10"/>
        <v>3.3732352941176473</v>
      </c>
      <c r="BE15" s="93">
        <v>0.1</v>
      </c>
      <c r="BF15" s="93">
        <f t="shared" si="33"/>
        <v>5.6150000000000002</v>
      </c>
      <c r="BG15" s="93">
        <v>1.0329999999999999</v>
      </c>
      <c r="BH15" s="94">
        <f t="shared" si="11"/>
        <v>2.8556109650924029</v>
      </c>
      <c r="BJ15" s="93">
        <v>0.1</v>
      </c>
      <c r="BK15" s="93">
        <f t="shared" si="34"/>
        <v>6.4761999999999995</v>
      </c>
      <c r="BL15" s="93">
        <v>0.21</v>
      </c>
      <c r="BM15" s="94">
        <f t="shared" si="12"/>
        <v>1.3241443548387097</v>
      </c>
      <c r="BO15" s="93">
        <v>0.1</v>
      </c>
      <c r="BP15" s="93">
        <f t="shared" si="35"/>
        <v>5.5985999999999994</v>
      </c>
      <c r="BQ15" s="93">
        <v>0</v>
      </c>
      <c r="BR15" s="94">
        <f t="shared" si="13"/>
        <v>4.3815200000000001</v>
      </c>
      <c r="BT15" s="93">
        <v>0.1</v>
      </c>
      <c r="BU15" s="93">
        <f t="shared" si="36"/>
        <v>5.4526000000000003</v>
      </c>
      <c r="BV15" s="93">
        <v>0.996</v>
      </c>
      <c r="BW15" s="94">
        <f t="shared" si="14"/>
        <v>3.35304</v>
      </c>
      <c r="BY15" s="93">
        <v>0.1</v>
      </c>
      <c r="BZ15" s="93">
        <f t="shared" si="37"/>
        <v>5.8387000000000002</v>
      </c>
      <c r="CA15" s="93">
        <v>0</v>
      </c>
      <c r="CB15" s="94">
        <f t="shared" si="15"/>
        <v>2.199474212598425</v>
      </c>
      <c r="CD15" s="93">
        <v>0.1</v>
      </c>
      <c r="CE15" s="93">
        <f t="shared" si="38"/>
        <v>5.2292000000000005</v>
      </c>
      <c r="CF15" s="93">
        <v>3</v>
      </c>
      <c r="CG15" s="94">
        <f t="shared" si="16"/>
        <v>4.5308185886402761</v>
      </c>
      <c r="CI15" s="93">
        <v>0.1</v>
      </c>
      <c r="CJ15" s="93">
        <f t="shared" si="39"/>
        <v>5.9060000000000006</v>
      </c>
      <c r="CK15" s="93">
        <v>0.2</v>
      </c>
      <c r="CL15" s="94">
        <f t="shared" si="17"/>
        <v>3.3788185886402755</v>
      </c>
      <c r="CN15" s="93">
        <v>0.1</v>
      </c>
      <c r="CO15" s="93">
        <f t="shared" si="40"/>
        <v>6.0535000000000005</v>
      </c>
      <c r="CP15" s="93">
        <v>0</v>
      </c>
      <c r="CQ15" s="94">
        <f t="shared" si="18"/>
        <v>1.4864559053574151</v>
      </c>
      <c r="CS15" s="93">
        <v>0.1</v>
      </c>
      <c r="CT15" s="93">
        <f t="shared" si="41"/>
        <v>5.6655999999999995</v>
      </c>
      <c r="CU15" s="93">
        <v>0</v>
      </c>
      <c r="CV15" s="94">
        <f t="shared" si="19"/>
        <v>2.7475552941176469</v>
      </c>
      <c r="CX15" s="93">
        <v>0.1</v>
      </c>
      <c r="CY15" s="93">
        <f t="shared" si="42"/>
        <v>6.2998000000000003</v>
      </c>
      <c r="CZ15" s="93">
        <v>0.54</v>
      </c>
      <c r="DA15" s="94">
        <f t="shared" si="20"/>
        <v>3.2520250000000002</v>
      </c>
      <c r="DC15" s="93">
        <v>0.1</v>
      </c>
      <c r="DD15" s="93">
        <f t="shared" si="43"/>
        <v>6.1387</v>
      </c>
      <c r="DE15" s="93">
        <v>0.46</v>
      </c>
      <c r="DF15" s="94">
        <f t="shared" si="21"/>
        <v>1.9940170018975329</v>
      </c>
    </row>
    <row r="16" spans="1:110" x14ac:dyDescent="0.25">
      <c r="B16" s="93">
        <v>0.11</v>
      </c>
      <c r="C16" s="93">
        <f t="shared" si="22"/>
        <v>6.0970800000000001</v>
      </c>
      <c r="D16" s="93">
        <v>0.83</v>
      </c>
      <c r="E16" s="94">
        <f t="shared" si="0"/>
        <v>1.5602159388984511</v>
      </c>
      <c r="G16" s="93">
        <v>0.11</v>
      </c>
      <c r="H16" s="93">
        <f t="shared" si="23"/>
        <v>5.8586499999999999</v>
      </c>
      <c r="I16" s="93">
        <v>0.54</v>
      </c>
      <c r="J16" s="94">
        <f t="shared" si="1"/>
        <v>2.2511700577405236</v>
      </c>
      <c r="L16" s="93">
        <v>0.11</v>
      </c>
      <c r="M16" s="93">
        <f t="shared" si="24"/>
        <v>5.9057300000000001</v>
      </c>
      <c r="N16" s="93">
        <v>1.77</v>
      </c>
      <c r="O16" s="94">
        <f t="shared" si="2"/>
        <v>2.1140401102362207</v>
      </c>
      <c r="Q16" s="93">
        <v>0.11</v>
      </c>
      <c r="R16" s="93">
        <f t="shared" si="25"/>
        <v>5.7878100000000003</v>
      </c>
      <c r="S16" s="93">
        <v>0.45</v>
      </c>
      <c r="T16" s="94">
        <f t="shared" si="3"/>
        <v>2.4917526102362206</v>
      </c>
      <c r="V16" s="93">
        <v>0.11</v>
      </c>
      <c r="W16" s="93">
        <f t="shared" si="26"/>
        <v>6.0079799999999999</v>
      </c>
      <c r="X16" s="93">
        <v>0.33</v>
      </c>
      <c r="Y16" s="94">
        <f t="shared" si="4"/>
        <v>1.7409161124097445</v>
      </c>
      <c r="AA16" s="93">
        <v>0.11</v>
      </c>
      <c r="AB16" s="93">
        <f t="shared" si="27"/>
        <v>6.43675</v>
      </c>
      <c r="AC16" s="93">
        <v>0.32</v>
      </c>
      <c r="AD16" s="94">
        <f t="shared" si="5"/>
        <v>1.5595453235294119</v>
      </c>
      <c r="AF16" s="93">
        <v>0.11</v>
      </c>
      <c r="AG16" s="93">
        <f t="shared" si="28"/>
        <v>5.8655799999999996</v>
      </c>
      <c r="AH16" s="93">
        <v>0.44</v>
      </c>
      <c r="AI16" s="94">
        <f t="shared" si="6"/>
        <v>3.4494616735112937</v>
      </c>
      <c r="AK16" s="93">
        <v>0.11</v>
      </c>
      <c r="AL16" s="93">
        <f t="shared" si="29"/>
        <v>6.2605300000000002</v>
      </c>
      <c r="AM16" s="93">
        <v>0.69</v>
      </c>
      <c r="AN16" s="94">
        <f t="shared" si="7"/>
        <v>3.2977598235294119</v>
      </c>
      <c r="AP16" s="93">
        <v>0.11</v>
      </c>
      <c r="AQ16" s="93">
        <f t="shared" si="30"/>
        <v>5.7158500000000005</v>
      </c>
      <c r="AR16" s="93">
        <v>1.36</v>
      </c>
      <c r="AS16" s="94">
        <f t="shared" si="8"/>
        <v>2.523708000120787</v>
      </c>
      <c r="AU16" s="93">
        <v>0.11</v>
      </c>
      <c r="AV16" s="93">
        <f t="shared" si="31"/>
        <v>5.4348199999999993</v>
      </c>
      <c r="AW16" s="93">
        <v>0.56999999999999995</v>
      </c>
      <c r="AX16" s="94">
        <f t="shared" si="9"/>
        <v>3.5926626735112941</v>
      </c>
      <c r="AZ16" s="93">
        <v>0.11</v>
      </c>
      <c r="BA16" s="93">
        <f t="shared" si="32"/>
        <v>5.4826699999999997</v>
      </c>
      <c r="BB16" s="93">
        <v>2.7</v>
      </c>
      <c r="BC16" s="94">
        <f t="shared" si="10"/>
        <v>3.3370088235294117</v>
      </c>
      <c r="BE16" s="93">
        <v>0.11</v>
      </c>
      <c r="BF16" s="93">
        <f t="shared" si="33"/>
        <v>5.6097000000000001</v>
      </c>
      <c r="BG16" s="93">
        <v>1.0329999999999999</v>
      </c>
      <c r="BH16" s="94">
        <f t="shared" si="11"/>
        <v>2.8719104765913754</v>
      </c>
      <c r="BJ16" s="93">
        <v>0.11</v>
      </c>
      <c r="BK16" s="93">
        <f t="shared" si="34"/>
        <v>6.4760200000000001</v>
      </c>
      <c r="BL16" s="93">
        <v>0.21</v>
      </c>
      <c r="BM16" s="94">
        <f t="shared" si="12"/>
        <v>1.3061647903225808</v>
      </c>
      <c r="BO16" s="93">
        <v>0.11</v>
      </c>
      <c r="BP16" s="93">
        <f t="shared" si="35"/>
        <v>5.5964600000000004</v>
      </c>
      <c r="BQ16" s="93">
        <v>0</v>
      </c>
      <c r="BR16" s="94">
        <f t="shared" si="13"/>
        <v>4.3746720000000003</v>
      </c>
      <c r="BT16" s="93">
        <v>0.11</v>
      </c>
      <c r="BU16" s="93">
        <f t="shared" si="36"/>
        <v>5.4572599999999998</v>
      </c>
      <c r="BV16" s="93">
        <v>0.996</v>
      </c>
      <c r="BW16" s="94">
        <f t="shared" si="14"/>
        <v>3.3129196000000003</v>
      </c>
      <c r="BY16" s="93">
        <v>0.11</v>
      </c>
      <c r="BZ16" s="93">
        <f t="shared" si="37"/>
        <v>5.8390700000000004</v>
      </c>
      <c r="CA16" s="93">
        <v>0</v>
      </c>
      <c r="CB16" s="94">
        <f t="shared" si="15"/>
        <v>2.1810356102362207</v>
      </c>
      <c r="CD16" s="93">
        <v>0.11</v>
      </c>
      <c r="CE16" s="93">
        <f t="shared" si="38"/>
        <v>5.2383199999999999</v>
      </c>
      <c r="CF16" s="93">
        <v>3</v>
      </c>
      <c r="CG16" s="94">
        <f t="shared" si="16"/>
        <v>4.4722004475043038</v>
      </c>
      <c r="CI16" s="93">
        <v>0.11</v>
      </c>
      <c r="CJ16" s="93">
        <f t="shared" si="39"/>
        <v>5.9075999999999995</v>
      </c>
      <c r="CK16" s="93">
        <v>0.2</v>
      </c>
      <c r="CL16" s="94">
        <f t="shared" si="17"/>
        <v>3.357920447504303</v>
      </c>
      <c r="CN16" s="93">
        <v>0.11</v>
      </c>
      <c r="CO16" s="93">
        <f t="shared" si="40"/>
        <v>6.0538499999999997</v>
      </c>
      <c r="CP16" s="93">
        <v>0</v>
      </c>
      <c r="CQ16" s="94">
        <f t="shared" si="18"/>
        <v>1.4692829072528815</v>
      </c>
      <c r="CS16" s="93">
        <v>0.11</v>
      </c>
      <c r="CT16" s="93">
        <f t="shared" si="41"/>
        <v>5.6704600000000003</v>
      </c>
      <c r="CU16" s="93">
        <v>0</v>
      </c>
      <c r="CV16" s="94">
        <f t="shared" si="19"/>
        <v>2.7423108235294116</v>
      </c>
      <c r="CX16" s="93">
        <v>0.11</v>
      </c>
      <c r="CY16" s="93">
        <f t="shared" si="42"/>
        <v>6.3017799999999999</v>
      </c>
      <c r="CZ16" s="93">
        <v>0.54</v>
      </c>
      <c r="DA16" s="94">
        <f t="shared" si="20"/>
        <v>3.2278215000000006</v>
      </c>
      <c r="DC16" s="93">
        <v>0.11</v>
      </c>
      <c r="DD16" s="93">
        <f t="shared" si="43"/>
        <v>6.1422699999999999</v>
      </c>
      <c r="DE16" s="93">
        <v>0.46</v>
      </c>
      <c r="DF16" s="94">
        <f t="shared" si="21"/>
        <v>1.9663694079696394</v>
      </c>
    </row>
    <row r="17" spans="2:110" x14ac:dyDescent="0.25">
      <c r="B17" s="93">
        <v>0.12</v>
      </c>
      <c r="C17" s="93">
        <f t="shared" si="22"/>
        <v>6.1013599999999997</v>
      </c>
      <c r="D17" s="93">
        <v>0.83</v>
      </c>
      <c r="E17" s="94">
        <f t="shared" si="0"/>
        <v>1.5523055800344234</v>
      </c>
      <c r="G17" s="93">
        <v>0.12</v>
      </c>
      <c r="H17" s="93">
        <f t="shared" si="23"/>
        <v>5.8608000000000002</v>
      </c>
      <c r="I17" s="93">
        <v>0.54</v>
      </c>
      <c r="J17" s="94">
        <f t="shared" si="1"/>
        <v>2.2397553142423456</v>
      </c>
      <c r="L17" s="93">
        <v>0.12</v>
      </c>
      <c r="M17" s="93">
        <f t="shared" si="24"/>
        <v>5.9121600000000001</v>
      </c>
      <c r="N17" s="93">
        <v>1.77</v>
      </c>
      <c r="O17" s="94">
        <f t="shared" si="2"/>
        <v>2.0916350078740158</v>
      </c>
      <c r="Q17" s="93">
        <v>0.12</v>
      </c>
      <c r="R17" s="93">
        <f t="shared" si="25"/>
        <v>5.7835200000000002</v>
      </c>
      <c r="S17" s="93">
        <v>0.45</v>
      </c>
      <c r="T17" s="94">
        <f t="shared" si="3"/>
        <v>2.5021010078740153</v>
      </c>
      <c r="V17" s="93">
        <v>0.12</v>
      </c>
      <c r="W17" s="93">
        <f t="shared" si="26"/>
        <v>6.0041599999999997</v>
      </c>
      <c r="X17" s="93">
        <v>0.33</v>
      </c>
      <c r="Y17" s="94">
        <f t="shared" si="4"/>
        <v>1.7488330420467437</v>
      </c>
      <c r="AA17" s="93">
        <v>0.12</v>
      </c>
      <c r="AB17" s="93">
        <f t="shared" si="27"/>
        <v>6.4329999999999998</v>
      </c>
      <c r="AC17" s="93">
        <v>0.32</v>
      </c>
      <c r="AD17" s="94">
        <f t="shared" si="5"/>
        <v>1.5647743529411766</v>
      </c>
      <c r="AF17" s="93">
        <v>0.12</v>
      </c>
      <c r="AG17" s="93">
        <f t="shared" si="28"/>
        <v>5.8633599999999992</v>
      </c>
      <c r="AH17" s="93">
        <v>0.44</v>
      </c>
      <c r="AI17" s="94">
        <f t="shared" si="6"/>
        <v>3.4372134620123203</v>
      </c>
      <c r="AK17" s="93">
        <v>0.12</v>
      </c>
      <c r="AL17" s="93">
        <f t="shared" si="29"/>
        <v>6.2587600000000005</v>
      </c>
      <c r="AM17" s="93">
        <v>0.69</v>
      </c>
      <c r="AN17" s="94">
        <f t="shared" si="7"/>
        <v>3.2802023529411763</v>
      </c>
      <c r="AP17" s="93">
        <v>0.12</v>
      </c>
      <c r="AQ17" s="93">
        <f t="shared" si="30"/>
        <v>5.7202000000000002</v>
      </c>
      <c r="AR17" s="93">
        <v>1.36</v>
      </c>
      <c r="AS17" s="94">
        <f t="shared" si="8"/>
        <v>2.5089517410315252</v>
      </c>
      <c r="AU17" s="93">
        <v>0.12</v>
      </c>
      <c r="AV17" s="93">
        <f t="shared" si="31"/>
        <v>5.4374399999999996</v>
      </c>
      <c r="AW17" s="93">
        <v>0.56999999999999995</v>
      </c>
      <c r="AX17" s="94">
        <f t="shared" si="9"/>
        <v>3.5776614620123208</v>
      </c>
      <c r="AZ17" s="93">
        <v>0.12</v>
      </c>
      <c r="BA17" s="93">
        <f t="shared" si="32"/>
        <v>5.4896399999999996</v>
      </c>
      <c r="BB17" s="93">
        <v>2.7</v>
      </c>
      <c r="BC17" s="94">
        <f t="shared" si="10"/>
        <v>3.3013223529411766</v>
      </c>
      <c r="BE17" s="93">
        <v>0.12</v>
      </c>
      <c r="BF17" s="93">
        <f t="shared" si="33"/>
        <v>5.6044</v>
      </c>
      <c r="BG17" s="93">
        <v>1.0329999999999999</v>
      </c>
      <c r="BH17" s="94">
        <f t="shared" si="11"/>
        <v>2.8884165880903487</v>
      </c>
      <c r="BJ17" s="93">
        <v>0.12</v>
      </c>
      <c r="BK17" s="93">
        <f t="shared" si="34"/>
        <v>6.4758399999999998</v>
      </c>
      <c r="BL17" s="93">
        <v>0.21</v>
      </c>
      <c r="BM17" s="94">
        <f t="shared" si="12"/>
        <v>1.2882272258064518</v>
      </c>
      <c r="BO17" s="93">
        <v>0.12</v>
      </c>
      <c r="BP17" s="93">
        <f t="shared" si="35"/>
        <v>5.5943199999999997</v>
      </c>
      <c r="BQ17" s="93">
        <v>0</v>
      </c>
      <c r="BR17" s="94">
        <f t="shared" si="13"/>
        <v>4.3678240000000006</v>
      </c>
      <c r="BT17" s="93">
        <v>0.12</v>
      </c>
      <c r="BU17" s="93">
        <f t="shared" si="36"/>
        <v>5.4619199999999992</v>
      </c>
      <c r="BV17" s="93">
        <v>0.996</v>
      </c>
      <c r="BW17" s="94">
        <f t="shared" si="14"/>
        <v>3.2729984000000001</v>
      </c>
      <c r="BY17" s="93">
        <v>0.12</v>
      </c>
      <c r="BZ17" s="93">
        <f t="shared" si="37"/>
        <v>5.8394399999999997</v>
      </c>
      <c r="CA17" s="93">
        <v>0</v>
      </c>
      <c r="CB17" s="94">
        <f t="shared" si="15"/>
        <v>2.1625970078740155</v>
      </c>
      <c r="CD17" s="93">
        <v>0.12</v>
      </c>
      <c r="CE17" s="93">
        <f t="shared" si="38"/>
        <v>5.2474400000000001</v>
      </c>
      <c r="CF17" s="93">
        <v>3</v>
      </c>
      <c r="CG17" s="94">
        <f t="shared" si="16"/>
        <v>4.414182306368331</v>
      </c>
      <c r="CI17" s="93">
        <v>0.12</v>
      </c>
      <c r="CJ17" s="93">
        <f t="shared" si="39"/>
        <v>5.9091999999999993</v>
      </c>
      <c r="CK17" s="93">
        <v>0.2</v>
      </c>
      <c r="CL17" s="94">
        <f t="shared" si="17"/>
        <v>3.3370623063683302</v>
      </c>
      <c r="CN17" s="93">
        <v>0.12</v>
      </c>
      <c r="CO17" s="93">
        <f t="shared" si="40"/>
        <v>6.0541999999999998</v>
      </c>
      <c r="CP17" s="93">
        <v>0</v>
      </c>
      <c r="CQ17" s="94">
        <f t="shared" si="18"/>
        <v>1.4521099091483474</v>
      </c>
      <c r="CS17" s="93">
        <v>0.12</v>
      </c>
      <c r="CT17" s="93">
        <f t="shared" si="41"/>
        <v>5.6753200000000001</v>
      </c>
      <c r="CU17" s="93">
        <v>0</v>
      </c>
      <c r="CV17" s="94">
        <f t="shared" si="19"/>
        <v>2.7370663529411763</v>
      </c>
      <c r="CX17" s="93">
        <v>0.12</v>
      </c>
      <c r="CY17" s="93">
        <f t="shared" si="42"/>
        <v>6.3037600000000005</v>
      </c>
      <c r="CZ17" s="93">
        <v>0.54</v>
      </c>
      <c r="DA17" s="94">
        <f t="shared" si="20"/>
        <v>3.2037260000000001</v>
      </c>
      <c r="DC17" s="93">
        <v>0.12</v>
      </c>
      <c r="DD17" s="93">
        <f t="shared" si="43"/>
        <v>6.1458399999999997</v>
      </c>
      <c r="DE17" s="93">
        <v>0.46</v>
      </c>
      <c r="DF17" s="94">
        <f t="shared" si="21"/>
        <v>1.9388138140417457</v>
      </c>
    </row>
    <row r="18" spans="2:110" x14ac:dyDescent="0.25">
      <c r="B18" s="93">
        <v>0.13</v>
      </c>
      <c r="C18" s="93">
        <f t="shared" si="22"/>
        <v>6.1056399999999993</v>
      </c>
      <c r="D18" s="93">
        <v>0.83</v>
      </c>
      <c r="E18" s="94">
        <f t="shared" si="0"/>
        <v>1.5445612211703956</v>
      </c>
      <c r="G18" s="93">
        <v>0.13</v>
      </c>
      <c r="H18" s="93">
        <f t="shared" si="23"/>
        <v>5.8629500000000005</v>
      </c>
      <c r="I18" s="93">
        <v>0.54</v>
      </c>
      <c r="J18" s="94">
        <f t="shared" si="1"/>
        <v>2.228448570744169</v>
      </c>
      <c r="L18" s="93">
        <v>0.13</v>
      </c>
      <c r="M18" s="93">
        <f t="shared" si="24"/>
        <v>5.91859</v>
      </c>
      <c r="N18" s="93">
        <v>1.77</v>
      </c>
      <c r="O18" s="94">
        <f t="shared" si="2"/>
        <v>2.069583905511811</v>
      </c>
      <c r="Q18" s="93">
        <v>0.13</v>
      </c>
      <c r="R18" s="93">
        <f t="shared" si="25"/>
        <v>5.7792300000000001</v>
      </c>
      <c r="S18" s="93">
        <v>0.45</v>
      </c>
      <c r="T18" s="94">
        <f t="shared" si="3"/>
        <v>2.5125394055118107</v>
      </c>
      <c r="V18" s="93">
        <v>0.13</v>
      </c>
      <c r="W18" s="93">
        <f t="shared" si="26"/>
        <v>6.0003399999999996</v>
      </c>
      <c r="X18" s="93">
        <v>0.33</v>
      </c>
      <c r="Y18" s="94">
        <f t="shared" si="4"/>
        <v>1.7568159716837428</v>
      </c>
      <c r="AA18" s="93">
        <v>0.13</v>
      </c>
      <c r="AB18" s="93">
        <f t="shared" si="27"/>
        <v>6.4292499999999997</v>
      </c>
      <c r="AC18" s="93">
        <v>0.32</v>
      </c>
      <c r="AD18" s="94">
        <f t="shared" si="5"/>
        <v>1.5700673823529414</v>
      </c>
      <c r="AF18" s="93">
        <v>0.13</v>
      </c>
      <c r="AG18" s="93">
        <f t="shared" si="28"/>
        <v>5.8611399999999998</v>
      </c>
      <c r="AH18" s="93">
        <v>0.44</v>
      </c>
      <c r="AI18" s="94">
        <f t="shared" si="6"/>
        <v>3.4250532505133466</v>
      </c>
      <c r="AK18" s="93">
        <v>0.13</v>
      </c>
      <c r="AL18" s="93">
        <f t="shared" si="29"/>
        <v>6.2569900000000001</v>
      </c>
      <c r="AM18" s="93">
        <v>0.69</v>
      </c>
      <c r="AN18" s="94">
        <f t="shared" si="7"/>
        <v>3.262782882352941</v>
      </c>
      <c r="AP18" s="93">
        <v>0.13</v>
      </c>
      <c r="AQ18" s="93">
        <f t="shared" si="30"/>
        <v>5.7245500000000007</v>
      </c>
      <c r="AR18" s="93">
        <v>1.36</v>
      </c>
      <c r="AS18" s="94">
        <f t="shared" si="8"/>
        <v>2.4944674819422636</v>
      </c>
      <c r="AU18" s="93">
        <v>0.13</v>
      </c>
      <c r="AV18" s="93">
        <f t="shared" si="31"/>
        <v>5.4400599999999999</v>
      </c>
      <c r="AW18" s="93">
        <v>0.56999999999999995</v>
      </c>
      <c r="AX18" s="94">
        <f t="shared" si="9"/>
        <v>3.5627742505133466</v>
      </c>
      <c r="AZ18" s="93">
        <v>0.13</v>
      </c>
      <c r="BA18" s="93">
        <f t="shared" si="32"/>
        <v>5.4966100000000004</v>
      </c>
      <c r="BB18" s="93">
        <v>2.7</v>
      </c>
      <c r="BC18" s="94">
        <f t="shared" si="10"/>
        <v>3.266175882352941</v>
      </c>
      <c r="BE18" s="93">
        <v>0.13</v>
      </c>
      <c r="BF18" s="93">
        <f t="shared" si="33"/>
        <v>5.5991</v>
      </c>
      <c r="BG18" s="93">
        <v>1.0329999999999999</v>
      </c>
      <c r="BH18" s="94">
        <f t="shared" si="11"/>
        <v>2.9051292995893228</v>
      </c>
      <c r="BJ18" s="93">
        <v>0.13</v>
      </c>
      <c r="BK18" s="93">
        <f t="shared" si="34"/>
        <v>6.4756600000000004</v>
      </c>
      <c r="BL18" s="93">
        <v>0.21</v>
      </c>
      <c r="BM18" s="94">
        <f t="shared" si="12"/>
        <v>1.2703316612903226</v>
      </c>
      <c r="BO18" s="93">
        <v>0.13</v>
      </c>
      <c r="BP18" s="93">
        <f t="shared" si="35"/>
        <v>5.5921799999999999</v>
      </c>
      <c r="BQ18" s="93">
        <v>0</v>
      </c>
      <c r="BR18" s="94">
        <f t="shared" si="13"/>
        <v>4.360976</v>
      </c>
      <c r="BT18" s="93">
        <v>0.13</v>
      </c>
      <c r="BU18" s="93">
        <f t="shared" si="36"/>
        <v>5.4665800000000004</v>
      </c>
      <c r="BV18" s="93">
        <v>0.996</v>
      </c>
      <c r="BW18" s="94">
        <f t="shared" si="14"/>
        <v>3.2332763999999998</v>
      </c>
      <c r="BY18" s="93">
        <v>0.13</v>
      </c>
      <c r="BZ18" s="93">
        <f t="shared" si="37"/>
        <v>5.8398099999999999</v>
      </c>
      <c r="CA18" s="93">
        <v>0</v>
      </c>
      <c r="CB18" s="94">
        <f t="shared" si="15"/>
        <v>2.1441584055118108</v>
      </c>
      <c r="CD18" s="93">
        <v>0.13</v>
      </c>
      <c r="CE18" s="93">
        <f t="shared" si="38"/>
        <v>5.2565600000000003</v>
      </c>
      <c r="CF18" s="93">
        <v>3</v>
      </c>
      <c r="CG18" s="94">
        <f t="shared" si="16"/>
        <v>4.3567641652323585</v>
      </c>
      <c r="CI18" s="93">
        <v>0.13</v>
      </c>
      <c r="CJ18" s="93">
        <f t="shared" si="39"/>
        <v>5.9108000000000001</v>
      </c>
      <c r="CK18" s="93">
        <v>0.2</v>
      </c>
      <c r="CL18" s="94">
        <f t="shared" si="17"/>
        <v>3.3162441652323582</v>
      </c>
      <c r="CN18" s="93">
        <v>0.13</v>
      </c>
      <c r="CO18" s="93">
        <f t="shared" si="40"/>
        <v>6.0545499999999999</v>
      </c>
      <c r="CP18" s="93">
        <v>0</v>
      </c>
      <c r="CQ18" s="94">
        <f t="shared" si="18"/>
        <v>1.4349369110438135</v>
      </c>
      <c r="CS18" s="93">
        <v>0.13</v>
      </c>
      <c r="CT18" s="93">
        <f t="shared" si="41"/>
        <v>5.68018</v>
      </c>
      <c r="CU18" s="93">
        <v>0</v>
      </c>
      <c r="CV18" s="94">
        <f t="shared" si="19"/>
        <v>2.731821882352941</v>
      </c>
      <c r="CX18" s="93">
        <v>0.13</v>
      </c>
      <c r="CY18" s="93">
        <f t="shared" si="42"/>
        <v>6.3057400000000001</v>
      </c>
      <c r="CZ18" s="93">
        <v>0.54</v>
      </c>
      <c r="DA18" s="94">
        <f t="shared" si="20"/>
        <v>3.1797385</v>
      </c>
      <c r="DC18" s="93">
        <v>0.13</v>
      </c>
      <c r="DD18" s="93">
        <f t="shared" si="43"/>
        <v>6.1494100000000005</v>
      </c>
      <c r="DE18" s="93">
        <v>0.46</v>
      </c>
      <c r="DF18" s="94">
        <f t="shared" si="21"/>
        <v>1.9113502201138519</v>
      </c>
    </row>
    <row r="19" spans="2:110" x14ac:dyDescent="0.25">
      <c r="B19" s="93">
        <v>0.14000000000000001</v>
      </c>
      <c r="C19" s="93">
        <f t="shared" si="22"/>
        <v>6.1099199999999998</v>
      </c>
      <c r="D19" s="93">
        <v>0.83</v>
      </c>
      <c r="E19" s="94">
        <f t="shared" si="0"/>
        <v>1.5369828623063686</v>
      </c>
      <c r="G19" s="93">
        <v>0.14000000000000001</v>
      </c>
      <c r="H19" s="93">
        <f t="shared" si="23"/>
        <v>5.8651</v>
      </c>
      <c r="I19" s="93">
        <v>0.54</v>
      </c>
      <c r="J19" s="94">
        <f t="shared" si="1"/>
        <v>2.217249827245992</v>
      </c>
      <c r="L19" s="93">
        <v>0.14000000000000001</v>
      </c>
      <c r="M19" s="93">
        <f t="shared" si="24"/>
        <v>5.92502</v>
      </c>
      <c r="N19" s="93">
        <v>1.77</v>
      </c>
      <c r="O19" s="94">
        <f t="shared" si="2"/>
        <v>2.0478868031496065</v>
      </c>
      <c r="Q19" s="93">
        <v>0.14000000000000001</v>
      </c>
      <c r="R19" s="93">
        <f t="shared" si="25"/>
        <v>5.77494</v>
      </c>
      <c r="S19" s="93">
        <v>0.45</v>
      </c>
      <c r="T19" s="94">
        <f t="shared" si="3"/>
        <v>2.5230678031496061</v>
      </c>
      <c r="V19" s="93">
        <v>0.14000000000000001</v>
      </c>
      <c r="W19" s="93">
        <f t="shared" si="26"/>
        <v>5.9965199999999994</v>
      </c>
      <c r="X19" s="93">
        <v>0.33</v>
      </c>
      <c r="Y19" s="94">
        <f t="shared" si="4"/>
        <v>1.764864901320742</v>
      </c>
      <c r="AA19" s="93">
        <v>0.14000000000000001</v>
      </c>
      <c r="AB19" s="93">
        <f t="shared" si="27"/>
        <v>6.4254999999999995</v>
      </c>
      <c r="AC19" s="93">
        <v>0.32</v>
      </c>
      <c r="AD19" s="94">
        <f t="shared" si="5"/>
        <v>1.5754244117647063</v>
      </c>
      <c r="AF19" s="93">
        <v>0.14000000000000001</v>
      </c>
      <c r="AG19" s="93">
        <f t="shared" si="28"/>
        <v>5.8589199999999995</v>
      </c>
      <c r="AH19" s="93">
        <v>0.44</v>
      </c>
      <c r="AI19" s="94">
        <f t="shared" si="6"/>
        <v>3.4129810390143733</v>
      </c>
      <c r="AK19" s="93">
        <v>0.14000000000000001</v>
      </c>
      <c r="AL19" s="93">
        <f t="shared" si="29"/>
        <v>6.2552200000000004</v>
      </c>
      <c r="AM19" s="93">
        <v>0.69</v>
      </c>
      <c r="AN19" s="94">
        <f t="shared" si="7"/>
        <v>3.2455014117647054</v>
      </c>
      <c r="AP19" s="93">
        <v>0.14000000000000001</v>
      </c>
      <c r="AQ19" s="93">
        <f t="shared" si="30"/>
        <v>5.7289000000000003</v>
      </c>
      <c r="AR19" s="93">
        <v>1.36</v>
      </c>
      <c r="AS19" s="94">
        <f t="shared" si="8"/>
        <v>2.4802552228530015</v>
      </c>
      <c r="AU19" s="93">
        <v>0.14000000000000001</v>
      </c>
      <c r="AV19" s="93">
        <f t="shared" si="31"/>
        <v>5.4426799999999993</v>
      </c>
      <c r="AW19" s="93">
        <v>0.56999999999999995</v>
      </c>
      <c r="AX19" s="94">
        <f t="shared" si="9"/>
        <v>3.5480010390143737</v>
      </c>
      <c r="AZ19" s="93">
        <v>0.14000000000000001</v>
      </c>
      <c r="BA19" s="93">
        <f t="shared" si="32"/>
        <v>5.5035799999999995</v>
      </c>
      <c r="BB19" s="93">
        <v>2.7</v>
      </c>
      <c r="BC19" s="94">
        <f t="shared" si="10"/>
        <v>3.2315694117647054</v>
      </c>
      <c r="BE19" s="93">
        <v>0.14000000000000001</v>
      </c>
      <c r="BF19" s="93">
        <f t="shared" si="33"/>
        <v>5.5937999999999999</v>
      </c>
      <c r="BG19" s="93">
        <v>1.0329999999999999</v>
      </c>
      <c r="BH19" s="94">
        <f t="shared" si="11"/>
        <v>2.9220486110882957</v>
      </c>
      <c r="BJ19" s="93">
        <v>0.14000000000000001</v>
      </c>
      <c r="BK19" s="93">
        <f t="shared" si="34"/>
        <v>6.4754799999999992</v>
      </c>
      <c r="BL19" s="93">
        <v>0.21</v>
      </c>
      <c r="BM19" s="94">
        <f t="shared" si="12"/>
        <v>1.2524780967741935</v>
      </c>
      <c r="BO19" s="93">
        <v>0.14000000000000001</v>
      </c>
      <c r="BP19" s="93">
        <f t="shared" si="35"/>
        <v>5.5900400000000001</v>
      </c>
      <c r="BQ19" s="93">
        <v>0</v>
      </c>
      <c r="BR19" s="94">
        <f t="shared" si="13"/>
        <v>4.3541280000000002</v>
      </c>
      <c r="BT19" s="93">
        <v>0.14000000000000001</v>
      </c>
      <c r="BU19" s="93">
        <f t="shared" si="36"/>
        <v>5.471239999999999</v>
      </c>
      <c r="BV19" s="93">
        <v>0.996</v>
      </c>
      <c r="BW19" s="94">
        <f t="shared" si="14"/>
        <v>3.1937536</v>
      </c>
      <c r="BY19" s="93">
        <v>0.14000000000000001</v>
      </c>
      <c r="BZ19" s="93">
        <f t="shared" si="37"/>
        <v>5.8401799999999993</v>
      </c>
      <c r="CA19" s="93">
        <v>0</v>
      </c>
      <c r="CB19" s="94">
        <f t="shared" si="15"/>
        <v>2.1257198031496065</v>
      </c>
      <c r="CD19" s="93">
        <v>0.14000000000000001</v>
      </c>
      <c r="CE19" s="93">
        <f t="shared" si="38"/>
        <v>5.2656800000000006</v>
      </c>
      <c r="CF19" s="93">
        <v>3</v>
      </c>
      <c r="CG19" s="94">
        <f t="shared" si="16"/>
        <v>4.2999460240963856</v>
      </c>
      <c r="CI19" s="93">
        <v>0.14000000000000001</v>
      </c>
      <c r="CJ19" s="93">
        <f t="shared" si="39"/>
        <v>5.9123999999999999</v>
      </c>
      <c r="CK19" s="93">
        <v>0.2</v>
      </c>
      <c r="CL19" s="94">
        <f t="shared" si="17"/>
        <v>3.2954660240963851</v>
      </c>
      <c r="CN19" s="93">
        <v>0.14000000000000001</v>
      </c>
      <c r="CO19" s="93">
        <f t="shared" si="40"/>
        <v>6.0548999999999999</v>
      </c>
      <c r="CP19" s="93">
        <v>0</v>
      </c>
      <c r="CQ19" s="94">
        <f t="shared" si="18"/>
        <v>1.4177639129392798</v>
      </c>
      <c r="CS19" s="93">
        <v>0.14000000000000001</v>
      </c>
      <c r="CT19" s="93">
        <f t="shared" si="41"/>
        <v>5.6850399999999999</v>
      </c>
      <c r="CU19" s="93">
        <v>0</v>
      </c>
      <c r="CV19" s="94">
        <f t="shared" si="19"/>
        <v>2.7265774117647057</v>
      </c>
      <c r="CX19" s="93">
        <v>0.14000000000000001</v>
      </c>
      <c r="CY19" s="93">
        <f t="shared" si="42"/>
        <v>6.3077200000000007</v>
      </c>
      <c r="CZ19" s="93">
        <v>0.54</v>
      </c>
      <c r="DA19" s="94">
        <f t="shared" si="20"/>
        <v>3.155859</v>
      </c>
      <c r="DC19" s="93">
        <v>0.14000000000000001</v>
      </c>
      <c r="DD19" s="93">
        <f t="shared" si="43"/>
        <v>6.1529799999999994</v>
      </c>
      <c r="DE19" s="93">
        <v>0.46</v>
      </c>
      <c r="DF19" s="94">
        <f t="shared" si="21"/>
        <v>1.8839786261859579</v>
      </c>
    </row>
    <row r="20" spans="2:110" x14ac:dyDescent="0.25">
      <c r="B20" s="93">
        <v>0.15</v>
      </c>
      <c r="C20" s="93">
        <f t="shared" si="22"/>
        <v>6.1142000000000003</v>
      </c>
      <c r="D20" s="93">
        <v>0.83</v>
      </c>
      <c r="E20" s="94">
        <f t="shared" si="0"/>
        <v>1.5295705034423406</v>
      </c>
      <c r="G20" s="93">
        <v>0.15</v>
      </c>
      <c r="H20" s="93">
        <f t="shared" si="23"/>
        <v>5.8672499999999994</v>
      </c>
      <c r="I20" s="93">
        <v>0.54</v>
      </c>
      <c r="J20" s="94">
        <f t="shared" si="1"/>
        <v>2.2061590837478144</v>
      </c>
      <c r="L20" s="93">
        <v>0.15</v>
      </c>
      <c r="M20" s="93">
        <f t="shared" si="24"/>
        <v>5.9314499999999999</v>
      </c>
      <c r="N20" s="93">
        <v>1.77</v>
      </c>
      <c r="O20" s="94">
        <f t="shared" si="2"/>
        <v>2.0265437007874016</v>
      </c>
      <c r="Q20" s="93">
        <v>0.15</v>
      </c>
      <c r="R20" s="93">
        <f t="shared" si="25"/>
        <v>5.7706499999999998</v>
      </c>
      <c r="S20" s="93">
        <v>0.45</v>
      </c>
      <c r="T20" s="94">
        <f t="shared" si="3"/>
        <v>2.5336862007874013</v>
      </c>
      <c r="V20" s="93">
        <v>0.15</v>
      </c>
      <c r="W20" s="93">
        <f t="shared" si="26"/>
        <v>5.9927000000000001</v>
      </c>
      <c r="X20" s="93">
        <v>0.33</v>
      </c>
      <c r="Y20" s="94">
        <f t="shared" si="4"/>
        <v>1.7729798309577411</v>
      </c>
      <c r="AA20" s="93">
        <v>0.15</v>
      </c>
      <c r="AB20" s="93">
        <f t="shared" si="27"/>
        <v>6.4217499999999994</v>
      </c>
      <c r="AC20" s="93">
        <v>0.32</v>
      </c>
      <c r="AD20" s="94">
        <f t="shared" si="5"/>
        <v>1.5808454411764705</v>
      </c>
      <c r="AF20" s="93">
        <v>0.15</v>
      </c>
      <c r="AG20" s="93">
        <f t="shared" si="28"/>
        <v>5.8567</v>
      </c>
      <c r="AH20" s="93">
        <v>0.44</v>
      </c>
      <c r="AI20" s="94">
        <f t="shared" si="6"/>
        <v>3.4009968275154003</v>
      </c>
      <c r="AK20" s="93">
        <v>0.15</v>
      </c>
      <c r="AL20" s="93">
        <f t="shared" si="29"/>
        <v>6.25345</v>
      </c>
      <c r="AM20" s="93">
        <v>0.69</v>
      </c>
      <c r="AN20" s="94">
        <f t="shared" si="7"/>
        <v>3.2283579411764705</v>
      </c>
      <c r="AP20" s="93">
        <v>0.15</v>
      </c>
      <c r="AQ20" s="93">
        <f t="shared" si="30"/>
        <v>5.73325</v>
      </c>
      <c r="AR20" s="93">
        <v>1.36</v>
      </c>
      <c r="AS20" s="94">
        <f t="shared" si="8"/>
        <v>2.4663149637637396</v>
      </c>
      <c r="AU20" s="93">
        <v>0.15</v>
      </c>
      <c r="AV20" s="93">
        <f t="shared" si="31"/>
        <v>5.4452999999999996</v>
      </c>
      <c r="AW20" s="93">
        <v>0.56999999999999995</v>
      </c>
      <c r="AX20" s="94">
        <f t="shared" si="9"/>
        <v>3.5333418275154003</v>
      </c>
      <c r="AZ20" s="93">
        <v>0.15</v>
      </c>
      <c r="BA20" s="93">
        <f t="shared" si="32"/>
        <v>5.5105499999999994</v>
      </c>
      <c r="BB20" s="93">
        <v>2.7</v>
      </c>
      <c r="BC20" s="94">
        <f t="shared" si="10"/>
        <v>3.1975029411764702</v>
      </c>
      <c r="BE20" s="93">
        <v>0.15</v>
      </c>
      <c r="BF20" s="93">
        <f t="shared" si="33"/>
        <v>5.5884999999999998</v>
      </c>
      <c r="BG20" s="93">
        <v>1.0329999999999999</v>
      </c>
      <c r="BH20" s="94">
        <f t="shared" si="11"/>
        <v>2.939174522587269</v>
      </c>
      <c r="BJ20" s="93">
        <v>0.15</v>
      </c>
      <c r="BK20" s="93">
        <f t="shared" si="34"/>
        <v>6.4752999999999998</v>
      </c>
      <c r="BL20" s="93">
        <v>0.21</v>
      </c>
      <c r="BM20" s="94">
        <f t="shared" si="12"/>
        <v>1.2346665322580646</v>
      </c>
      <c r="BO20" s="93">
        <v>0.15</v>
      </c>
      <c r="BP20" s="93">
        <f t="shared" si="35"/>
        <v>5.5879000000000003</v>
      </c>
      <c r="BQ20" s="93">
        <v>0</v>
      </c>
      <c r="BR20" s="94">
        <f t="shared" si="13"/>
        <v>4.3472800000000005</v>
      </c>
      <c r="BT20" s="93">
        <v>0.15</v>
      </c>
      <c r="BU20" s="93">
        <f t="shared" si="36"/>
        <v>5.4758999999999993</v>
      </c>
      <c r="BV20" s="93">
        <v>0.996</v>
      </c>
      <c r="BW20" s="94">
        <f t="shared" si="14"/>
        <v>3.1544299999999996</v>
      </c>
      <c r="BY20" s="93">
        <v>0.15</v>
      </c>
      <c r="BZ20" s="93">
        <f t="shared" si="37"/>
        <v>5.8405499999999995</v>
      </c>
      <c r="CA20" s="93">
        <v>0</v>
      </c>
      <c r="CB20" s="94">
        <f t="shared" si="15"/>
        <v>2.1072812007874013</v>
      </c>
      <c r="CD20" s="93">
        <v>0.15</v>
      </c>
      <c r="CE20" s="93">
        <f t="shared" si="38"/>
        <v>5.2747999999999999</v>
      </c>
      <c r="CF20" s="93">
        <v>3</v>
      </c>
      <c r="CG20" s="94">
        <f t="shared" si="16"/>
        <v>4.243727882960413</v>
      </c>
      <c r="CI20" s="93">
        <v>0.15</v>
      </c>
      <c r="CJ20" s="93">
        <f t="shared" si="39"/>
        <v>5.9139999999999997</v>
      </c>
      <c r="CK20" s="93">
        <v>0.2</v>
      </c>
      <c r="CL20" s="94">
        <f t="shared" si="17"/>
        <v>3.2747278829604127</v>
      </c>
      <c r="CN20" s="93">
        <v>0.15</v>
      </c>
      <c r="CO20" s="93">
        <f t="shared" si="40"/>
        <v>6.05525</v>
      </c>
      <c r="CP20" s="93">
        <v>0</v>
      </c>
      <c r="CQ20" s="94">
        <f t="shared" si="18"/>
        <v>1.4005909148347457</v>
      </c>
      <c r="CS20" s="93">
        <v>0.15</v>
      </c>
      <c r="CT20" s="93">
        <f t="shared" si="41"/>
        <v>5.6898999999999997</v>
      </c>
      <c r="CU20" s="93">
        <v>0</v>
      </c>
      <c r="CV20" s="94">
        <f t="shared" si="19"/>
        <v>2.7213329411764704</v>
      </c>
      <c r="CX20" s="93">
        <v>0.15</v>
      </c>
      <c r="CY20" s="93">
        <f t="shared" si="42"/>
        <v>6.3097000000000003</v>
      </c>
      <c r="CZ20" s="93">
        <v>0.54</v>
      </c>
      <c r="DA20" s="94">
        <f t="shared" si="20"/>
        <v>3.1320875000000004</v>
      </c>
      <c r="DC20" s="93">
        <v>0.15</v>
      </c>
      <c r="DD20" s="93">
        <f t="shared" si="43"/>
        <v>6.1565500000000002</v>
      </c>
      <c r="DE20" s="93">
        <v>0.46</v>
      </c>
      <c r="DF20" s="94">
        <f t="shared" si="21"/>
        <v>1.8566990322580643</v>
      </c>
    </row>
    <row r="21" spans="2:110" x14ac:dyDescent="0.25">
      <c r="B21" s="93">
        <v>0.16</v>
      </c>
      <c r="C21" s="93">
        <f t="shared" si="22"/>
        <v>6.1184799999999999</v>
      </c>
      <c r="D21" s="93">
        <v>0.83</v>
      </c>
      <c r="E21" s="94">
        <f t="shared" si="0"/>
        <v>1.5223241445783131</v>
      </c>
      <c r="G21" s="93">
        <v>0.16</v>
      </c>
      <c r="H21" s="93">
        <f t="shared" si="23"/>
        <v>5.8693999999999997</v>
      </c>
      <c r="I21" s="93">
        <v>0.54</v>
      </c>
      <c r="J21" s="94">
        <f t="shared" si="1"/>
        <v>2.1951763402496374</v>
      </c>
      <c r="L21" s="93">
        <v>0.16</v>
      </c>
      <c r="M21" s="93">
        <f t="shared" si="24"/>
        <v>5.9378799999999998</v>
      </c>
      <c r="N21" s="93">
        <v>1.77</v>
      </c>
      <c r="O21" s="94">
        <f t="shared" si="2"/>
        <v>2.005554598425197</v>
      </c>
      <c r="Q21" s="93">
        <v>0.16</v>
      </c>
      <c r="R21" s="93">
        <f t="shared" si="25"/>
        <v>5.7663599999999997</v>
      </c>
      <c r="S21" s="93">
        <v>0.45</v>
      </c>
      <c r="T21" s="94">
        <f t="shared" si="3"/>
        <v>2.544394598425197</v>
      </c>
      <c r="V21" s="93">
        <v>0.16</v>
      </c>
      <c r="W21" s="93">
        <f t="shared" si="26"/>
        <v>5.98888</v>
      </c>
      <c r="X21" s="93">
        <v>0.33</v>
      </c>
      <c r="Y21" s="94">
        <f t="shared" si="4"/>
        <v>1.7811607605947404</v>
      </c>
      <c r="AA21" s="93">
        <v>0.16</v>
      </c>
      <c r="AB21" s="93">
        <f t="shared" si="27"/>
        <v>6.4179999999999993</v>
      </c>
      <c r="AC21" s="93">
        <v>0.32</v>
      </c>
      <c r="AD21" s="94">
        <f t="shared" si="5"/>
        <v>1.5863304705882353</v>
      </c>
      <c r="AF21" s="93">
        <v>0.16</v>
      </c>
      <c r="AG21" s="93">
        <f t="shared" si="28"/>
        <v>5.8544799999999997</v>
      </c>
      <c r="AH21" s="93">
        <v>0.44</v>
      </c>
      <c r="AI21" s="94">
        <f t="shared" si="6"/>
        <v>3.3891006160164268</v>
      </c>
      <c r="AK21" s="93">
        <v>0.16</v>
      </c>
      <c r="AL21" s="93">
        <f t="shared" si="29"/>
        <v>6.2516800000000003</v>
      </c>
      <c r="AM21" s="93">
        <v>0.69</v>
      </c>
      <c r="AN21" s="94">
        <f t="shared" si="7"/>
        <v>3.2113524705882353</v>
      </c>
      <c r="AP21" s="93">
        <v>0.16</v>
      </c>
      <c r="AQ21" s="93">
        <f t="shared" si="30"/>
        <v>5.7376000000000005</v>
      </c>
      <c r="AR21" s="93">
        <v>1.36</v>
      </c>
      <c r="AS21" s="94">
        <f t="shared" si="8"/>
        <v>2.4526467046744775</v>
      </c>
      <c r="AU21" s="93">
        <v>0.16</v>
      </c>
      <c r="AV21" s="93">
        <f t="shared" si="31"/>
        <v>5.4479199999999999</v>
      </c>
      <c r="AW21" s="93">
        <v>0.56999999999999995</v>
      </c>
      <c r="AX21" s="94">
        <f t="shared" si="9"/>
        <v>3.5187966160164272</v>
      </c>
      <c r="AZ21" s="93">
        <v>0.16</v>
      </c>
      <c r="BA21" s="93">
        <f t="shared" si="32"/>
        <v>5.5175199999999993</v>
      </c>
      <c r="BB21" s="93">
        <v>2.7</v>
      </c>
      <c r="BC21" s="94">
        <f t="shared" si="10"/>
        <v>3.1639764705882349</v>
      </c>
      <c r="BE21" s="93">
        <v>0.16</v>
      </c>
      <c r="BF21" s="93">
        <f t="shared" si="33"/>
        <v>5.5831999999999997</v>
      </c>
      <c r="BG21" s="93">
        <v>1.0329999999999999</v>
      </c>
      <c r="BH21" s="94">
        <f t="shared" si="11"/>
        <v>2.9565070340862425</v>
      </c>
      <c r="BJ21" s="93">
        <v>0.16</v>
      </c>
      <c r="BK21" s="93">
        <f t="shared" si="34"/>
        <v>6.4751199999999995</v>
      </c>
      <c r="BL21" s="93">
        <v>0.21</v>
      </c>
      <c r="BM21" s="94">
        <f t="shared" si="12"/>
        <v>1.2168969677419355</v>
      </c>
      <c r="BO21" s="93">
        <v>0.16</v>
      </c>
      <c r="BP21" s="93">
        <f t="shared" si="35"/>
        <v>5.5857599999999996</v>
      </c>
      <c r="BQ21" s="93">
        <v>0</v>
      </c>
      <c r="BR21" s="94">
        <f t="shared" si="13"/>
        <v>4.3404319999999998</v>
      </c>
      <c r="BT21" s="93">
        <v>0.16</v>
      </c>
      <c r="BU21" s="93">
        <f t="shared" si="36"/>
        <v>5.4805599999999997</v>
      </c>
      <c r="BV21" s="93">
        <v>0.996</v>
      </c>
      <c r="BW21" s="94">
        <f t="shared" si="14"/>
        <v>3.1153055999999997</v>
      </c>
      <c r="BY21" s="93">
        <v>0.16</v>
      </c>
      <c r="BZ21" s="93">
        <f t="shared" si="37"/>
        <v>5.8409199999999997</v>
      </c>
      <c r="CA21" s="93">
        <v>0</v>
      </c>
      <c r="CB21" s="94">
        <f t="shared" si="15"/>
        <v>2.0888425984251966</v>
      </c>
      <c r="CD21" s="93">
        <v>0.16</v>
      </c>
      <c r="CE21" s="93">
        <f t="shared" si="38"/>
        <v>5.2839200000000002</v>
      </c>
      <c r="CF21" s="93">
        <v>3</v>
      </c>
      <c r="CG21" s="94">
        <f t="shared" si="16"/>
        <v>4.1881097418244408</v>
      </c>
      <c r="CI21" s="93">
        <v>0.16</v>
      </c>
      <c r="CJ21" s="93">
        <f t="shared" si="39"/>
        <v>5.9155999999999995</v>
      </c>
      <c r="CK21" s="93">
        <v>0.2</v>
      </c>
      <c r="CL21" s="94">
        <f t="shared" si="17"/>
        <v>3.2540297418244406</v>
      </c>
      <c r="CN21" s="93">
        <v>0.16</v>
      </c>
      <c r="CO21" s="93">
        <f t="shared" si="40"/>
        <v>6.0556000000000001</v>
      </c>
      <c r="CP21" s="93">
        <v>0</v>
      </c>
      <c r="CQ21" s="94">
        <f t="shared" si="18"/>
        <v>1.3834179167302119</v>
      </c>
      <c r="CS21" s="93">
        <v>0.16</v>
      </c>
      <c r="CT21" s="93">
        <f t="shared" si="41"/>
        <v>5.6947600000000005</v>
      </c>
      <c r="CU21" s="93">
        <v>0</v>
      </c>
      <c r="CV21" s="94">
        <f t="shared" si="19"/>
        <v>2.7160884705882351</v>
      </c>
      <c r="CX21" s="93">
        <v>0.16</v>
      </c>
      <c r="CY21" s="93">
        <f t="shared" si="42"/>
        <v>6.31168</v>
      </c>
      <c r="CZ21" s="93">
        <v>0.54</v>
      </c>
      <c r="DA21" s="94">
        <f t="shared" si="20"/>
        <v>3.1084239999999999</v>
      </c>
      <c r="DC21" s="93">
        <v>0.16</v>
      </c>
      <c r="DD21" s="93">
        <f t="shared" si="43"/>
        <v>6.1601199999999992</v>
      </c>
      <c r="DE21" s="93">
        <v>0.46</v>
      </c>
      <c r="DF21" s="94">
        <f t="shared" si="21"/>
        <v>1.8295114383301705</v>
      </c>
    </row>
    <row r="22" spans="2:110" x14ac:dyDescent="0.25">
      <c r="B22" s="93">
        <v>0.17</v>
      </c>
      <c r="C22" s="93">
        <f t="shared" si="22"/>
        <v>6.1227599999999995</v>
      </c>
      <c r="D22" s="93">
        <v>0.83</v>
      </c>
      <c r="E22" s="94">
        <f t="shared" si="0"/>
        <v>1.5152437857142858</v>
      </c>
      <c r="G22" s="93">
        <v>0.17</v>
      </c>
      <c r="H22" s="93">
        <f t="shared" si="23"/>
        <v>5.87155</v>
      </c>
      <c r="I22" s="93">
        <v>0.54</v>
      </c>
      <c r="J22" s="94">
        <f t="shared" si="1"/>
        <v>2.1843015967514603</v>
      </c>
      <c r="L22" s="93">
        <v>0.17</v>
      </c>
      <c r="M22" s="93">
        <f t="shared" si="24"/>
        <v>5.9443099999999998</v>
      </c>
      <c r="N22" s="93">
        <v>1.77</v>
      </c>
      <c r="O22" s="94">
        <f t="shared" si="2"/>
        <v>1.9849194960629919</v>
      </c>
      <c r="Q22" s="93">
        <v>0.17</v>
      </c>
      <c r="R22" s="93">
        <f t="shared" si="25"/>
        <v>5.7620699999999996</v>
      </c>
      <c r="S22" s="93">
        <v>0.45</v>
      </c>
      <c r="T22" s="94">
        <f t="shared" si="3"/>
        <v>2.555192996062992</v>
      </c>
      <c r="V22" s="93">
        <v>0.17</v>
      </c>
      <c r="W22" s="93">
        <f t="shared" si="26"/>
        <v>5.9850599999999998</v>
      </c>
      <c r="X22" s="93">
        <v>0.33</v>
      </c>
      <c r="Y22" s="94">
        <f t="shared" si="4"/>
        <v>1.7894076902317395</v>
      </c>
      <c r="AA22" s="93">
        <v>0.17</v>
      </c>
      <c r="AB22" s="93">
        <f t="shared" si="27"/>
        <v>6.41425</v>
      </c>
      <c r="AC22" s="93">
        <v>0.32</v>
      </c>
      <c r="AD22" s="94">
        <f t="shared" si="5"/>
        <v>1.5918794999999999</v>
      </c>
      <c r="AF22" s="93">
        <v>0.17</v>
      </c>
      <c r="AG22" s="93">
        <f t="shared" si="28"/>
        <v>5.8522599999999994</v>
      </c>
      <c r="AH22" s="93">
        <v>0.44</v>
      </c>
      <c r="AI22" s="94">
        <f t="shared" si="6"/>
        <v>3.3772924045174535</v>
      </c>
      <c r="AK22" s="93">
        <v>0.17</v>
      </c>
      <c r="AL22" s="93">
        <f t="shared" si="29"/>
        <v>6.2499099999999999</v>
      </c>
      <c r="AM22" s="93">
        <v>0.69</v>
      </c>
      <c r="AN22" s="94">
        <f t="shared" si="7"/>
        <v>3.1944849999999998</v>
      </c>
      <c r="AP22" s="93">
        <v>0.17</v>
      </c>
      <c r="AQ22" s="93">
        <f t="shared" si="30"/>
        <v>5.7419500000000001</v>
      </c>
      <c r="AR22" s="93">
        <v>1.36</v>
      </c>
      <c r="AS22" s="94">
        <f t="shared" si="8"/>
        <v>2.4392504455852158</v>
      </c>
      <c r="AU22" s="93">
        <v>0.17</v>
      </c>
      <c r="AV22" s="93">
        <f t="shared" si="31"/>
        <v>5.4505400000000002</v>
      </c>
      <c r="AW22" s="93">
        <v>0.56999999999999995</v>
      </c>
      <c r="AX22" s="94">
        <f t="shared" si="9"/>
        <v>3.5043654045174537</v>
      </c>
      <c r="AZ22" s="93">
        <v>0.17</v>
      </c>
      <c r="BA22" s="93">
        <f t="shared" si="32"/>
        <v>5.5244900000000001</v>
      </c>
      <c r="BB22" s="93">
        <v>2.7</v>
      </c>
      <c r="BC22" s="94">
        <f t="shared" si="10"/>
        <v>3.1309899999999997</v>
      </c>
      <c r="BE22" s="93">
        <v>0.17</v>
      </c>
      <c r="BF22" s="93">
        <f t="shared" si="33"/>
        <v>5.5778999999999996</v>
      </c>
      <c r="BG22" s="93">
        <v>1.0329999999999999</v>
      </c>
      <c r="BH22" s="94">
        <f t="shared" si="11"/>
        <v>2.9740461455852159</v>
      </c>
      <c r="BJ22" s="93">
        <v>0.17</v>
      </c>
      <c r="BK22" s="93">
        <f t="shared" si="34"/>
        <v>6.4749400000000001</v>
      </c>
      <c r="BL22" s="93">
        <v>0.21</v>
      </c>
      <c r="BM22" s="94">
        <f t="shared" si="12"/>
        <v>1.1991694032258065</v>
      </c>
      <c r="BO22" s="93">
        <v>0.17</v>
      </c>
      <c r="BP22" s="93">
        <f t="shared" si="35"/>
        <v>5.5836199999999998</v>
      </c>
      <c r="BQ22" s="93">
        <v>0</v>
      </c>
      <c r="BR22" s="94">
        <f t="shared" si="13"/>
        <v>4.3335840000000001</v>
      </c>
      <c r="BT22" s="93">
        <v>0.17</v>
      </c>
      <c r="BU22" s="93">
        <f t="shared" si="36"/>
        <v>5.48522</v>
      </c>
      <c r="BV22" s="93">
        <v>0.996</v>
      </c>
      <c r="BW22" s="94">
        <f t="shared" si="14"/>
        <v>3.0763803999999997</v>
      </c>
      <c r="BY22" s="93">
        <v>0.17</v>
      </c>
      <c r="BZ22" s="93">
        <f t="shared" si="37"/>
        <v>5.8412899999999999</v>
      </c>
      <c r="CA22" s="93">
        <v>0</v>
      </c>
      <c r="CB22" s="94">
        <f t="shared" si="15"/>
        <v>2.0704039960629919</v>
      </c>
      <c r="CD22" s="93">
        <v>0.17</v>
      </c>
      <c r="CE22" s="93">
        <f t="shared" si="38"/>
        <v>5.2930399999999995</v>
      </c>
      <c r="CF22" s="93">
        <v>3</v>
      </c>
      <c r="CG22" s="94">
        <f t="shared" si="16"/>
        <v>4.1330916006884673</v>
      </c>
      <c r="CI22" s="93">
        <v>0.17</v>
      </c>
      <c r="CJ22" s="93">
        <f t="shared" si="39"/>
        <v>5.9171999999999993</v>
      </c>
      <c r="CK22" s="93">
        <v>0.2</v>
      </c>
      <c r="CL22" s="94">
        <f t="shared" si="17"/>
        <v>3.2333716006884679</v>
      </c>
      <c r="CN22" s="93">
        <v>0.17</v>
      </c>
      <c r="CO22" s="93">
        <f t="shared" si="40"/>
        <v>6.0559499999999993</v>
      </c>
      <c r="CP22" s="93">
        <v>0</v>
      </c>
      <c r="CQ22" s="94">
        <f t="shared" si="18"/>
        <v>1.366244918625678</v>
      </c>
      <c r="CS22" s="93">
        <v>0.17</v>
      </c>
      <c r="CT22" s="93">
        <f t="shared" si="41"/>
        <v>5.6996200000000004</v>
      </c>
      <c r="CU22" s="93">
        <v>0</v>
      </c>
      <c r="CV22" s="94">
        <f t="shared" si="19"/>
        <v>2.7108439999999998</v>
      </c>
      <c r="CX22" s="93">
        <v>0.17</v>
      </c>
      <c r="CY22" s="93">
        <f t="shared" si="42"/>
        <v>6.3136599999999996</v>
      </c>
      <c r="CZ22" s="93">
        <v>0.54</v>
      </c>
      <c r="DA22" s="94">
        <f t="shared" si="20"/>
        <v>3.0848684999999998</v>
      </c>
      <c r="DC22" s="93">
        <v>0.17</v>
      </c>
      <c r="DD22" s="93">
        <f t="shared" si="43"/>
        <v>6.1636899999999999</v>
      </c>
      <c r="DE22" s="93">
        <v>0.46</v>
      </c>
      <c r="DF22" s="94">
        <f t="shared" si="21"/>
        <v>1.8024158444022769</v>
      </c>
    </row>
    <row r="23" spans="2:110" x14ac:dyDescent="0.25">
      <c r="B23" s="93">
        <v>0.18</v>
      </c>
      <c r="C23" s="93">
        <f t="shared" si="22"/>
        <v>6.12704</v>
      </c>
      <c r="D23" s="93">
        <v>0.83</v>
      </c>
      <c r="E23" s="94">
        <f t="shared" si="0"/>
        <v>1.5083294268502583</v>
      </c>
      <c r="G23" s="93">
        <v>0.18</v>
      </c>
      <c r="H23" s="93">
        <f t="shared" si="23"/>
        <v>5.8736999999999995</v>
      </c>
      <c r="I23" s="93">
        <v>0.54</v>
      </c>
      <c r="J23" s="94">
        <f t="shared" si="1"/>
        <v>2.1735348532532832</v>
      </c>
      <c r="L23" s="93">
        <v>0.18</v>
      </c>
      <c r="M23" s="93">
        <f t="shared" si="24"/>
        <v>5.9507399999999997</v>
      </c>
      <c r="N23" s="93">
        <v>1.77</v>
      </c>
      <c r="O23" s="94">
        <f t="shared" si="2"/>
        <v>1.9646383937007876</v>
      </c>
      <c r="Q23" s="93">
        <v>0.18</v>
      </c>
      <c r="R23" s="93">
        <f t="shared" si="25"/>
        <v>5.7577800000000003</v>
      </c>
      <c r="S23" s="93">
        <v>0.45</v>
      </c>
      <c r="T23" s="94">
        <f t="shared" si="3"/>
        <v>2.5660813937007876</v>
      </c>
      <c r="V23" s="93">
        <v>0.18</v>
      </c>
      <c r="W23" s="93">
        <f t="shared" si="26"/>
        <v>5.9812400000000006</v>
      </c>
      <c r="X23" s="93">
        <v>0.33</v>
      </c>
      <c r="Y23" s="94">
        <f t="shared" si="4"/>
        <v>1.7977206198687388</v>
      </c>
      <c r="AA23" s="93">
        <v>0.18</v>
      </c>
      <c r="AB23" s="93">
        <f t="shared" si="27"/>
        <v>6.4104999999999999</v>
      </c>
      <c r="AC23" s="93">
        <v>0.32</v>
      </c>
      <c r="AD23" s="94">
        <f t="shared" si="5"/>
        <v>1.597492529411765</v>
      </c>
      <c r="AF23" s="93">
        <v>0.18</v>
      </c>
      <c r="AG23" s="93">
        <f t="shared" si="28"/>
        <v>5.8500400000000008</v>
      </c>
      <c r="AH23" s="93">
        <v>0.44</v>
      </c>
      <c r="AI23" s="94">
        <f t="shared" si="6"/>
        <v>3.3655721930184801</v>
      </c>
      <c r="AK23" s="93">
        <v>0.18</v>
      </c>
      <c r="AL23" s="93">
        <f t="shared" si="29"/>
        <v>6.2481400000000002</v>
      </c>
      <c r="AM23" s="93">
        <v>0.69</v>
      </c>
      <c r="AN23" s="94">
        <f t="shared" si="7"/>
        <v>3.177755529411765</v>
      </c>
      <c r="AP23" s="93">
        <v>0.18</v>
      </c>
      <c r="AQ23" s="93">
        <f t="shared" si="30"/>
        <v>5.7463000000000006</v>
      </c>
      <c r="AR23" s="93">
        <v>1.36</v>
      </c>
      <c r="AS23" s="94">
        <f t="shared" si="8"/>
        <v>2.4261261864959538</v>
      </c>
      <c r="AU23" s="93">
        <v>0.18</v>
      </c>
      <c r="AV23" s="93">
        <f t="shared" si="31"/>
        <v>5.4531600000000005</v>
      </c>
      <c r="AW23" s="93">
        <v>0.56999999999999995</v>
      </c>
      <c r="AX23" s="94">
        <f t="shared" si="9"/>
        <v>3.4900481930184806</v>
      </c>
      <c r="AZ23" s="93">
        <v>0.18</v>
      </c>
      <c r="BA23" s="93">
        <f t="shared" si="32"/>
        <v>5.53146</v>
      </c>
      <c r="BB23" s="93">
        <v>2.7</v>
      </c>
      <c r="BC23" s="94">
        <f t="shared" si="10"/>
        <v>3.0985435294117649</v>
      </c>
      <c r="BE23" s="93">
        <v>0.18</v>
      </c>
      <c r="BF23" s="93">
        <f t="shared" si="33"/>
        <v>5.5726000000000004</v>
      </c>
      <c r="BG23" s="93">
        <v>1.0329999999999999</v>
      </c>
      <c r="BH23" s="94">
        <f t="shared" si="11"/>
        <v>2.991791857084189</v>
      </c>
      <c r="BJ23" s="93">
        <v>0.18</v>
      </c>
      <c r="BK23" s="93">
        <f t="shared" si="34"/>
        <v>6.4747599999999998</v>
      </c>
      <c r="BL23" s="93">
        <v>0.21</v>
      </c>
      <c r="BM23" s="94">
        <f t="shared" si="12"/>
        <v>1.1814838387096775</v>
      </c>
      <c r="BO23" s="93">
        <v>0.18</v>
      </c>
      <c r="BP23" s="93">
        <f t="shared" si="35"/>
        <v>5.5814800000000009</v>
      </c>
      <c r="BQ23" s="93">
        <v>0</v>
      </c>
      <c r="BR23" s="94">
        <f t="shared" si="13"/>
        <v>4.3267360000000004</v>
      </c>
      <c r="BT23" s="93">
        <v>0.18</v>
      </c>
      <c r="BU23" s="93">
        <f t="shared" si="36"/>
        <v>5.4898800000000003</v>
      </c>
      <c r="BV23" s="93">
        <v>0.996</v>
      </c>
      <c r="BW23" s="94">
        <f t="shared" si="14"/>
        <v>3.0376544000000001</v>
      </c>
      <c r="BY23" s="93">
        <v>0.18</v>
      </c>
      <c r="BZ23" s="93">
        <f t="shared" si="37"/>
        <v>5.8416600000000001</v>
      </c>
      <c r="CA23" s="93">
        <v>0</v>
      </c>
      <c r="CB23" s="94">
        <f t="shared" si="15"/>
        <v>2.0519653937007876</v>
      </c>
      <c r="CD23" s="93">
        <v>0.18</v>
      </c>
      <c r="CE23" s="93">
        <f t="shared" si="38"/>
        <v>5.3021600000000007</v>
      </c>
      <c r="CF23" s="93">
        <v>3</v>
      </c>
      <c r="CG23" s="94">
        <f t="shared" si="16"/>
        <v>4.0786734595524967</v>
      </c>
      <c r="CI23" s="93">
        <v>0.18</v>
      </c>
      <c r="CJ23" s="93">
        <f t="shared" si="39"/>
        <v>5.9188000000000009</v>
      </c>
      <c r="CK23" s="93">
        <v>0.2</v>
      </c>
      <c r="CL23" s="94">
        <f t="shared" si="17"/>
        <v>3.2127534595524954</v>
      </c>
      <c r="CN23" s="93">
        <v>0.18</v>
      </c>
      <c r="CO23" s="93">
        <f t="shared" si="40"/>
        <v>6.0563000000000002</v>
      </c>
      <c r="CP23" s="93">
        <v>0</v>
      </c>
      <c r="CQ23" s="94">
        <f t="shared" si="18"/>
        <v>1.3490719205211443</v>
      </c>
      <c r="CS23" s="93">
        <v>0.18</v>
      </c>
      <c r="CT23" s="93">
        <f t="shared" si="41"/>
        <v>5.7044800000000002</v>
      </c>
      <c r="CU23" s="93">
        <v>0</v>
      </c>
      <c r="CV23" s="94">
        <f t="shared" si="19"/>
        <v>2.7055995294117645</v>
      </c>
      <c r="CX23" s="93">
        <v>0.18</v>
      </c>
      <c r="CY23" s="93">
        <f t="shared" si="42"/>
        <v>6.3156400000000001</v>
      </c>
      <c r="CZ23" s="93">
        <v>0.54</v>
      </c>
      <c r="DA23" s="94">
        <f t="shared" si="20"/>
        <v>3.0614210000000002</v>
      </c>
      <c r="DC23" s="93">
        <v>0.18</v>
      </c>
      <c r="DD23" s="93">
        <f t="shared" si="43"/>
        <v>6.1672599999999997</v>
      </c>
      <c r="DE23" s="93">
        <v>0.46</v>
      </c>
      <c r="DF23" s="94">
        <f t="shared" si="21"/>
        <v>1.7754122504743832</v>
      </c>
    </row>
    <row r="24" spans="2:110" x14ac:dyDescent="0.25">
      <c r="B24" s="93">
        <v>0.19</v>
      </c>
      <c r="C24" s="93">
        <f t="shared" si="22"/>
        <v>6.1313200000000005</v>
      </c>
      <c r="D24" s="93">
        <v>0.83</v>
      </c>
      <c r="E24" s="94">
        <f t="shared" si="0"/>
        <v>1.5015810679862307</v>
      </c>
      <c r="G24" s="93">
        <v>0.19</v>
      </c>
      <c r="H24" s="93">
        <f t="shared" si="23"/>
        <v>5.8758499999999998</v>
      </c>
      <c r="I24" s="93">
        <v>0.54</v>
      </c>
      <c r="J24" s="94">
        <f t="shared" si="1"/>
        <v>2.1628761097551061</v>
      </c>
      <c r="L24" s="93">
        <v>0.19</v>
      </c>
      <c r="M24" s="93">
        <f t="shared" si="24"/>
        <v>5.9571699999999996</v>
      </c>
      <c r="N24" s="93">
        <v>1.77</v>
      </c>
      <c r="O24" s="94">
        <f t="shared" si="2"/>
        <v>1.9447112913385831</v>
      </c>
      <c r="Q24" s="93">
        <v>0.19</v>
      </c>
      <c r="R24" s="93">
        <f t="shared" si="25"/>
        <v>5.7534900000000002</v>
      </c>
      <c r="S24" s="93">
        <v>0.45</v>
      </c>
      <c r="T24" s="94">
        <f t="shared" si="3"/>
        <v>2.5770597913385829</v>
      </c>
      <c r="V24" s="93">
        <v>0.19</v>
      </c>
      <c r="W24" s="93">
        <f t="shared" si="26"/>
        <v>5.9774200000000004</v>
      </c>
      <c r="X24" s="93">
        <v>0.33</v>
      </c>
      <c r="Y24" s="94">
        <f t="shared" si="4"/>
        <v>1.8060995495057379</v>
      </c>
      <c r="AA24" s="93">
        <v>0.19</v>
      </c>
      <c r="AB24" s="93">
        <f t="shared" si="27"/>
        <v>6.4067500000000006</v>
      </c>
      <c r="AC24" s="93">
        <v>0.32</v>
      </c>
      <c r="AD24" s="94">
        <f t="shared" si="5"/>
        <v>1.6031695588235295</v>
      </c>
      <c r="AF24" s="93">
        <v>0.19</v>
      </c>
      <c r="AG24" s="93">
        <f t="shared" si="28"/>
        <v>5.8478200000000005</v>
      </c>
      <c r="AH24" s="93">
        <v>0.44</v>
      </c>
      <c r="AI24" s="94">
        <f t="shared" si="6"/>
        <v>3.3539399815195075</v>
      </c>
      <c r="AK24" s="93">
        <v>0.19</v>
      </c>
      <c r="AL24" s="93">
        <f t="shared" si="29"/>
        <v>6.2463700000000006</v>
      </c>
      <c r="AM24" s="93">
        <v>0.69</v>
      </c>
      <c r="AN24" s="94">
        <f t="shared" si="7"/>
        <v>3.1611640588235295</v>
      </c>
      <c r="AP24" s="93">
        <v>0.19</v>
      </c>
      <c r="AQ24" s="93">
        <f t="shared" si="30"/>
        <v>5.7506500000000003</v>
      </c>
      <c r="AR24" s="93">
        <v>1.36</v>
      </c>
      <c r="AS24" s="94">
        <f t="shared" si="8"/>
        <v>2.4132739274066917</v>
      </c>
      <c r="AU24" s="93">
        <v>0.19</v>
      </c>
      <c r="AV24" s="93">
        <f t="shared" si="31"/>
        <v>5.4557800000000007</v>
      </c>
      <c r="AW24" s="93">
        <v>0.56999999999999995</v>
      </c>
      <c r="AX24" s="94">
        <f t="shared" si="9"/>
        <v>3.4758449815195074</v>
      </c>
      <c r="AZ24" s="93">
        <v>0.19</v>
      </c>
      <c r="BA24" s="93">
        <f t="shared" si="32"/>
        <v>5.53843</v>
      </c>
      <c r="BB24" s="93">
        <v>2.7</v>
      </c>
      <c r="BC24" s="94">
        <f t="shared" si="10"/>
        <v>3.0666370588235297</v>
      </c>
      <c r="BE24" s="93">
        <v>0.19</v>
      </c>
      <c r="BF24" s="93">
        <f t="shared" si="33"/>
        <v>5.5673000000000004</v>
      </c>
      <c r="BG24" s="93">
        <v>1.0329999999999999</v>
      </c>
      <c r="BH24" s="94">
        <f t="shared" si="11"/>
        <v>3.0097441685831621</v>
      </c>
      <c r="BJ24" s="93">
        <v>0.19</v>
      </c>
      <c r="BK24" s="93">
        <f t="shared" si="34"/>
        <v>6.4745800000000004</v>
      </c>
      <c r="BL24" s="93">
        <v>0.21</v>
      </c>
      <c r="BM24" s="94">
        <f t="shared" si="12"/>
        <v>1.1638402741935485</v>
      </c>
      <c r="BO24" s="93">
        <v>0.19</v>
      </c>
      <c r="BP24" s="93">
        <f t="shared" si="35"/>
        <v>5.5793400000000002</v>
      </c>
      <c r="BQ24" s="93">
        <v>0</v>
      </c>
      <c r="BR24" s="94">
        <f t="shared" si="13"/>
        <v>4.3198880000000006</v>
      </c>
      <c r="BT24" s="93">
        <v>0.19</v>
      </c>
      <c r="BU24" s="93">
        <f t="shared" si="36"/>
        <v>5.4945400000000006</v>
      </c>
      <c r="BV24" s="93">
        <v>0.996</v>
      </c>
      <c r="BW24" s="94">
        <f t="shared" si="14"/>
        <v>2.9991276</v>
      </c>
      <c r="BY24" s="93">
        <v>0.19</v>
      </c>
      <c r="BZ24" s="93">
        <f t="shared" si="37"/>
        <v>5.8420300000000003</v>
      </c>
      <c r="CA24" s="93">
        <v>0</v>
      </c>
      <c r="CB24" s="94">
        <f t="shared" si="15"/>
        <v>2.0335267913385828</v>
      </c>
      <c r="CD24" s="93">
        <v>0.19</v>
      </c>
      <c r="CE24" s="93">
        <f t="shared" si="38"/>
        <v>5.31128</v>
      </c>
      <c r="CF24" s="93">
        <v>3</v>
      </c>
      <c r="CG24" s="94">
        <f t="shared" si="16"/>
        <v>4.0248553184165239</v>
      </c>
      <c r="CI24" s="93">
        <v>0.19</v>
      </c>
      <c r="CJ24" s="93">
        <f t="shared" si="39"/>
        <v>5.9203999999999999</v>
      </c>
      <c r="CK24" s="93">
        <v>0.2</v>
      </c>
      <c r="CL24" s="94">
        <f t="shared" si="17"/>
        <v>3.1921753184165231</v>
      </c>
      <c r="CN24" s="93">
        <v>0.19</v>
      </c>
      <c r="CO24" s="93">
        <f t="shared" si="40"/>
        <v>6.0566500000000003</v>
      </c>
      <c r="CP24" s="93">
        <v>0</v>
      </c>
      <c r="CQ24" s="94">
        <f t="shared" si="18"/>
        <v>1.3318989224166105</v>
      </c>
      <c r="CS24" s="93">
        <v>0.19</v>
      </c>
      <c r="CT24" s="93">
        <f t="shared" si="41"/>
        <v>5.709340000000001</v>
      </c>
      <c r="CU24" s="93">
        <v>0</v>
      </c>
      <c r="CV24" s="94">
        <f t="shared" si="19"/>
        <v>2.7003550588235292</v>
      </c>
      <c r="CX24" s="93">
        <v>0.19</v>
      </c>
      <c r="CY24" s="93">
        <f t="shared" si="42"/>
        <v>6.3176199999999998</v>
      </c>
      <c r="CZ24" s="93">
        <v>0.54</v>
      </c>
      <c r="DA24" s="94">
        <f t="shared" si="20"/>
        <v>3.0380815000000001</v>
      </c>
      <c r="DC24" s="93">
        <v>0.19</v>
      </c>
      <c r="DD24" s="93">
        <f t="shared" si="43"/>
        <v>6.1708300000000005</v>
      </c>
      <c r="DE24" s="93">
        <v>0.46</v>
      </c>
      <c r="DF24" s="94">
        <f t="shared" si="21"/>
        <v>1.7485006565464896</v>
      </c>
    </row>
    <row r="25" spans="2:110" x14ac:dyDescent="0.25">
      <c r="B25" s="93">
        <v>0.2</v>
      </c>
      <c r="C25" s="93">
        <f t="shared" si="22"/>
        <v>6.1356000000000002</v>
      </c>
      <c r="D25" s="93">
        <v>0.83</v>
      </c>
      <c r="E25" s="94">
        <f t="shared" si="0"/>
        <v>1.4949987091222032</v>
      </c>
      <c r="G25" s="93">
        <v>0.2</v>
      </c>
      <c r="H25" s="93">
        <f t="shared" si="23"/>
        <v>5.8780000000000001</v>
      </c>
      <c r="I25" s="93">
        <v>0.54</v>
      </c>
      <c r="J25" s="94">
        <f t="shared" si="1"/>
        <v>2.1523253662569291</v>
      </c>
      <c r="L25" s="93">
        <v>0.2</v>
      </c>
      <c r="M25" s="93">
        <f t="shared" si="24"/>
        <v>5.9636000000000005</v>
      </c>
      <c r="N25" s="93">
        <v>1.77</v>
      </c>
      <c r="O25" s="94">
        <f t="shared" si="2"/>
        <v>1.9251381889763779</v>
      </c>
      <c r="Q25" s="93">
        <v>0.2</v>
      </c>
      <c r="R25" s="93">
        <f t="shared" si="25"/>
        <v>5.7492000000000001</v>
      </c>
      <c r="S25" s="93">
        <v>0.45</v>
      </c>
      <c r="T25" s="94">
        <f t="shared" si="3"/>
        <v>2.5881281889763779</v>
      </c>
      <c r="V25" s="93">
        <v>0.2</v>
      </c>
      <c r="W25" s="93">
        <f t="shared" si="26"/>
        <v>5.9736000000000002</v>
      </c>
      <c r="X25" s="93">
        <v>0.33</v>
      </c>
      <c r="Y25" s="94">
        <f t="shared" si="4"/>
        <v>1.8145444791427372</v>
      </c>
      <c r="AA25" s="93">
        <v>0.2</v>
      </c>
      <c r="AB25" s="93">
        <f t="shared" si="27"/>
        <v>6.4030000000000005</v>
      </c>
      <c r="AC25" s="93">
        <v>0.32</v>
      </c>
      <c r="AD25" s="94">
        <f t="shared" si="5"/>
        <v>1.6089105882352943</v>
      </c>
      <c r="AF25" s="93">
        <v>0.2</v>
      </c>
      <c r="AG25" s="93">
        <f t="shared" si="28"/>
        <v>5.8456000000000001</v>
      </c>
      <c r="AH25" s="93">
        <v>0.44</v>
      </c>
      <c r="AI25" s="94">
        <f t="shared" si="6"/>
        <v>3.3423957700205333</v>
      </c>
      <c r="AK25" s="93">
        <v>0.2</v>
      </c>
      <c r="AL25" s="93">
        <f t="shared" si="29"/>
        <v>6.244600000000001</v>
      </c>
      <c r="AM25" s="93">
        <v>0.69</v>
      </c>
      <c r="AN25" s="94">
        <f t="shared" si="7"/>
        <v>3.1447105882352946</v>
      </c>
      <c r="AP25" s="93">
        <v>0.2</v>
      </c>
      <c r="AQ25" s="93">
        <f t="shared" si="30"/>
        <v>5.7550000000000008</v>
      </c>
      <c r="AR25" s="93">
        <v>1.36</v>
      </c>
      <c r="AS25" s="94">
        <f t="shared" si="8"/>
        <v>2.4006936683174298</v>
      </c>
      <c r="AU25" s="93">
        <v>0.2</v>
      </c>
      <c r="AV25" s="93">
        <f t="shared" si="31"/>
        <v>5.4584000000000001</v>
      </c>
      <c r="AW25" s="93">
        <v>0.56999999999999995</v>
      </c>
      <c r="AX25" s="94">
        <f t="shared" si="9"/>
        <v>3.4617557700205341</v>
      </c>
      <c r="AZ25" s="93">
        <v>0.2</v>
      </c>
      <c r="BA25" s="93">
        <f t="shared" si="32"/>
        <v>5.5453999999999999</v>
      </c>
      <c r="BB25" s="93">
        <v>2.7</v>
      </c>
      <c r="BC25" s="94">
        <f t="shared" si="10"/>
        <v>3.0352705882352944</v>
      </c>
      <c r="BE25" s="93">
        <v>0.2</v>
      </c>
      <c r="BF25" s="93">
        <f t="shared" si="33"/>
        <v>5.5620000000000012</v>
      </c>
      <c r="BG25" s="93">
        <v>1.0329999999999999</v>
      </c>
      <c r="BH25" s="94">
        <f t="shared" si="11"/>
        <v>3.0279030800821358</v>
      </c>
      <c r="BJ25" s="93">
        <v>0.2</v>
      </c>
      <c r="BK25" s="93">
        <f t="shared" si="34"/>
        <v>6.4744000000000002</v>
      </c>
      <c r="BL25" s="93">
        <v>0.21</v>
      </c>
      <c r="BM25" s="94">
        <f t="shared" si="12"/>
        <v>1.1462387096774194</v>
      </c>
      <c r="BO25" s="93">
        <v>0.2</v>
      </c>
      <c r="BP25" s="93">
        <f t="shared" si="35"/>
        <v>5.5772000000000004</v>
      </c>
      <c r="BQ25" s="93">
        <v>0</v>
      </c>
      <c r="BR25" s="94">
        <f t="shared" si="13"/>
        <v>4.3130400000000009</v>
      </c>
      <c r="BT25" s="93">
        <v>0.2</v>
      </c>
      <c r="BU25" s="93">
        <f t="shared" si="36"/>
        <v>5.4992000000000001</v>
      </c>
      <c r="BV25" s="93">
        <v>0.996</v>
      </c>
      <c r="BW25" s="94">
        <f t="shared" si="14"/>
        <v>2.9608000000000003</v>
      </c>
      <c r="BY25" s="93">
        <v>0.2</v>
      </c>
      <c r="BZ25" s="93">
        <f t="shared" si="37"/>
        <v>5.8424000000000005</v>
      </c>
      <c r="CA25" s="93">
        <v>0</v>
      </c>
      <c r="CB25" s="94">
        <f t="shared" si="15"/>
        <v>2.0150881889763781</v>
      </c>
      <c r="CD25" s="93">
        <v>0.2</v>
      </c>
      <c r="CE25" s="93">
        <f t="shared" si="38"/>
        <v>5.3204000000000002</v>
      </c>
      <c r="CF25" s="93">
        <v>3</v>
      </c>
      <c r="CG25" s="94">
        <f t="shared" si="16"/>
        <v>3.971637177280551</v>
      </c>
      <c r="CI25" s="93">
        <v>0.2</v>
      </c>
      <c r="CJ25" s="93">
        <f t="shared" si="39"/>
        <v>5.9219999999999997</v>
      </c>
      <c r="CK25" s="93">
        <v>0.2</v>
      </c>
      <c r="CL25" s="94">
        <f t="shared" si="17"/>
        <v>3.1716371772805507</v>
      </c>
      <c r="CN25" s="93">
        <v>0.2</v>
      </c>
      <c r="CO25" s="93">
        <f t="shared" si="40"/>
        <v>6.0570000000000004</v>
      </c>
      <c r="CP25" s="93">
        <v>0</v>
      </c>
      <c r="CQ25" s="94">
        <f t="shared" si="18"/>
        <v>1.3147259243120766</v>
      </c>
      <c r="CS25" s="93">
        <v>0.2</v>
      </c>
      <c r="CT25" s="93">
        <f t="shared" si="41"/>
        <v>5.7141999999999999</v>
      </c>
      <c r="CU25" s="93">
        <v>0</v>
      </c>
      <c r="CV25" s="94">
        <f t="shared" si="19"/>
        <v>2.6951105882352939</v>
      </c>
      <c r="CX25" s="93">
        <v>0.2</v>
      </c>
      <c r="CY25" s="93">
        <f t="shared" si="42"/>
        <v>6.3196000000000012</v>
      </c>
      <c r="CZ25" s="93">
        <v>0.54</v>
      </c>
      <c r="DA25" s="94">
        <f t="shared" si="20"/>
        <v>3.0148500000000005</v>
      </c>
      <c r="DC25" s="93">
        <v>0.2</v>
      </c>
      <c r="DD25" s="93">
        <f t="shared" si="43"/>
        <v>6.1744000000000003</v>
      </c>
      <c r="DE25" s="93">
        <v>0.46</v>
      </c>
      <c r="DF25" s="94">
        <f t="shared" si="21"/>
        <v>1.7216810626185957</v>
      </c>
    </row>
    <row r="26" spans="2:110" x14ac:dyDescent="0.25">
      <c r="B26" s="93">
        <v>0.21</v>
      </c>
      <c r="C26" s="93">
        <f t="shared" si="22"/>
        <v>6.1398799999999998</v>
      </c>
      <c r="D26" s="93">
        <v>0.83</v>
      </c>
      <c r="E26" s="94">
        <f t="shared" si="0"/>
        <v>1.4885823502581756</v>
      </c>
      <c r="G26" s="93">
        <v>0.21</v>
      </c>
      <c r="H26" s="93">
        <f t="shared" si="23"/>
        <v>5.8801500000000004</v>
      </c>
      <c r="I26" s="93">
        <v>0.54</v>
      </c>
      <c r="J26" s="94">
        <f t="shared" si="1"/>
        <v>2.1418826227587515</v>
      </c>
      <c r="L26" s="93">
        <v>0.21</v>
      </c>
      <c r="M26" s="93">
        <f t="shared" si="24"/>
        <v>5.9700300000000004</v>
      </c>
      <c r="N26" s="93">
        <v>1.77</v>
      </c>
      <c r="O26" s="94">
        <f t="shared" si="2"/>
        <v>1.9059190866141731</v>
      </c>
      <c r="Q26" s="93">
        <v>0.21</v>
      </c>
      <c r="R26" s="93">
        <f t="shared" si="25"/>
        <v>5.74491</v>
      </c>
      <c r="S26" s="93">
        <v>0.45</v>
      </c>
      <c r="T26" s="94">
        <f t="shared" si="3"/>
        <v>2.5992865866141734</v>
      </c>
      <c r="V26" s="93">
        <v>0.21</v>
      </c>
      <c r="W26" s="93">
        <f t="shared" si="26"/>
        <v>5.9697800000000001</v>
      </c>
      <c r="X26" s="93">
        <v>0.33</v>
      </c>
      <c r="Y26" s="94">
        <f t="shared" si="4"/>
        <v>1.8230554087797362</v>
      </c>
      <c r="AA26" s="93">
        <v>0.21</v>
      </c>
      <c r="AB26" s="93">
        <f t="shared" si="27"/>
        <v>6.3992499999999994</v>
      </c>
      <c r="AC26" s="93">
        <v>0.32</v>
      </c>
      <c r="AD26" s="94">
        <f t="shared" si="5"/>
        <v>1.614715617647059</v>
      </c>
      <c r="AF26" s="93">
        <v>0.21</v>
      </c>
      <c r="AG26" s="93">
        <f t="shared" si="28"/>
        <v>5.8433799999999998</v>
      </c>
      <c r="AH26" s="93">
        <v>0.44</v>
      </c>
      <c r="AI26" s="94">
        <f t="shared" si="6"/>
        <v>3.3309395585215609</v>
      </c>
      <c r="AK26" s="93">
        <v>0.21</v>
      </c>
      <c r="AL26" s="93">
        <f t="shared" si="29"/>
        <v>6.2428300000000005</v>
      </c>
      <c r="AM26" s="93">
        <v>0.69</v>
      </c>
      <c r="AN26" s="94">
        <f t="shared" si="7"/>
        <v>3.128395117647059</v>
      </c>
      <c r="AP26" s="93">
        <v>0.21</v>
      </c>
      <c r="AQ26" s="93">
        <f t="shared" si="30"/>
        <v>5.7593500000000004</v>
      </c>
      <c r="AR26" s="93">
        <v>1.36</v>
      </c>
      <c r="AS26" s="94">
        <f t="shared" si="8"/>
        <v>2.3883854092281678</v>
      </c>
      <c r="AU26" s="93">
        <v>0.21</v>
      </c>
      <c r="AV26" s="93">
        <f t="shared" si="31"/>
        <v>5.4610199999999995</v>
      </c>
      <c r="AW26" s="93">
        <v>0.56999999999999995</v>
      </c>
      <c r="AX26" s="94">
        <f t="shared" si="9"/>
        <v>3.4477805585215608</v>
      </c>
      <c r="AZ26" s="93">
        <v>0.21</v>
      </c>
      <c r="BA26" s="93">
        <f t="shared" si="32"/>
        <v>5.5523699999999998</v>
      </c>
      <c r="BB26" s="93">
        <v>2.7</v>
      </c>
      <c r="BC26" s="94">
        <f t="shared" si="10"/>
        <v>3.0044441176470591</v>
      </c>
      <c r="BE26" s="93">
        <v>0.21</v>
      </c>
      <c r="BF26" s="93">
        <f t="shared" si="33"/>
        <v>5.5567000000000011</v>
      </c>
      <c r="BG26" s="93">
        <v>1.0329999999999999</v>
      </c>
      <c r="BH26" s="94">
        <f t="shared" si="11"/>
        <v>3.046268591581109</v>
      </c>
      <c r="BJ26" s="93">
        <v>0.21</v>
      </c>
      <c r="BK26" s="93">
        <f t="shared" si="34"/>
        <v>6.4742199999999999</v>
      </c>
      <c r="BL26" s="93">
        <v>0.21</v>
      </c>
      <c r="BM26" s="94">
        <f t="shared" si="12"/>
        <v>1.1286791451612903</v>
      </c>
      <c r="BO26" s="93">
        <v>0.21</v>
      </c>
      <c r="BP26" s="93">
        <f t="shared" si="35"/>
        <v>5.5750599999999997</v>
      </c>
      <c r="BQ26" s="93">
        <v>0</v>
      </c>
      <c r="BR26" s="94">
        <f t="shared" si="13"/>
        <v>4.3061920000000002</v>
      </c>
      <c r="BT26" s="93">
        <v>0.21</v>
      </c>
      <c r="BU26" s="93">
        <f t="shared" si="36"/>
        <v>5.5038599999999995</v>
      </c>
      <c r="BV26" s="93">
        <v>0.996</v>
      </c>
      <c r="BW26" s="94">
        <f t="shared" si="14"/>
        <v>2.9226716000000001</v>
      </c>
      <c r="BY26" s="93">
        <v>0.21</v>
      </c>
      <c r="BZ26" s="93">
        <f t="shared" si="37"/>
        <v>5.8427699999999998</v>
      </c>
      <c r="CA26" s="93">
        <v>0</v>
      </c>
      <c r="CB26" s="94">
        <f t="shared" si="15"/>
        <v>1.9966495866141731</v>
      </c>
      <c r="CD26" s="93">
        <v>0.21</v>
      </c>
      <c r="CE26" s="93">
        <f t="shared" si="38"/>
        <v>5.3295200000000005</v>
      </c>
      <c r="CF26" s="93">
        <v>3</v>
      </c>
      <c r="CG26" s="94">
        <f t="shared" si="16"/>
        <v>3.9190190361445785</v>
      </c>
      <c r="CI26" s="93">
        <v>0.21</v>
      </c>
      <c r="CJ26" s="93">
        <f t="shared" si="39"/>
        <v>5.9236000000000004</v>
      </c>
      <c r="CK26" s="93">
        <v>0.2</v>
      </c>
      <c r="CL26" s="94">
        <f t="shared" si="17"/>
        <v>3.1511390361445781</v>
      </c>
      <c r="CN26" s="93">
        <v>0.21</v>
      </c>
      <c r="CO26" s="93">
        <f t="shared" si="40"/>
        <v>6.0573499999999996</v>
      </c>
      <c r="CP26" s="93">
        <v>0</v>
      </c>
      <c r="CQ26" s="94">
        <f t="shared" si="18"/>
        <v>1.2975529262075427</v>
      </c>
      <c r="CS26" s="93">
        <v>0.21</v>
      </c>
      <c r="CT26" s="93">
        <f t="shared" si="41"/>
        <v>5.7190599999999998</v>
      </c>
      <c r="CU26" s="93">
        <v>0</v>
      </c>
      <c r="CV26" s="94">
        <f t="shared" si="19"/>
        <v>2.6898661176470586</v>
      </c>
      <c r="CX26" s="93">
        <v>0.21</v>
      </c>
      <c r="CY26" s="93">
        <f t="shared" si="42"/>
        <v>6.3215800000000009</v>
      </c>
      <c r="CZ26" s="93">
        <v>0.54</v>
      </c>
      <c r="DA26" s="94">
        <f t="shared" si="20"/>
        <v>2.9917265</v>
      </c>
      <c r="DC26" s="93">
        <v>0.21</v>
      </c>
      <c r="DD26" s="93">
        <f t="shared" si="43"/>
        <v>6.1779700000000002</v>
      </c>
      <c r="DE26" s="93">
        <v>0.46</v>
      </c>
      <c r="DF26" s="94">
        <f t="shared" si="21"/>
        <v>1.694953468690702</v>
      </c>
    </row>
    <row r="27" spans="2:110" x14ac:dyDescent="0.25">
      <c r="B27" s="93">
        <v>0.22</v>
      </c>
      <c r="C27" s="93">
        <f t="shared" si="22"/>
        <v>6.1441600000000003</v>
      </c>
      <c r="D27" s="93">
        <v>0.83</v>
      </c>
      <c r="E27" s="94">
        <f t="shared" si="0"/>
        <v>1.482331991394148</v>
      </c>
      <c r="G27" s="93">
        <v>0.22</v>
      </c>
      <c r="H27" s="93">
        <f t="shared" si="23"/>
        <v>5.8823000000000008</v>
      </c>
      <c r="I27" s="93">
        <v>0.54</v>
      </c>
      <c r="J27" s="94">
        <f t="shared" si="1"/>
        <v>2.1315478792605744</v>
      </c>
      <c r="L27" s="93">
        <v>0.22</v>
      </c>
      <c r="M27" s="93">
        <f t="shared" si="24"/>
        <v>5.9764600000000003</v>
      </c>
      <c r="N27" s="93">
        <v>1.77</v>
      </c>
      <c r="O27" s="94">
        <f t="shared" si="2"/>
        <v>1.8870539842519687</v>
      </c>
      <c r="Q27" s="93">
        <v>0.22</v>
      </c>
      <c r="R27" s="93">
        <f t="shared" si="25"/>
        <v>5.7406199999999998</v>
      </c>
      <c r="S27" s="93">
        <v>0.45</v>
      </c>
      <c r="T27" s="94">
        <f t="shared" si="3"/>
        <v>2.6105349842519687</v>
      </c>
      <c r="V27" s="93">
        <v>0.22</v>
      </c>
      <c r="W27" s="93">
        <f t="shared" si="26"/>
        <v>5.9659600000000008</v>
      </c>
      <c r="X27" s="93">
        <v>0.33</v>
      </c>
      <c r="Y27" s="94">
        <f t="shared" si="4"/>
        <v>1.8316323384167355</v>
      </c>
      <c r="AA27" s="93">
        <v>0.22</v>
      </c>
      <c r="AB27" s="93">
        <f t="shared" si="27"/>
        <v>6.3955000000000002</v>
      </c>
      <c r="AC27" s="93">
        <v>0.32</v>
      </c>
      <c r="AD27" s="94">
        <f t="shared" si="5"/>
        <v>1.6205846470588237</v>
      </c>
      <c r="AF27" s="93">
        <v>0.22</v>
      </c>
      <c r="AG27" s="93">
        <f t="shared" si="28"/>
        <v>5.8411600000000004</v>
      </c>
      <c r="AH27" s="93">
        <v>0.44</v>
      </c>
      <c r="AI27" s="94">
        <f t="shared" si="6"/>
        <v>3.3195713470225869</v>
      </c>
      <c r="AK27" s="93">
        <v>0.22</v>
      </c>
      <c r="AL27" s="93">
        <f t="shared" si="29"/>
        <v>6.2410600000000009</v>
      </c>
      <c r="AM27" s="93">
        <v>0.69</v>
      </c>
      <c r="AN27" s="94">
        <f t="shared" si="7"/>
        <v>3.1122176470588236</v>
      </c>
      <c r="AP27" s="93">
        <v>0.22</v>
      </c>
      <c r="AQ27" s="93">
        <f t="shared" si="30"/>
        <v>5.7637</v>
      </c>
      <c r="AR27" s="93">
        <v>1.36</v>
      </c>
      <c r="AS27" s="94">
        <f t="shared" si="8"/>
        <v>2.376349150138906</v>
      </c>
      <c r="AU27" s="93">
        <v>0.22</v>
      </c>
      <c r="AV27" s="93">
        <f t="shared" si="31"/>
        <v>5.4636399999999998</v>
      </c>
      <c r="AW27" s="93">
        <v>0.56999999999999995</v>
      </c>
      <c r="AX27" s="94">
        <f t="shared" si="9"/>
        <v>3.4339193470225875</v>
      </c>
      <c r="AZ27" s="93">
        <v>0.22</v>
      </c>
      <c r="BA27" s="93">
        <f t="shared" si="32"/>
        <v>5.5593400000000006</v>
      </c>
      <c r="BB27" s="93">
        <v>2.7</v>
      </c>
      <c r="BC27" s="94">
        <f t="shared" si="10"/>
        <v>2.9741576470588238</v>
      </c>
      <c r="BE27" s="93">
        <v>0.22</v>
      </c>
      <c r="BF27" s="93">
        <f t="shared" si="33"/>
        <v>5.551400000000001</v>
      </c>
      <c r="BG27" s="93">
        <v>1.0329999999999999</v>
      </c>
      <c r="BH27" s="94">
        <f t="shared" si="11"/>
        <v>3.0648407030800824</v>
      </c>
      <c r="BJ27" s="93">
        <v>0.22</v>
      </c>
      <c r="BK27" s="93">
        <f t="shared" si="34"/>
        <v>6.4740399999999996</v>
      </c>
      <c r="BL27" s="93">
        <v>0.21</v>
      </c>
      <c r="BM27" s="94">
        <f t="shared" si="12"/>
        <v>1.1111615806451614</v>
      </c>
      <c r="BO27" s="93">
        <v>0.22</v>
      </c>
      <c r="BP27" s="93">
        <f t="shared" si="35"/>
        <v>5.5729199999999999</v>
      </c>
      <c r="BQ27" s="93">
        <v>0</v>
      </c>
      <c r="BR27" s="94">
        <f t="shared" si="13"/>
        <v>4.2993440000000005</v>
      </c>
      <c r="BT27" s="93">
        <v>0.22</v>
      </c>
      <c r="BU27" s="93">
        <f t="shared" si="36"/>
        <v>5.5085199999999999</v>
      </c>
      <c r="BV27" s="93">
        <v>0.996</v>
      </c>
      <c r="BW27" s="94">
        <f t="shared" si="14"/>
        <v>2.8847423999999999</v>
      </c>
      <c r="BY27" s="93">
        <v>0.22</v>
      </c>
      <c r="BZ27" s="93">
        <f t="shared" si="37"/>
        <v>5.84314</v>
      </c>
      <c r="CA27" s="93">
        <v>0</v>
      </c>
      <c r="CB27" s="94">
        <f t="shared" si="15"/>
        <v>1.9782109842519686</v>
      </c>
      <c r="CD27" s="93">
        <v>0.22</v>
      </c>
      <c r="CE27" s="93">
        <f t="shared" si="38"/>
        <v>5.3386399999999998</v>
      </c>
      <c r="CF27" s="93">
        <v>3</v>
      </c>
      <c r="CG27" s="94">
        <f t="shared" si="16"/>
        <v>3.8670008950086059</v>
      </c>
      <c r="CI27" s="93">
        <v>0.22</v>
      </c>
      <c r="CJ27" s="93">
        <f t="shared" si="39"/>
        <v>5.9252000000000002</v>
      </c>
      <c r="CK27" s="93">
        <v>0.2</v>
      </c>
      <c r="CL27" s="94">
        <f t="shared" si="17"/>
        <v>3.1306808950086054</v>
      </c>
      <c r="CN27" s="93">
        <v>0.22</v>
      </c>
      <c r="CO27" s="93">
        <f t="shared" si="40"/>
        <v>6.0577000000000005</v>
      </c>
      <c r="CP27" s="93">
        <v>0</v>
      </c>
      <c r="CQ27" s="94">
        <f t="shared" si="18"/>
        <v>1.2803799281030088</v>
      </c>
      <c r="CS27" s="93">
        <v>0.22</v>
      </c>
      <c r="CT27" s="93">
        <f t="shared" si="41"/>
        <v>5.7239199999999997</v>
      </c>
      <c r="CU27" s="93">
        <v>0</v>
      </c>
      <c r="CV27" s="94">
        <f t="shared" si="19"/>
        <v>2.6846216470588233</v>
      </c>
      <c r="CX27" s="93">
        <v>0.22</v>
      </c>
      <c r="CY27" s="93">
        <f t="shared" si="42"/>
        <v>6.3235600000000005</v>
      </c>
      <c r="CZ27" s="93">
        <v>0.54</v>
      </c>
      <c r="DA27" s="94">
        <f t="shared" si="20"/>
        <v>2.9687109999999999</v>
      </c>
      <c r="DC27" s="93">
        <v>0.22</v>
      </c>
      <c r="DD27" s="93">
        <f t="shared" si="43"/>
        <v>6.18154</v>
      </c>
      <c r="DE27" s="93">
        <v>0.46</v>
      </c>
      <c r="DF27" s="94">
        <f t="shared" si="21"/>
        <v>1.668317874762808</v>
      </c>
    </row>
    <row r="28" spans="2:110" x14ac:dyDescent="0.25">
      <c r="B28" s="93">
        <v>0.23</v>
      </c>
      <c r="C28" s="93">
        <f t="shared" si="22"/>
        <v>6.1484399999999999</v>
      </c>
      <c r="D28" s="93">
        <v>0.83</v>
      </c>
      <c r="E28" s="94">
        <f t="shared" si="0"/>
        <v>1.4762476325301206</v>
      </c>
      <c r="G28" s="93">
        <v>0.23</v>
      </c>
      <c r="H28" s="93">
        <f t="shared" si="23"/>
        <v>5.8844500000000002</v>
      </c>
      <c r="I28" s="93">
        <v>0.54</v>
      </c>
      <c r="J28" s="94">
        <f t="shared" si="1"/>
        <v>2.1213211357623973</v>
      </c>
      <c r="L28" s="93">
        <v>0.23</v>
      </c>
      <c r="M28" s="93">
        <f t="shared" si="24"/>
        <v>5.9828900000000003</v>
      </c>
      <c r="N28" s="93">
        <v>1.77</v>
      </c>
      <c r="O28" s="94">
        <f t="shared" si="2"/>
        <v>1.8685428818897638</v>
      </c>
      <c r="Q28" s="93">
        <v>0.23</v>
      </c>
      <c r="R28" s="93">
        <f t="shared" si="25"/>
        <v>5.7363300000000006</v>
      </c>
      <c r="S28" s="93">
        <v>0.45</v>
      </c>
      <c r="T28" s="94">
        <f t="shared" si="3"/>
        <v>2.6218733818897637</v>
      </c>
      <c r="V28" s="93">
        <v>0.23</v>
      </c>
      <c r="W28" s="93">
        <f t="shared" si="26"/>
        <v>5.9621399999999998</v>
      </c>
      <c r="X28" s="93">
        <v>0.33</v>
      </c>
      <c r="Y28" s="94">
        <f t="shared" si="4"/>
        <v>1.8402752680537344</v>
      </c>
      <c r="AA28" s="93">
        <v>0.23</v>
      </c>
      <c r="AB28" s="93">
        <f t="shared" si="27"/>
        <v>6.39175</v>
      </c>
      <c r="AC28" s="93">
        <v>0.32</v>
      </c>
      <c r="AD28" s="94">
        <f t="shared" si="5"/>
        <v>1.6265176764705884</v>
      </c>
      <c r="AF28" s="93">
        <v>0.23</v>
      </c>
      <c r="AG28" s="93">
        <f t="shared" si="28"/>
        <v>5.8389399999999991</v>
      </c>
      <c r="AH28" s="93">
        <v>0.44</v>
      </c>
      <c r="AI28" s="94">
        <f t="shared" si="6"/>
        <v>3.3082911355236142</v>
      </c>
      <c r="AK28" s="93">
        <v>0.23</v>
      </c>
      <c r="AL28" s="93">
        <f t="shared" si="29"/>
        <v>6.2392900000000004</v>
      </c>
      <c r="AM28" s="93">
        <v>0.69</v>
      </c>
      <c r="AN28" s="94">
        <f t="shared" si="7"/>
        <v>3.0961781764705885</v>
      </c>
      <c r="AP28" s="93">
        <v>0.23</v>
      </c>
      <c r="AQ28" s="93">
        <f t="shared" si="30"/>
        <v>5.7680500000000006</v>
      </c>
      <c r="AR28" s="93">
        <v>1.36</v>
      </c>
      <c r="AS28" s="94">
        <f t="shared" si="8"/>
        <v>2.3645848910496436</v>
      </c>
      <c r="AU28" s="93">
        <v>0.23</v>
      </c>
      <c r="AV28" s="93">
        <f t="shared" si="31"/>
        <v>5.4662600000000001</v>
      </c>
      <c r="AW28" s="93">
        <v>0.56999999999999995</v>
      </c>
      <c r="AX28" s="94">
        <f t="shared" si="9"/>
        <v>3.4201721355236141</v>
      </c>
      <c r="AZ28" s="93">
        <v>0.23</v>
      </c>
      <c r="BA28" s="93">
        <f t="shared" si="32"/>
        <v>5.5663099999999996</v>
      </c>
      <c r="BB28" s="93">
        <v>2.7</v>
      </c>
      <c r="BC28" s="94">
        <f t="shared" si="10"/>
        <v>2.9444111764705885</v>
      </c>
      <c r="BE28" s="93">
        <v>0.23</v>
      </c>
      <c r="BF28" s="93">
        <f t="shared" si="33"/>
        <v>5.5461000000000009</v>
      </c>
      <c r="BG28" s="93">
        <v>1.0329999999999999</v>
      </c>
      <c r="BH28" s="94">
        <f t="shared" si="11"/>
        <v>3.0836194145790552</v>
      </c>
      <c r="BJ28" s="93">
        <v>0.23</v>
      </c>
      <c r="BK28" s="93">
        <f t="shared" si="34"/>
        <v>6.4738600000000002</v>
      </c>
      <c r="BL28" s="93">
        <v>0.21</v>
      </c>
      <c r="BM28" s="94">
        <f t="shared" si="12"/>
        <v>1.0936860161290325</v>
      </c>
      <c r="BO28" s="93">
        <v>0.23</v>
      </c>
      <c r="BP28" s="93">
        <f t="shared" si="35"/>
        <v>5.5707800000000001</v>
      </c>
      <c r="BQ28" s="93">
        <v>0</v>
      </c>
      <c r="BR28" s="94">
        <f t="shared" si="13"/>
        <v>4.2924960000000008</v>
      </c>
      <c r="BT28" s="93">
        <v>0.23</v>
      </c>
      <c r="BU28" s="93">
        <f t="shared" si="36"/>
        <v>5.5131799999999993</v>
      </c>
      <c r="BV28" s="93">
        <v>0.996</v>
      </c>
      <c r="BW28" s="94">
        <f t="shared" si="14"/>
        <v>2.8470124000000001</v>
      </c>
      <c r="BY28" s="93">
        <v>0.23</v>
      </c>
      <c r="BZ28" s="93">
        <f t="shared" si="37"/>
        <v>5.8435100000000002</v>
      </c>
      <c r="CA28" s="93">
        <v>0</v>
      </c>
      <c r="CB28" s="94">
        <f t="shared" si="15"/>
        <v>1.9597723818897639</v>
      </c>
      <c r="CD28" s="93">
        <v>0.23</v>
      </c>
      <c r="CE28" s="93">
        <f t="shared" si="38"/>
        <v>5.3477600000000001</v>
      </c>
      <c r="CF28" s="93">
        <v>3</v>
      </c>
      <c r="CG28" s="94">
        <f t="shared" si="16"/>
        <v>3.8155827538726337</v>
      </c>
      <c r="CI28" s="93">
        <v>0.23</v>
      </c>
      <c r="CJ28" s="93">
        <f t="shared" si="39"/>
        <v>5.9267999999999992</v>
      </c>
      <c r="CK28" s="93">
        <v>0.2</v>
      </c>
      <c r="CL28" s="94">
        <f t="shared" si="17"/>
        <v>3.1102627538726337</v>
      </c>
      <c r="CN28" s="93">
        <v>0.23</v>
      </c>
      <c r="CO28" s="93">
        <f t="shared" si="40"/>
        <v>6.0580499999999997</v>
      </c>
      <c r="CP28" s="93">
        <v>0</v>
      </c>
      <c r="CQ28" s="94">
        <f t="shared" si="18"/>
        <v>1.2632069299984749</v>
      </c>
      <c r="CS28" s="93">
        <v>0.23</v>
      </c>
      <c r="CT28" s="93">
        <f t="shared" si="41"/>
        <v>5.7287800000000004</v>
      </c>
      <c r="CU28" s="93">
        <v>0</v>
      </c>
      <c r="CV28" s="94">
        <f t="shared" si="19"/>
        <v>2.679377176470588</v>
      </c>
      <c r="CX28" s="93">
        <v>0.23</v>
      </c>
      <c r="CY28" s="93">
        <f t="shared" si="42"/>
        <v>6.3255400000000002</v>
      </c>
      <c r="CZ28" s="93">
        <v>0.54</v>
      </c>
      <c r="DA28" s="94">
        <f t="shared" si="20"/>
        <v>2.9458035000000002</v>
      </c>
      <c r="DC28" s="93">
        <v>0.23</v>
      </c>
      <c r="DD28" s="93">
        <f t="shared" si="43"/>
        <v>6.1851099999999999</v>
      </c>
      <c r="DE28" s="93">
        <v>0.46</v>
      </c>
      <c r="DF28" s="94">
        <f t="shared" si="21"/>
        <v>1.6417742808349145</v>
      </c>
    </row>
    <row r="29" spans="2:110" x14ac:dyDescent="0.25">
      <c r="B29" s="93">
        <v>0.24</v>
      </c>
      <c r="C29" s="93">
        <f t="shared" si="22"/>
        <v>6.1527199999999995</v>
      </c>
      <c r="D29" s="93">
        <v>0.83</v>
      </c>
      <c r="E29" s="94">
        <f t="shared" si="0"/>
        <v>1.4703292736660929</v>
      </c>
      <c r="G29" s="93">
        <v>0.24</v>
      </c>
      <c r="H29" s="93">
        <f t="shared" si="23"/>
        <v>5.8865999999999996</v>
      </c>
      <c r="I29" s="93">
        <v>0.54</v>
      </c>
      <c r="J29" s="94">
        <f t="shared" si="1"/>
        <v>2.1112023922642198</v>
      </c>
      <c r="L29" s="93">
        <v>0.24</v>
      </c>
      <c r="M29" s="93">
        <f t="shared" si="24"/>
        <v>5.9893199999999993</v>
      </c>
      <c r="N29" s="93">
        <v>1.77</v>
      </c>
      <c r="O29" s="94">
        <f t="shared" si="2"/>
        <v>1.8503857795275591</v>
      </c>
      <c r="Q29" s="93">
        <v>0.24</v>
      </c>
      <c r="R29" s="93">
        <f t="shared" si="25"/>
        <v>5.7320399999999996</v>
      </c>
      <c r="S29" s="93">
        <v>0.45</v>
      </c>
      <c r="T29" s="94">
        <f t="shared" si="3"/>
        <v>2.6333017795275588</v>
      </c>
      <c r="V29" s="93">
        <v>0.24</v>
      </c>
      <c r="W29" s="93">
        <f t="shared" si="26"/>
        <v>5.9583199999999996</v>
      </c>
      <c r="X29" s="93">
        <v>0.33</v>
      </c>
      <c r="Y29" s="94">
        <f t="shared" si="4"/>
        <v>1.8489841976907335</v>
      </c>
      <c r="AA29" s="93">
        <v>0.24</v>
      </c>
      <c r="AB29" s="93">
        <f t="shared" si="27"/>
        <v>6.3879999999999999</v>
      </c>
      <c r="AC29" s="93">
        <v>0.32</v>
      </c>
      <c r="AD29" s="94">
        <f t="shared" si="5"/>
        <v>1.632514705882353</v>
      </c>
      <c r="AF29" s="93">
        <v>0.24</v>
      </c>
      <c r="AG29" s="93">
        <f t="shared" si="28"/>
        <v>5.8367199999999997</v>
      </c>
      <c r="AH29" s="93">
        <v>0.44</v>
      </c>
      <c r="AI29" s="94">
        <f t="shared" si="6"/>
        <v>3.2970989240246404</v>
      </c>
      <c r="AK29" s="93">
        <v>0.24</v>
      </c>
      <c r="AL29" s="93">
        <f t="shared" si="29"/>
        <v>6.23752</v>
      </c>
      <c r="AM29" s="93">
        <v>0.69</v>
      </c>
      <c r="AN29" s="94">
        <f t="shared" si="7"/>
        <v>3.0802767058823526</v>
      </c>
      <c r="AP29" s="93">
        <v>0.24</v>
      </c>
      <c r="AQ29" s="93">
        <f t="shared" si="30"/>
        <v>5.7724000000000002</v>
      </c>
      <c r="AR29" s="93">
        <v>1.36</v>
      </c>
      <c r="AS29" s="94">
        <f t="shared" si="8"/>
        <v>2.3530926319603815</v>
      </c>
      <c r="AU29" s="93">
        <v>0.24</v>
      </c>
      <c r="AV29" s="93">
        <f t="shared" si="31"/>
        <v>5.4688799999999995</v>
      </c>
      <c r="AW29" s="93">
        <v>0.56999999999999995</v>
      </c>
      <c r="AX29" s="94">
        <f t="shared" si="9"/>
        <v>3.4065389240246406</v>
      </c>
      <c r="AZ29" s="93">
        <v>0.24</v>
      </c>
      <c r="BA29" s="93">
        <f t="shared" si="32"/>
        <v>5.5732799999999996</v>
      </c>
      <c r="BB29" s="93">
        <v>2.7</v>
      </c>
      <c r="BC29" s="94">
        <f t="shared" si="10"/>
        <v>2.9152047058823531</v>
      </c>
      <c r="BE29" s="93">
        <v>0.24</v>
      </c>
      <c r="BF29" s="93">
        <f t="shared" si="33"/>
        <v>5.5408000000000008</v>
      </c>
      <c r="BG29" s="93">
        <v>1.0329999999999999</v>
      </c>
      <c r="BH29" s="94">
        <f t="shared" si="11"/>
        <v>3.1026047260780287</v>
      </c>
      <c r="BJ29" s="93">
        <v>0.24</v>
      </c>
      <c r="BK29" s="93">
        <f t="shared" si="34"/>
        <v>6.4736799999999999</v>
      </c>
      <c r="BL29" s="93">
        <v>0.21</v>
      </c>
      <c r="BM29" s="94">
        <f t="shared" si="12"/>
        <v>1.0762524516129035</v>
      </c>
      <c r="BO29" s="93">
        <v>0.24</v>
      </c>
      <c r="BP29" s="93">
        <f t="shared" si="35"/>
        <v>5.5686400000000003</v>
      </c>
      <c r="BQ29" s="93">
        <v>0</v>
      </c>
      <c r="BR29" s="94">
        <f t="shared" si="13"/>
        <v>4.2856480000000001</v>
      </c>
      <c r="BT29" s="93">
        <v>0.24</v>
      </c>
      <c r="BU29" s="93">
        <f t="shared" si="36"/>
        <v>5.5178399999999996</v>
      </c>
      <c r="BV29" s="93">
        <v>0.996</v>
      </c>
      <c r="BW29" s="94">
        <f t="shared" si="14"/>
        <v>2.8094815999999998</v>
      </c>
      <c r="BY29" s="93">
        <v>0.24</v>
      </c>
      <c r="BZ29" s="93">
        <f t="shared" si="37"/>
        <v>5.8438799999999995</v>
      </c>
      <c r="CA29" s="93">
        <v>0</v>
      </c>
      <c r="CB29" s="94">
        <f t="shared" si="15"/>
        <v>1.9413337795275589</v>
      </c>
      <c r="CD29" s="93">
        <v>0.24</v>
      </c>
      <c r="CE29" s="93">
        <f t="shared" si="38"/>
        <v>5.3568800000000003</v>
      </c>
      <c r="CF29" s="93">
        <v>3</v>
      </c>
      <c r="CG29" s="94">
        <f t="shared" si="16"/>
        <v>3.764764612736661</v>
      </c>
      <c r="CI29" s="93">
        <v>0.24</v>
      </c>
      <c r="CJ29" s="93">
        <f t="shared" si="39"/>
        <v>5.9283999999999999</v>
      </c>
      <c r="CK29" s="93">
        <v>0.2</v>
      </c>
      <c r="CL29" s="94">
        <f t="shared" si="17"/>
        <v>3.0898846127366606</v>
      </c>
      <c r="CN29" s="93">
        <v>0.24</v>
      </c>
      <c r="CO29" s="93">
        <f t="shared" si="40"/>
        <v>6.0583999999999998</v>
      </c>
      <c r="CP29" s="93">
        <v>0</v>
      </c>
      <c r="CQ29" s="94">
        <f t="shared" si="18"/>
        <v>1.2460339318939411</v>
      </c>
      <c r="CS29" s="93">
        <v>0.24</v>
      </c>
      <c r="CT29" s="93">
        <f t="shared" si="41"/>
        <v>5.7336399999999994</v>
      </c>
      <c r="CU29" s="93">
        <v>0</v>
      </c>
      <c r="CV29" s="94">
        <f t="shared" si="19"/>
        <v>2.6741327058823527</v>
      </c>
      <c r="CX29" s="93">
        <v>0.24</v>
      </c>
      <c r="CY29" s="93">
        <f t="shared" si="42"/>
        <v>6.3275199999999998</v>
      </c>
      <c r="CZ29" s="93">
        <v>0.54</v>
      </c>
      <c r="DA29" s="94">
        <f t="shared" si="20"/>
        <v>2.9230040000000002</v>
      </c>
      <c r="DC29" s="93">
        <v>0.24</v>
      </c>
      <c r="DD29" s="93">
        <f t="shared" si="43"/>
        <v>6.1886799999999997</v>
      </c>
      <c r="DE29" s="93">
        <v>0.46</v>
      </c>
      <c r="DF29" s="94">
        <f t="shared" si="21"/>
        <v>1.6153226869070207</v>
      </c>
    </row>
    <row r="30" spans="2:110" x14ac:dyDescent="0.25">
      <c r="B30" s="93">
        <v>0.25</v>
      </c>
      <c r="C30" s="93">
        <f t="shared" si="22"/>
        <v>6.157</v>
      </c>
      <c r="D30" s="93">
        <v>0.83</v>
      </c>
      <c r="E30" s="94">
        <f t="shared" si="0"/>
        <v>1.4645769148020655</v>
      </c>
      <c r="G30" s="93">
        <v>0.25</v>
      </c>
      <c r="H30" s="93">
        <f t="shared" si="23"/>
        <v>5.8887499999999999</v>
      </c>
      <c r="I30" s="93">
        <v>0.54</v>
      </c>
      <c r="J30" s="94">
        <f t="shared" si="1"/>
        <v>2.1011916487660427</v>
      </c>
      <c r="L30" s="93">
        <v>0.25</v>
      </c>
      <c r="M30" s="93">
        <f t="shared" si="24"/>
        <v>5.9957499999999992</v>
      </c>
      <c r="N30" s="93">
        <v>1.77</v>
      </c>
      <c r="O30" s="94">
        <f t="shared" si="2"/>
        <v>1.8325826771653539</v>
      </c>
      <c r="Q30" s="93">
        <v>0.25</v>
      </c>
      <c r="R30" s="93">
        <f t="shared" si="25"/>
        <v>5.7277499999999995</v>
      </c>
      <c r="S30" s="93">
        <v>0.45</v>
      </c>
      <c r="T30" s="94">
        <f t="shared" si="3"/>
        <v>2.6448201771653541</v>
      </c>
      <c r="V30" s="93">
        <v>0.25</v>
      </c>
      <c r="W30" s="93">
        <f t="shared" si="26"/>
        <v>5.9544999999999995</v>
      </c>
      <c r="X30" s="93">
        <v>0.33</v>
      </c>
      <c r="Y30" s="94">
        <f t="shared" si="4"/>
        <v>1.857759127327733</v>
      </c>
      <c r="AA30" s="93">
        <v>0.25</v>
      </c>
      <c r="AB30" s="93">
        <f t="shared" si="27"/>
        <v>6.3842499999999998</v>
      </c>
      <c r="AC30" s="93">
        <v>0.32</v>
      </c>
      <c r="AD30" s="94">
        <f t="shared" si="5"/>
        <v>1.6385757352941177</v>
      </c>
      <c r="AF30" s="93">
        <v>0.25</v>
      </c>
      <c r="AG30" s="93">
        <f t="shared" si="28"/>
        <v>5.8344999999999994</v>
      </c>
      <c r="AH30" s="93">
        <v>0.44</v>
      </c>
      <c r="AI30" s="94">
        <f t="shared" si="6"/>
        <v>3.285994712525667</v>
      </c>
      <c r="AK30" s="93">
        <v>0.25</v>
      </c>
      <c r="AL30" s="93">
        <f t="shared" si="29"/>
        <v>6.2357499999999995</v>
      </c>
      <c r="AM30" s="93">
        <v>0.69</v>
      </c>
      <c r="AN30" s="94">
        <f t="shared" si="7"/>
        <v>3.0645132352941178</v>
      </c>
      <c r="AP30" s="93">
        <v>0.25</v>
      </c>
      <c r="AQ30" s="93">
        <f t="shared" si="30"/>
        <v>5.7767499999999998</v>
      </c>
      <c r="AR30" s="93">
        <v>1.36</v>
      </c>
      <c r="AS30" s="94">
        <f t="shared" si="8"/>
        <v>2.3418723728711202</v>
      </c>
      <c r="AU30" s="93">
        <v>0.25</v>
      </c>
      <c r="AV30" s="93">
        <f t="shared" si="31"/>
        <v>5.4714999999999998</v>
      </c>
      <c r="AW30" s="93">
        <v>0.56999999999999995</v>
      </c>
      <c r="AX30" s="94">
        <f t="shared" si="9"/>
        <v>3.3930197125256671</v>
      </c>
      <c r="AZ30" s="93">
        <v>0.25</v>
      </c>
      <c r="BA30" s="93">
        <f t="shared" si="32"/>
        <v>5.5802499999999995</v>
      </c>
      <c r="BB30" s="93">
        <v>2.7</v>
      </c>
      <c r="BC30" s="94">
        <f t="shared" si="10"/>
        <v>2.8865382352941178</v>
      </c>
      <c r="BE30" s="93">
        <v>0.25</v>
      </c>
      <c r="BF30" s="93">
        <f t="shared" si="33"/>
        <v>5.5355000000000008</v>
      </c>
      <c r="BG30" s="93">
        <v>1.0329999999999999</v>
      </c>
      <c r="BH30" s="94">
        <f t="shared" si="11"/>
        <v>3.1217966375770025</v>
      </c>
      <c r="BJ30" s="93">
        <v>0.25</v>
      </c>
      <c r="BK30" s="93">
        <f t="shared" si="34"/>
        <v>6.4734999999999996</v>
      </c>
      <c r="BL30" s="93">
        <v>0.21</v>
      </c>
      <c r="BM30" s="94">
        <f t="shared" si="12"/>
        <v>1.0588608870967744</v>
      </c>
      <c r="BO30" s="93">
        <v>0.25</v>
      </c>
      <c r="BP30" s="93">
        <f t="shared" si="35"/>
        <v>5.5664999999999996</v>
      </c>
      <c r="BQ30" s="93">
        <v>0</v>
      </c>
      <c r="BR30" s="94">
        <f t="shared" si="13"/>
        <v>4.2788000000000004</v>
      </c>
      <c r="BT30" s="93">
        <v>0.25</v>
      </c>
      <c r="BU30" s="93">
        <f t="shared" si="36"/>
        <v>5.5225</v>
      </c>
      <c r="BV30" s="93">
        <v>0.996</v>
      </c>
      <c r="BW30" s="94">
        <f t="shared" si="14"/>
        <v>2.7721499999999999</v>
      </c>
      <c r="BY30" s="93">
        <v>0.25</v>
      </c>
      <c r="BZ30" s="93">
        <f t="shared" si="37"/>
        <v>5.8442499999999997</v>
      </c>
      <c r="CA30" s="93">
        <v>0</v>
      </c>
      <c r="CB30" s="94">
        <f t="shared" si="15"/>
        <v>1.9228951771653542</v>
      </c>
      <c r="CD30" s="93">
        <v>0.25</v>
      </c>
      <c r="CE30" s="93">
        <f t="shared" si="38"/>
        <v>5.3659999999999997</v>
      </c>
      <c r="CF30" s="93">
        <v>3</v>
      </c>
      <c r="CG30" s="94">
        <f t="shared" si="16"/>
        <v>3.7145464716006886</v>
      </c>
      <c r="CI30" s="93">
        <v>0.25</v>
      </c>
      <c r="CJ30" s="93">
        <f t="shared" si="39"/>
        <v>5.93</v>
      </c>
      <c r="CK30" s="93">
        <v>0.2</v>
      </c>
      <c r="CL30" s="94">
        <f t="shared" si="17"/>
        <v>3.0695464716006882</v>
      </c>
      <c r="CN30" s="93">
        <v>0.25</v>
      </c>
      <c r="CO30" s="93">
        <f t="shared" si="40"/>
        <v>6.0587499999999999</v>
      </c>
      <c r="CP30" s="93">
        <v>0</v>
      </c>
      <c r="CQ30" s="94">
        <f t="shared" si="18"/>
        <v>1.2288609337894072</v>
      </c>
      <c r="CS30" s="93">
        <v>0.25</v>
      </c>
      <c r="CT30" s="93">
        <f t="shared" si="41"/>
        <v>5.7385000000000002</v>
      </c>
      <c r="CU30" s="93">
        <v>0</v>
      </c>
      <c r="CV30" s="94">
        <f t="shared" si="19"/>
        <v>2.6688882352941175</v>
      </c>
      <c r="CX30" s="93">
        <v>0.25</v>
      </c>
      <c r="CY30" s="93">
        <f t="shared" si="42"/>
        <v>6.3294999999999995</v>
      </c>
      <c r="CZ30" s="93">
        <v>0.54</v>
      </c>
      <c r="DA30" s="94">
        <f t="shared" si="20"/>
        <v>2.9003125000000001</v>
      </c>
      <c r="DC30" s="93">
        <v>0.25</v>
      </c>
      <c r="DD30" s="93">
        <f t="shared" si="43"/>
        <v>6.1922499999999996</v>
      </c>
      <c r="DE30" s="93">
        <v>0.46</v>
      </c>
      <c r="DF30" s="94">
        <f t="shared" si="21"/>
        <v>1.588963092979127</v>
      </c>
    </row>
    <row r="31" spans="2:110" x14ac:dyDescent="0.25">
      <c r="B31" s="93">
        <v>0.26</v>
      </c>
      <c r="C31" s="93">
        <f t="shared" si="22"/>
        <v>6.1612799999999996</v>
      </c>
      <c r="D31" s="93">
        <v>0.83</v>
      </c>
      <c r="E31" s="94">
        <f t="shared" si="0"/>
        <v>1.4589905559380381</v>
      </c>
      <c r="G31" s="93">
        <v>0.26</v>
      </c>
      <c r="H31" s="93">
        <f t="shared" si="23"/>
        <v>5.8909000000000002</v>
      </c>
      <c r="I31" s="93">
        <v>0.54</v>
      </c>
      <c r="J31" s="94">
        <f t="shared" si="1"/>
        <v>2.0912889052678656</v>
      </c>
      <c r="L31" s="93">
        <v>0.26</v>
      </c>
      <c r="M31" s="93">
        <f t="shared" si="24"/>
        <v>6.0021800000000001</v>
      </c>
      <c r="N31" s="93">
        <v>1.77</v>
      </c>
      <c r="O31" s="94">
        <f t="shared" si="2"/>
        <v>1.8151335748031494</v>
      </c>
      <c r="Q31" s="93">
        <v>0.26</v>
      </c>
      <c r="R31" s="93">
        <f t="shared" si="25"/>
        <v>5.7234599999999993</v>
      </c>
      <c r="S31" s="93">
        <v>0.45</v>
      </c>
      <c r="T31" s="94">
        <f t="shared" si="3"/>
        <v>2.6564285748031495</v>
      </c>
      <c r="V31" s="93">
        <v>0.26</v>
      </c>
      <c r="W31" s="93">
        <f t="shared" si="26"/>
        <v>5.9506799999999993</v>
      </c>
      <c r="X31" s="93">
        <v>0.33</v>
      </c>
      <c r="Y31" s="94">
        <f t="shared" si="4"/>
        <v>1.8666000569647319</v>
      </c>
      <c r="AA31" s="93">
        <v>0.26</v>
      </c>
      <c r="AB31" s="93">
        <f t="shared" si="27"/>
        <v>6.3804999999999996</v>
      </c>
      <c r="AC31" s="93">
        <v>0.32</v>
      </c>
      <c r="AD31" s="94">
        <f t="shared" si="5"/>
        <v>1.6447007647058822</v>
      </c>
      <c r="AF31" s="93">
        <v>0.26</v>
      </c>
      <c r="AG31" s="93">
        <f t="shared" si="28"/>
        <v>5.8322799999999999</v>
      </c>
      <c r="AH31" s="93">
        <v>0.44</v>
      </c>
      <c r="AI31" s="94">
        <f t="shared" si="6"/>
        <v>3.2749785010266943</v>
      </c>
      <c r="AK31" s="93">
        <v>0.26</v>
      </c>
      <c r="AL31" s="93">
        <f t="shared" si="29"/>
        <v>6.2339799999999999</v>
      </c>
      <c r="AM31" s="93">
        <v>0.69</v>
      </c>
      <c r="AN31" s="94">
        <f t="shared" si="7"/>
        <v>3.0488877647058819</v>
      </c>
      <c r="AP31" s="93">
        <v>0.26</v>
      </c>
      <c r="AQ31" s="93">
        <f t="shared" si="30"/>
        <v>5.7811000000000003</v>
      </c>
      <c r="AR31" s="93">
        <v>1.36</v>
      </c>
      <c r="AS31" s="94">
        <f t="shared" si="8"/>
        <v>2.3309241137818577</v>
      </c>
      <c r="AU31" s="93">
        <v>0.26</v>
      </c>
      <c r="AV31" s="93">
        <f t="shared" si="31"/>
        <v>5.4741199999999992</v>
      </c>
      <c r="AW31" s="93">
        <v>0.56999999999999995</v>
      </c>
      <c r="AX31" s="94">
        <f t="shared" si="9"/>
        <v>3.379614501026694</v>
      </c>
      <c r="AZ31" s="93">
        <v>0.26</v>
      </c>
      <c r="BA31" s="93">
        <f t="shared" si="32"/>
        <v>5.5872199999999994</v>
      </c>
      <c r="BB31" s="93">
        <v>2.7</v>
      </c>
      <c r="BC31" s="94">
        <f t="shared" si="10"/>
        <v>2.8584117647058824</v>
      </c>
      <c r="BE31" s="93">
        <v>0.26</v>
      </c>
      <c r="BF31" s="93">
        <f t="shared" si="33"/>
        <v>5.5302000000000007</v>
      </c>
      <c r="BG31" s="93">
        <v>1.0329999999999999</v>
      </c>
      <c r="BH31" s="94">
        <f t="shared" si="11"/>
        <v>3.1411951490759753</v>
      </c>
      <c r="BJ31" s="93">
        <v>0.26</v>
      </c>
      <c r="BK31" s="93">
        <f t="shared" si="34"/>
        <v>6.4733199999999993</v>
      </c>
      <c r="BL31" s="93">
        <v>0.21</v>
      </c>
      <c r="BM31" s="94">
        <f t="shared" si="12"/>
        <v>1.0415113225806449</v>
      </c>
      <c r="BO31" s="93">
        <v>0.26</v>
      </c>
      <c r="BP31" s="93">
        <f t="shared" si="35"/>
        <v>5.5643600000000006</v>
      </c>
      <c r="BQ31" s="93">
        <v>0</v>
      </c>
      <c r="BR31" s="94">
        <f t="shared" si="13"/>
        <v>4.2719520000000006</v>
      </c>
      <c r="BT31" s="93">
        <v>0.26</v>
      </c>
      <c r="BU31" s="93">
        <f t="shared" si="36"/>
        <v>5.5271599999999994</v>
      </c>
      <c r="BV31" s="93">
        <v>0.996</v>
      </c>
      <c r="BW31" s="94">
        <f t="shared" si="14"/>
        <v>2.7350175999999999</v>
      </c>
      <c r="BY31" s="93">
        <v>0.26</v>
      </c>
      <c r="BZ31" s="93">
        <f t="shared" si="37"/>
        <v>5.8446199999999999</v>
      </c>
      <c r="CA31" s="93">
        <v>0</v>
      </c>
      <c r="CB31" s="94">
        <f t="shared" si="15"/>
        <v>1.9044565748031497</v>
      </c>
      <c r="CD31" s="93">
        <v>0.26</v>
      </c>
      <c r="CE31" s="93">
        <f t="shared" si="38"/>
        <v>5.3751199999999999</v>
      </c>
      <c r="CF31" s="93">
        <v>3</v>
      </c>
      <c r="CG31" s="94">
        <f t="shared" si="16"/>
        <v>3.6649283304647162</v>
      </c>
      <c r="CI31" s="93">
        <v>0.26</v>
      </c>
      <c r="CJ31" s="93">
        <f t="shared" si="39"/>
        <v>5.9315999999999995</v>
      </c>
      <c r="CK31" s="93">
        <v>0.2</v>
      </c>
      <c r="CL31" s="94">
        <f t="shared" si="17"/>
        <v>3.0492483304647164</v>
      </c>
      <c r="CN31" s="93">
        <v>0.26</v>
      </c>
      <c r="CO31" s="93">
        <f t="shared" si="40"/>
        <v>6.059099999999999</v>
      </c>
      <c r="CP31" s="93">
        <v>0</v>
      </c>
      <c r="CQ31" s="94">
        <f t="shared" si="18"/>
        <v>1.2116879356848733</v>
      </c>
      <c r="CS31" s="93">
        <v>0.26</v>
      </c>
      <c r="CT31" s="93">
        <f t="shared" si="41"/>
        <v>5.74336</v>
      </c>
      <c r="CU31" s="93">
        <v>0</v>
      </c>
      <c r="CV31" s="94">
        <f t="shared" si="19"/>
        <v>2.6636437647058822</v>
      </c>
      <c r="CX31" s="93">
        <v>0.26</v>
      </c>
      <c r="CY31" s="93">
        <f t="shared" si="42"/>
        <v>6.33148</v>
      </c>
      <c r="CZ31" s="93">
        <v>0.54</v>
      </c>
      <c r="DA31" s="94">
        <f t="shared" si="20"/>
        <v>2.8777289999999995</v>
      </c>
      <c r="DC31" s="93">
        <v>0.26</v>
      </c>
      <c r="DD31" s="93">
        <f t="shared" si="43"/>
        <v>6.1958199999999994</v>
      </c>
      <c r="DE31" s="93">
        <v>0.46</v>
      </c>
      <c r="DF31" s="94">
        <f t="shared" si="21"/>
        <v>1.5626954990512332</v>
      </c>
    </row>
    <row r="32" spans="2:110" x14ac:dyDescent="0.25">
      <c r="B32" s="93">
        <v>0.27</v>
      </c>
      <c r="C32" s="93">
        <f t="shared" si="22"/>
        <v>6.1655600000000002</v>
      </c>
      <c r="D32" s="93">
        <v>0.83</v>
      </c>
      <c r="E32" s="94">
        <f t="shared" si="0"/>
        <v>1.4535701970740105</v>
      </c>
      <c r="G32" s="93">
        <v>0.27</v>
      </c>
      <c r="H32" s="93">
        <f t="shared" si="23"/>
        <v>5.8930499999999997</v>
      </c>
      <c r="I32" s="93">
        <v>0.54</v>
      </c>
      <c r="J32" s="94">
        <f t="shared" si="1"/>
        <v>2.081494161769688</v>
      </c>
      <c r="L32" s="93">
        <v>0.27</v>
      </c>
      <c r="M32" s="93">
        <f t="shared" si="24"/>
        <v>6.00861</v>
      </c>
      <c r="N32" s="93">
        <v>1.77</v>
      </c>
      <c r="O32" s="94">
        <f t="shared" si="2"/>
        <v>1.7980384724409448</v>
      </c>
      <c r="Q32" s="93">
        <v>0.27</v>
      </c>
      <c r="R32" s="93">
        <f t="shared" si="25"/>
        <v>5.7191700000000001</v>
      </c>
      <c r="S32" s="93">
        <v>0.45</v>
      </c>
      <c r="T32" s="94">
        <f t="shared" si="3"/>
        <v>2.6681269724409451</v>
      </c>
      <c r="V32" s="93">
        <v>0.27</v>
      </c>
      <c r="W32" s="93">
        <f t="shared" si="26"/>
        <v>5.94686</v>
      </c>
      <c r="X32" s="93">
        <v>0.33</v>
      </c>
      <c r="Y32" s="94">
        <f t="shared" si="4"/>
        <v>1.8755069866017311</v>
      </c>
      <c r="AA32" s="93">
        <v>0.27</v>
      </c>
      <c r="AB32" s="93">
        <f t="shared" si="27"/>
        <v>6.3767499999999995</v>
      </c>
      <c r="AC32" s="93">
        <v>0.32</v>
      </c>
      <c r="AD32" s="94">
        <f t="shared" si="5"/>
        <v>1.650889794117647</v>
      </c>
      <c r="AF32" s="93">
        <v>0.27</v>
      </c>
      <c r="AG32" s="93">
        <f t="shared" si="28"/>
        <v>5.8300599999999996</v>
      </c>
      <c r="AH32" s="93">
        <v>0.44</v>
      </c>
      <c r="AI32" s="94">
        <f t="shared" si="6"/>
        <v>3.2640502895277206</v>
      </c>
      <c r="AK32" s="93">
        <v>0.27</v>
      </c>
      <c r="AL32" s="93">
        <f t="shared" si="29"/>
        <v>6.2322100000000002</v>
      </c>
      <c r="AM32" s="93">
        <v>0.69</v>
      </c>
      <c r="AN32" s="94">
        <f t="shared" si="7"/>
        <v>3.033400294117647</v>
      </c>
      <c r="AP32" s="93">
        <v>0.27</v>
      </c>
      <c r="AQ32" s="93">
        <f t="shared" si="30"/>
        <v>5.78545</v>
      </c>
      <c r="AR32" s="93">
        <v>1.36</v>
      </c>
      <c r="AS32" s="94">
        <f t="shared" si="8"/>
        <v>2.3202478546925955</v>
      </c>
      <c r="AU32" s="93">
        <v>0.27</v>
      </c>
      <c r="AV32" s="93">
        <f t="shared" si="31"/>
        <v>5.4767399999999995</v>
      </c>
      <c r="AW32" s="93">
        <v>0.56999999999999995</v>
      </c>
      <c r="AX32" s="94">
        <f t="shared" si="9"/>
        <v>3.3663232895277209</v>
      </c>
      <c r="AZ32" s="93">
        <v>0.27</v>
      </c>
      <c r="BA32" s="93">
        <f t="shared" si="32"/>
        <v>5.5941899999999993</v>
      </c>
      <c r="BB32" s="93">
        <v>2.7</v>
      </c>
      <c r="BC32" s="94">
        <f t="shared" si="10"/>
        <v>2.8308252941176475</v>
      </c>
      <c r="BE32" s="93">
        <v>0.27</v>
      </c>
      <c r="BF32" s="93">
        <f t="shared" si="33"/>
        <v>5.5249000000000006</v>
      </c>
      <c r="BG32" s="93">
        <v>1.0329999999999999</v>
      </c>
      <c r="BH32" s="94">
        <f t="shared" si="11"/>
        <v>3.1608002605749488</v>
      </c>
      <c r="BJ32" s="93">
        <v>0.27</v>
      </c>
      <c r="BK32" s="93">
        <f t="shared" si="34"/>
        <v>6.4731399999999999</v>
      </c>
      <c r="BL32" s="93">
        <v>0.21</v>
      </c>
      <c r="BM32" s="94">
        <f t="shared" si="12"/>
        <v>1.0242037580645162</v>
      </c>
      <c r="BO32" s="93">
        <v>0.27</v>
      </c>
      <c r="BP32" s="93">
        <f t="shared" si="35"/>
        <v>5.5622199999999999</v>
      </c>
      <c r="BQ32" s="93">
        <v>0</v>
      </c>
      <c r="BR32" s="94">
        <f t="shared" si="13"/>
        <v>4.265104</v>
      </c>
      <c r="BT32" s="93">
        <v>0.27</v>
      </c>
      <c r="BU32" s="93">
        <f t="shared" si="36"/>
        <v>5.5318199999999997</v>
      </c>
      <c r="BV32" s="93">
        <v>0.996</v>
      </c>
      <c r="BW32" s="94">
        <f t="shared" si="14"/>
        <v>2.6980843999999999</v>
      </c>
      <c r="BY32" s="93">
        <v>0.27</v>
      </c>
      <c r="BZ32" s="93">
        <f t="shared" si="37"/>
        <v>5.8449900000000001</v>
      </c>
      <c r="CA32" s="93">
        <v>0</v>
      </c>
      <c r="CB32" s="94">
        <f t="shared" si="15"/>
        <v>1.8860179724409447</v>
      </c>
      <c r="CD32" s="93">
        <v>0.27</v>
      </c>
      <c r="CE32" s="93">
        <f t="shared" si="38"/>
        <v>5.3842400000000001</v>
      </c>
      <c r="CF32" s="93">
        <v>3</v>
      </c>
      <c r="CG32" s="94">
        <f t="shared" si="16"/>
        <v>3.6159101893287438</v>
      </c>
      <c r="CI32" s="93">
        <v>0.27</v>
      </c>
      <c r="CJ32" s="93">
        <f t="shared" si="39"/>
        <v>5.9331999999999994</v>
      </c>
      <c r="CK32" s="93">
        <v>0.2</v>
      </c>
      <c r="CL32" s="94">
        <f t="shared" si="17"/>
        <v>3.0289901893287436</v>
      </c>
      <c r="CN32" s="93">
        <v>0.27</v>
      </c>
      <c r="CO32" s="93">
        <f t="shared" si="40"/>
        <v>6.05945</v>
      </c>
      <c r="CP32" s="93">
        <v>0</v>
      </c>
      <c r="CQ32" s="94">
        <f t="shared" si="18"/>
        <v>1.1945149375803394</v>
      </c>
      <c r="CS32" s="93">
        <v>0.27</v>
      </c>
      <c r="CT32" s="93">
        <f t="shared" si="41"/>
        <v>5.7482199999999999</v>
      </c>
      <c r="CU32" s="93">
        <v>0</v>
      </c>
      <c r="CV32" s="94">
        <f t="shared" si="19"/>
        <v>2.6583992941176469</v>
      </c>
      <c r="CX32" s="93">
        <v>0.27</v>
      </c>
      <c r="CY32" s="93">
        <f t="shared" si="42"/>
        <v>6.3334600000000005</v>
      </c>
      <c r="CZ32" s="93">
        <v>0.54</v>
      </c>
      <c r="DA32" s="94">
        <f t="shared" si="20"/>
        <v>2.8552534999999994</v>
      </c>
      <c r="DC32" s="93">
        <v>0.27</v>
      </c>
      <c r="DD32" s="93">
        <f t="shared" si="43"/>
        <v>6.1993900000000002</v>
      </c>
      <c r="DE32" s="93">
        <v>0.46</v>
      </c>
      <c r="DF32" s="94">
        <f t="shared" si="21"/>
        <v>1.5365199051233396</v>
      </c>
    </row>
    <row r="33" spans="2:110" x14ac:dyDescent="0.25">
      <c r="B33" s="93">
        <v>0.28000000000000003</v>
      </c>
      <c r="C33" s="93">
        <f t="shared" si="22"/>
        <v>6.1698399999999998</v>
      </c>
      <c r="D33" s="93">
        <v>0.83</v>
      </c>
      <c r="E33" s="94">
        <f t="shared" si="0"/>
        <v>1.448315838209983</v>
      </c>
      <c r="G33" s="93">
        <v>0.28000000000000003</v>
      </c>
      <c r="H33" s="93">
        <f t="shared" si="23"/>
        <v>5.8952</v>
      </c>
      <c r="I33" s="93">
        <v>0.54</v>
      </c>
      <c r="J33" s="94">
        <f t="shared" si="1"/>
        <v>2.0718074182715109</v>
      </c>
      <c r="L33" s="93">
        <v>0.28000000000000003</v>
      </c>
      <c r="M33" s="93">
        <f t="shared" si="24"/>
        <v>6.0150399999999999</v>
      </c>
      <c r="N33" s="93">
        <v>1.77</v>
      </c>
      <c r="O33" s="94">
        <f t="shared" si="2"/>
        <v>1.7812973700787402</v>
      </c>
      <c r="Q33" s="93">
        <v>0.28000000000000003</v>
      </c>
      <c r="R33" s="93">
        <f t="shared" si="25"/>
        <v>5.71488</v>
      </c>
      <c r="S33" s="93">
        <v>0.45</v>
      </c>
      <c r="T33" s="94">
        <f t="shared" si="3"/>
        <v>2.6799153700787399</v>
      </c>
      <c r="V33" s="93">
        <v>0.28000000000000003</v>
      </c>
      <c r="W33" s="93">
        <f t="shared" si="26"/>
        <v>5.9430399999999999</v>
      </c>
      <c r="X33" s="93">
        <v>0.33</v>
      </c>
      <c r="Y33" s="94">
        <f t="shared" si="4"/>
        <v>1.8844799162387305</v>
      </c>
      <c r="AA33" s="93">
        <v>0.28000000000000003</v>
      </c>
      <c r="AB33" s="93">
        <f t="shared" si="27"/>
        <v>6.3730000000000002</v>
      </c>
      <c r="AC33" s="93">
        <v>0.32</v>
      </c>
      <c r="AD33" s="94">
        <f t="shared" si="5"/>
        <v>1.6571428235294119</v>
      </c>
      <c r="AF33" s="93">
        <v>0.28000000000000003</v>
      </c>
      <c r="AG33" s="93">
        <f t="shared" si="28"/>
        <v>5.8278399999999992</v>
      </c>
      <c r="AH33" s="93">
        <v>0.44</v>
      </c>
      <c r="AI33" s="94">
        <f t="shared" si="6"/>
        <v>3.2532100780287476</v>
      </c>
      <c r="AK33" s="93">
        <v>0.28000000000000003</v>
      </c>
      <c r="AL33" s="93">
        <f t="shared" si="29"/>
        <v>6.2304400000000006</v>
      </c>
      <c r="AM33" s="93">
        <v>0.69</v>
      </c>
      <c r="AN33" s="94">
        <f t="shared" si="7"/>
        <v>3.0180508235294119</v>
      </c>
      <c r="AP33" s="93">
        <v>0.28000000000000003</v>
      </c>
      <c r="AQ33" s="93">
        <f t="shared" si="30"/>
        <v>5.7898000000000005</v>
      </c>
      <c r="AR33" s="93">
        <v>1.36</v>
      </c>
      <c r="AS33" s="94">
        <f t="shared" si="8"/>
        <v>2.3098435956033332</v>
      </c>
      <c r="AU33" s="93">
        <v>0.28000000000000003</v>
      </c>
      <c r="AV33" s="93">
        <f t="shared" si="31"/>
        <v>5.4793599999999998</v>
      </c>
      <c r="AW33" s="93">
        <v>0.56999999999999995</v>
      </c>
      <c r="AX33" s="94">
        <f t="shared" si="9"/>
        <v>3.3531460780287476</v>
      </c>
      <c r="AZ33" s="93">
        <v>0.28000000000000003</v>
      </c>
      <c r="BA33" s="93">
        <f t="shared" si="32"/>
        <v>5.6011600000000001</v>
      </c>
      <c r="BB33" s="93">
        <v>2.7</v>
      </c>
      <c r="BC33" s="94">
        <f t="shared" si="10"/>
        <v>2.8037788235294121</v>
      </c>
      <c r="BE33" s="93">
        <v>0.28000000000000003</v>
      </c>
      <c r="BF33" s="93">
        <f t="shared" si="33"/>
        <v>5.5196000000000005</v>
      </c>
      <c r="BG33" s="93">
        <v>1.0329999999999999</v>
      </c>
      <c r="BH33" s="94">
        <f t="shared" si="11"/>
        <v>3.1806119720739221</v>
      </c>
      <c r="BJ33" s="93">
        <v>0.28000000000000003</v>
      </c>
      <c r="BK33" s="93">
        <f t="shared" si="34"/>
        <v>6.4729600000000005</v>
      </c>
      <c r="BL33" s="93">
        <v>0.21</v>
      </c>
      <c r="BM33" s="94">
        <f t="shared" si="12"/>
        <v>1.0069381935483872</v>
      </c>
      <c r="BO33" s="93">
        <v>0.28000000000000003</v>
      </c>
      <c r="BP33" s="93">
        <f t="shared" si="35"/>
        <v>5.5600800000000001</v>
      </c>
      <c r="BQ33" s="93">
        <v>0</v>
      </c>
      <c r="BR33" s="94">
        <f t="shared" si="13"/>
        <v>4.2582560000000003</v>
      </c>
      <c r="BT33" s="93">
        <v>0.28000000000000003</v>
      </c>
      <c r="BU33" s="93">
        <f t="shared" si="36"/>
        <v>5.5364800000000001</v>
      </c>
      <c r="BV33" s="93">
        <v>0.996</v>
      </c>
      <c r="BW33" s="94">
        <f t="shared" si="14"/>
        <v>2.6613504000000003</v>
      </c>
      <c r="BY33" s="93">
        <v>0.28000000000000003</v>
      </c>
      <c r="BZ33" s="93">
        <f t="shared" si="37"/>
        <v>5.8453600000000003</v>
      </c>
      <c r="CA33" s="93">
        <v>0</v>
      </c>
      <c r="CB33" s="94">
        <f t="shared" si="15"/>
        <v>1.86757937007874</v>
      </c>
      <c r="CD33" s="93">
        <v>0.28000000000000003</v>
      </c>
      <c r="CE33" s="93">
        <f t="shared" si="38"/>
        <v>5.3933600000000004</v>
      </c>
      <c r="CF33" s="93">
        <v>3</v>
      </c>
      <c r="CG33" s="94">
        <f t="shared" si="16"/>
        <v>3.5674920481927712</v>
      </c>
      <c r="CI33" s="93">
        <v>0.28000000000000003</v>
      </c>
      <c r="CJ33" s="93">
        <f t="shared" si="39"/>
        <v>5.9347999999999992</v>
      </c>
      <c r="CK33" s="93">
        <v>0.2</v>
      </c>
      <c r="CL33" s="94">
        <f t="shared" si="17"/>
        <v>3.0087720481927711</v>
      </c>
      <c r="CN33" s="93">
        <v>0.28000000000000003</v>
      </c>
      <c r="CO33" s="93">
        <f t="shared" si="40"/>
        <v>6.0598000000000001</v>
      </c>
      <c r="CP33" s="93">
        <v>0</v>
      </c>
      <c r="CQ33" s="94">
        <f t="shared" si="18"/>
        <v>1.1773419394758056</v>
      </c>
      <c r="CS33" s="93">
        <v>0.28000000000000003</v>
      </c>
      <c r="CT33" s="93">
        <f t="shared" si="41"/>
        <v>5.7530800000000006</v>
      </c>
      <c r="CU33" s="93">
        <v>0</v>
      </c>
      <c r="CV33" s="94">
        <f t="shared" si="19"/>
        <v>2.6531548235294116</v>
      </c>
      <c r="CX33" s="93">
        <v>0.28000000000000003</v>
      </c>
      <c r="CY33" s="93">
        <f t="shared" si="42"/>
        <v>6.3354400000000002</v>
      </c>
      <c r="CZ33" s="93">
        <v>0.54</v>
      </c>
      <c r="DA33" s="94">
        <f t="shared" si="20"/>
        <v>2.8328859999999998</v>
      </c>
      <c r="DC33" s="93">
        <v>0.28000000000000003</v>
      </c>
      <c r="DD33" s="93">
        <f t="shared" si="43"/>
        <v>6.2029599999999991</v>
      </c>
      <c r="DE33" s="93">
        <v>0.46</v>
      </c>
      <c r="DF33" s="94">
        <f t="shared" si="21"/>
        <v>1.5104363111954457</v>
      </c>
    </row>
    <row r="34" spans="2:110" x14ac:dyDescent="0.25">
      <c r="B34" s="93">
        <v>0.28999999999999998</v>
      </c>
      <c r="C34" s="93">
        <f t="shared" si="22"/>
        <v>6.1741199999999994</v>
      </c>
      <c r="D34" s="93">
        <v>0.83</v>
      </c>
      <c r="E34" s="94">
        <f t="shared" si="0"/>
        <v>1.4432274793459552</v>
      </c>
      <c r="G34" s="93">
        <v>0.28999999999999998</v>
      </c>
      <c r="H34" s="93">
        <f t="shared" si="23"/>
        <v>5.8973499999999994</v>
      </c>
      <c r="I34" s="93">
        <v>0.54</v>
      </c>
      <c r="J34" s="94">
        <f t="shared" si="1"/>
        <v>2.0622286747733338</v>
      </c>
      <c r="L34" s="93">
        <v>0.28999999999999998</v>
      </c>
      <c r="M34" s="93">
        <f t="shared" si="24"/>
        <v>6.0214699999999999</v>
      </c>
      <c r="N34" s="93">
        <v>1.77</v>
      </c>
      <c r="O34" s="94">
        <f t="shared" si="2"/>
        <v>1.7649102677165351</v>
      </c>
      <c r="Q34" s="93">
        <v>0.28999999999999998</v>
      </c>
      <c r="R34" s="93">
        <f t="shared" si="25"/>
        <v>5.7105899999999998</v>
      </c>
      <c r="S34" s="93">
        <v>0.45</v>
      </c>
      <c r="T34" s="94">
        <f t="shared" si="3"/>
        <v>2.6917937677165349</v>
      </c>
      <c r="V34" s="93">
        <v>0.28999999999999998</v>
      </c>
      <c r="W34" s="93">
        <f t="shared" si="26"/>
        <v>5.9392199999999997</v>
      </c>
      <c r="X34" s="93">
        <v>0.33</v>
      </c>
      <c r="Y34" s="94">
        <f t="shared" si="4"/>
        <v>1.8935188458757293</v>
      </c>
      <c r="AA34" s="93">
        <v>0.28999999999999998</v>
      </c>
      <c r="AB34" s="93">
        <f t="shared" si="27"/>
        <v>6.3692500000000001</v>
      </c>
      <c r="AC34" s="93">
        <v>0.32</v>
      </c>
      <c r="AD34" s="94">
        <f t="shared" si="5"/>
        <v>1.6634598529411766</v>
      </c>
      <c r="AF34" s="93">
        <v>0.28999999999999998</v>
      </c>
      <c r="AG34" s="93">
        <f t="shared" si="28"/>
        <v>5.8256199999999998</v>
      </c>
      <c r="AH34" s="93">
        <v>0.44</v>
      </c>
      <c r="AI34" s="94">
        <f t="shared" si="6"/>
        <v>3.2424578665297736</v>
      </c>
      <c r="AK34" s="93">
        <v>0.28999999999999998</v>
      </c>
      <c r="AL34" s="93">
        <f t="shared" si="29"/>
        <v>6.2286700000000002</v>
      </c>
      <c r="AM34" s="93">
        <v>0.69</v>
      </c>
      <c r="AN34" s="94">
        <f t="shared" si="7"/>
        <v>3.0028393529411761</v>
      </c>
      <c r="AP34" s="93">
        <v>0.28999999999999998</v>
      </c>
      <c r="AQ34" s="93">
        <f t="shared" si="30"/>
        <v>5.7941500000000001</v>
      </c>
      <c r="AR34" s="93">
        <v>1.36</v>
      </c>
      <c r="AS34" s="94">
        <f t="shared" si="8"/>
        <v>2.2997113365140716</v>
      </c>
      <c r="AU34" s="93">
        <v>0.28999999999999998</v>
      </c>
      <c r="AV34" s="93">
        <f t="shared" si="31"/>
        <v>5.4819799999999992</v>
      </c>
      <c r="AW34" s="93">
        <v>0.56999999999999995</v>
      </c>
      <c r="AX34" s="94">
        <f t="shared" si="9"/>
        <v>3.3400828665297739</v>
      </c>
      <c r="AZ34" s="93">
        <v>0.28999999999999998</v>
      </c>
      <c r="BA34" s="93">
        <f t="shared" si="32"/>
        <v>5.6081299999999992</v>
      </c>
      <c r="BB34" s="93">
        <v>2.7</v>
      </c>
      <c r="BC34" s="94">
        <f t="shared" si="10"/>
        <v>2.7772723529411762</v>
      </c>
      <c r="BE34" s="93">
        <v>0.28999999999999998</v>
      </c>
      <c r="BF34" s="93">
        <f t="shared" si="33"/>
        <v>5.5143000000000004</v>
      </c>
      <c r="BG34" s="93">
        <v>1.0329999999999999</v>
      </c>
      <c r="BH34" s="94">
        <f t="shared" si="11"/>
        <v>3.2006302835728953</v>
      </c>
      <c r="BJ34" s="93">
        <v>0.28999999999999998</v>
      </c>
      <c r="BK34" s="93">
        <f t="shared" si="34"/>
        <v>6.4727800000000002</v>
      </c>
      <c r="BL34" s="93">
        <v>0.21</v>
      </c>
      <c r="BM34" s="94">
        <f t="shared" si="12"/>
        <v>0.98971462903225804</v>
      </c>
      <c r="BO34" s="93">
        <v>0.28999999999999998</v>
      </c>
      <c r="BP34" s="93">
        <f t="shared" si="35"/>
        <v>5.5579399999999994</v>
      </c>
      <c r="BQ34" s="93">
        <v>0</v>
      </c>
      <c r="BR34" s="94">
        <f t="shared" si="13"/>
        <v>4.2514079999999996</v>
      </c>
      <c r="BT34" s="93">
        <v>0.28999999999999998</v>
      </c>
      <c r="BU34" s="93">
        <f t="shared" si="36"/>
        <v>5.5411399999999995</v>
      </c>
      <c r="BV34" s="93">
        <v>0.996</v>
      </c>
      <c r="BW34" s="94">
        <f t="shared" si="14"/>
        <v>2.6248156000000002</v>
      </c>
      <c r="BY34" s="93">
        <v>0.28999999999999998</v>
      </c>
      <c r="BZ34" s="93">
        <f t="shared" si="37"/>
        <v>5.8457299999999996</v>
      </c>
      <c r="CA34" s="93">
        <v>0</v>
      </c>
      <c r="CB34" s="94">
        <f t="shared" si="15"/>
        <v>1.8491407677165355</v>
      </c>
      <c r="CD34" s="93">
        <v>0.28999999999999998</v>
      </c>
      <c r="CE34" s="93">
        <f t="shared" si="38"/>
        <v>5.4024799999999988</v>
      </c>
      <c r="CF34" s="93">
        <v>3</v>
      </c>
      <c r="CG34" s="94">
        <f t="shared" si="16"/>
        <v>3.5196739070567986</v>
      </c>
      <c r="CI34" s="93">
        <v>0.28999999999999998</v>
      </c>
      <c r="CJ34" s="93">
        <f t="shared" si="39"/>
        <v>5.936399999999999</v>
      </c>
      <c r="CK34" s="93">
        <v>0.2</v>
      </c>
      <c r="CL34" s="94">
        <f t="shared" si="17"/>
        <v>2.9885939070567984</v>
      </c>
      <c r="CN34" s="93">
        <v>0.28999999999999998</v>
      </c>
      <c r="CO34" s="93">
        <f t="shared" si="40"/>
        <v>6.0601499999999993</v>
      </c>
      <c r="CP34" s="93">
        <v>0</v>
      </c>
      <c r="CQ34" s="94">
        <f t="shared" si="18"/>
        <v>1.1601689413712717</v>
      </c>
      <c r="CS34" s="93">
        <v>0.28999999999999998</v>
      </c>
      <c r="CT34" s="93">
        <f t="shared" si="41"/>
        <v>5.7579399999999996</v>
      </c>
      <c r="CU34" s="93">
        <v>0</v>
      </c>
      <c r="CV34" s="94">
        <f t="shared" si="19"/>
        <v>2.6479103529411763</v>
      </c>
      <c r="CX34" s="93">
        <v>0.28999999999999998</v>
      </c>
      <c r="CY34" s="93">
        <f t="shared" si="42"/>
        <v>6.3374199999999998</v>
      </c>
      <c r="CZ34" s="93">
        <v>0.54</v>
      </c>
      <c r="DA34" s="94">
        <f t="shared" si="20"/>
        <v>2.8106264999999997</v>
      </c>
      <c r="DC34" s="93">
        <v>0.28999999999999998</v>
      </c>
      <c r="DD34" s="93">
        <f t="shared" si="43"/>
        <v>6.2065299999999999</v>
      </c>
      <c r="DE34" s="93">
        <v>0.46</v>
      </c>
      <c r="DF34" s="94">
        <f t="shared" si="21"/>
        <v>1.4844447172675519</v>
      </c>
    </row>
    <row r="35" spans="2:110" x14ac:dyDescent="0.25">
      <c r="B35" s="93">
        <v>0.3</v>
      </c>
      <c r="C35" s="93">
        <f t="shared" si="22"/>
        <v>6.178399999999999</v>
      </c>
      <c r="D35" s="93">
        <v>0.83</v>
      </c>
      <c r="E35" s="94">
        <f t="shared" si="0"/>
        <v>1.4383051204819277</v>
      </c>
      <c r="G35" s="93">
        <v>0.3</v>
      </c>
      <c r="H35" s="93">
        <f t="shared" si="23"/>
        <v>5.8994999999999997</v>
      </c>
      <c r="I35" s="93">
        <v>0.54</v>
      </c>
      <c r="J35" s="94">
        <f t="shared" si="1"/>
        <v>2.0527579312751567</v>
      </c>
      <c r="L35" s="93">
        <v>0.3</v>
      </c>
      <c r="M35" s="93">
        <f t="shared" si="24"/>
        <v>6.0278999999999989</v>
      </c>
      <c r="N35" s="93">
        <v>1.77</v>
      </c>
      <c r="O35" s="94">
        <f t="shared" si="2"/>
        <v>1.7488771653543307</v>
      </c>
      <c r="Q35" s="93">
        <v>0.3</v>
      </c>
      <c r="R35" s="93">
        <f t="shared" si="25"/>
        <v>5.7062999999999988</v>
      </c>
      <c r="S35" s="93">
        <v>0.45</v>
      </c>
      <c r="T35" s="94">
        <f t="shared" si="3"/>
        <v>2.7037621653543304</v>
      </c>
      <c r="V35" s="93">
        <v>0.3</v>
      </c>
      <c r="W35" s="93">
        <f t="shared" si="26"/>
        <v>5.9353999999999996</v>
      </c>
      <c r="X35" s="93">
        <v>0.33</v>
      </c>
      <c r="Y35" s="94">
        <f t="shared" si="4"/>
        <v>1.9026237755127284</v>
      </c>
      <c r="AA35" s="93">
        <v>0.3</v>
      </c>
      <c r="AB35" s="93">
        <f t="shared" si="27"/>
        <v>6.365499999999999</v>
      </c>
      <c r="AC35" s="93">
        <v>0.32</v>
      </c>
      <c r="AD35" s="94">
        <f t="shared" si="5"/>
        <v>1.6698408823529414</v>
      </c>
      <c r="AF35" s="93">
        <v>0.3</v>
      </c>
      <c r="AG35" s="93">
        <f t="shared" si="28"/>
        <v>5.8233999999999995</v>
      </c>
      <c r="AH35" s="93">
        <v>0.44</v>
      </c>
      <c r="AI35" s="94">
        <f t="shared" si="6"/>
        <v>3.2317936550308004</v>
      </c>
      <c r="AK35" s="93">
        <v>0.3</v>
      </c>
      <c r="AL35" s="93">
        <f t="shared" si="29"/>
        <v>6.2268999999999997</v>
      </c>
      <c r="AM35" s="93">
        <v>0.69</v>
      </c>
      <c r="AN35" s="94">
        <f t="shared" si="7"/>
        <v>2.9877658823529409</v>
      </c>
      <c r="AP35" s="93">
        <v>0.3</v>
      </c>
      <c r="AQ35" s="93">
        <f t="shared" si="30"/>
        <v>5.7984999999999998</v>
      </c>
      <c r="AR35" s="93">
        <v>1.36</v>
      </c>
      <c r="AS35" s="94">
        <f t="shared" si="8"/>
        <v>2.2898510774248093</v>
      </c>
      <c r="AU35" s="93">
        <v>0.3</v>
      </c>
      <c r="AV35" s="93">
        <f t="shared" si="31"/>
        <v>5.4845999999999995</v>
      </c>
      <c r="AW35" s="93">
        <v>0.56999999999999995</v>
      </c>
      <c r="AX35" s="94">
        <f t="shared" si="9"/>
        <v>3.3271336550308011</v>
      </c>
      <c r="AZ35" s="93">
        <v>0.3</v>
      </c>
      <c r="BA35" s="93">
        <f t="shared" si="32"/>
        <v>5.6150999999999991</v>
      </c>
      <c r="BB35" s="93">
        <v>2.7</v>
      </c>
      <c r="BC35" s="94">
        <f t="shared" si="10"/>
        <v>2.7513058823529408</v>
      </c>
      <c r="BE35" s="93">
        <v>0.3</v>
      </c>
      <c r="BF35" s="93">
        <f t="shared" si="33"/>
        <v>5.5090000000000003</v>
      </c>
      <c r="BG35" s="93">
        <v>1.0329999999999999</v>
      </c>
      <c r="BH35" s="94">
        <f t="shared" si="11"/>
        <v>3.2208551950718687</v>
      </c>
      <c r="BJ35" s="93">
        <v>0.3</v>
      </c>
      <c r="BK35" s="93">
        <f t="shared" si="34"/>
        <v>6.472599999999999</v>
      </c>
      <c r="BL35" s="93">
        <v>0.21</v>
      </c>
      <c r="BM35" s="94">
        <f t="shared" si="12"/>
        <v>0.97253306451612898</v>
      </c>
      <c r="BO35" s="93">
        <v>0.3</v>
      </c>
      <c r="BP35" s="93">
        <f t="shared" si="35"/>
        <v>5.5557999999999996</v>
      </c>
      <c r="BQ35" s="93">
        <v>0</v>
      </c>
      <c r="BR35" s="94">
        <f t="shared" si="13"/>
        <v>4.2445599999999999</v>
      </c>
      <c r="BT35" s="93">
        <v>0.3</v>
      </c>
      <c r="BU35" s="93">
        <f t="shared" si="36"/>
        <v>5.545799999999999</v>
      </c>
      <c r="BV35" s="93">
        <v>0.996</v>
      </c>
      <c r="BW35" s="94">
        <f t="shared" si="14"/>
        <v>2.5884800000000001</v>
      </c>
      <c r="BY35" s="93">
        <v>0.3</v>
      </c>
      <c r="BZ35" s="93">
        <f t="shared" si="37"/>
        <v>5.846099999999999</v>
      </c>
      <c r="CA35" s="93">
        <v>0</v>
      </c>
      <c r="CB35" s="94">
        <f t="shared" si="15"/>
        <v>1.8307021653543305</v>
      </c>
      <c r="CD35" s="93">
        <v>0.3</v>
      </c>
      <c r="CE35" s="93">
        <f t="shared" si="38"/>
        <v>5.4116</v>
      </c>
      <c r="CF35" s="93">
        <v>3</v>
      </c>
      <c r="CG35" s="94">
        <f t="shared" si="16"/>
        <v>3.4724557659208264</v>
      </c>
      <c r="CI35" s="93">
        <v>0.3</v>
      </c>
      <c r="CJ35" s="93">
        <f t="shared" si="39"/>
        <v>5.9379999999999988</v>
      </c>
      <c r="CK35" s="93">
        <v>0.2</v>
      </c>
      <c r="CL35" s="94">
        <f t="shared" si="17"/>
        <v>2.9684557659208264</v>
      </c>
      <c r="CN35" s="93">
        <v>0.3</v>
      </c>
      <c r="CO35" s="93">
        <f t="shared" si="40"/>
        <v>6.0604999999999993</v>
      </c>
      <c r="CP35" s="93">
        <v>0</v>
      </c>
      <c r="CQ35" s="94">
        <f t="shared" si="18"/>
        <v>1.1429959432667378</v>
      </c>
      <c r="CS35" s="93">
        <v>0.3</v>
      </c>
      <c r="CT35" s="93">
        <f t="shared" si="41"/>
        <v>5.7627999999999995</v>
      </c>
      <c r="CU35" s="93">
        <v>0</v>
      </c>
      <c r="CV35" s="94">
        <f t="shared" si="19"/>
        <v>2.642665882352941</v>
      </c>
      <c r="CX35" s="93">
        <v>0.3</v>
      </c>
      <c r="CY35" s="93">
        <f t="shared" si="42"/>
        <v>6.3393999999999995</v>
      </c>
      <c r="CZ35" s="93">
        <v>0.54</v>
      </c>
      <c r="DA35" s="94">
        <f t="shared" si="20"/>
        <v>2.7884749999999996</v>
      </c>
      <c r="DC35" s="93">
        <v>0.3</v>
      </c>
      <c r="DD35" s="93">
        <f t="shared" si="43"/>
        <v>6.2100999999999988</v>
      </c>
      <c r="DE35" s="93">
        <v>0.46</v>
      </c>
      <c r="DF35" s="94">
        <f t="shared" si="21"/>
        <v>1.458545123339658</v>
      </c>
    </row>
    <row r="36" spans="2:110" x14ac:dyDescent="0.25">
      <c r="B36" s="93">
        <v>0.31</v>
      </c>
      <c r="C36" s="93">
        <f t="shared" si="22"/>
        <v>6.1826799999999995</v>
      </c>
      <c r="D36" s="93">
        <v>0.83</v>
      </c>
      <c r="E36" s="94">
        <f t="shared" si="0"/>
        <v>1.4335487616179001</v>
      </c>
      <c r="G36" s="93">
        <v>0.31</v>
      </c>
      <c r="H36" s="93">
        <f t="shared" si="23"/>
        <v>5.9016499999999992</v>
      </c>
      <c r="I36" s="93">
        <v>0.54</v>
      </c>
      <c r="J36" s="94">
        <f t="shared" si="1"/>
        <v>2.0433951877769796</v>
      </c>
      <c r="L36" s="93">
        <v>0.31</v>
      </c>
      <c r="M36" s="93">
        <f t="shared" si="24"/>
        <v>6.0343299999999989</v>
      </c>
      <c r="N36" s="93">
        <v>1.77</v>
      </c>
      <c r="O36" s="94">
        <f t="shared" si="2"/>
        <v>1.733198062992126</v>
      </c>
      <c r="Q36" s="93">
        <v>0.31</v>
      </c>
      <c r="R36" s="93">
        <f t="shared" si="25"/>
        <v>5.7020099999999996</v>
      </c>
      <c r="S36" s="93">
        <v>0.45</v>
      </c>
      <c r="T36" s="94">
        <f t="shared" si="3"/>
        <v>2.7158205629921257</v>
      </c>
      <c r="V36" s="93">
        <v>0.31</v>
      </c>
      <c r="W36" s="93">
        <f t="shared" si="26"/>
        <v>5.9315799999999994</v>
      </c>
      <c r="X36" s="93">
        <v>0.33</v>
      </c>
      <c r="Y36" s="94">
        <f t="shared" si="4"/>
        <v>1.9117947051497277</v>
      </c>
      <c r="AA36" s="93">
        <v>0.31</v>
      </c>
      <c r="AB36" s="93">
        <f t="shared" si="27"/>
        <v>6.3617499999999989</v>
      </c>
      <c r="AC36" s="93">
        <v>0.32</v>
      </c>
      <c r="AD36" s="94">
        <f t="shared" si="5"/>
        <v>1.676285911764706</v>
      </c>
      <c r="AF36" s="93">
        <v>0.31</v>
      </c>
      <c r="AG36" s="93">
        <f t="shared" si="28"/>
        <v>5.82118</v>
      </c>
      <c r="AH36" s="93">
        <v>0.44</v>
      </c>
      <c r="AI36" s="94">
        <f t="shared" si="6"/>
        <v>3.221217443531827</v>
      </c>
      <c r="AK36" s="93">
        <v>0.31</v>
      </c>
      <c r="AL36" s="93">
        <f t="shared" si="29"/>
        <v>6.2251300000000001</v>
      </c>
      <c r="AM36" s="93">
        <v>0.69</v>
      </c>
      <c r="AN36" s="94">
        <f t="shared" si="7"/>
        <v>2.972830411764706</v>
      </c>
      <c r="AP36" s="93">
        <v>0.31</v>
      </c>
      <c r="AQ36" s="93">
        <f t="shared" si="30"/>
        <v>5.8028499999999994</v>
      </c>
      <c r="AR36" s="93">
        <v>1.36</v>
      </c>
      <c r="AS36" s="94">
        <f t="shared" si="8"/>
        <v>2.2802628183355478</v>
      </c>
      <c r="AU36" s="93">
        <v>0.31</v>
      </c>
      <c r="AV36" s="93">
        <f t="shared" si="31"/>
        <v>5.4872199999999998</v>
      </c>
      <c r="AW36" s="93">
        <v>0.56999999999999995</v>
      </c>
      <c r="AX36" s="94">
        <f t="shared" si="9"/>
        <v>3.3142984435318277</v>
      </c>
      <c r="AZ36" s="93">
        <v>0.31</v>
      </c>
      <c r="BA36" s="93">
        <f t="shared" si="32"/>
        <v>5.622069999999999</v>
      </c>
      <c r="BB36" s="93">
        <v>2.7</v>
      </c>
      <c r="BC36" s="94">
        <f t="shared" si="10"/>
        <v>2.7258794117647058</v>
      </c>
      <c r="BE36" s="93">
        <v>0.31</v>
      </c>
      <c r="BF36" s="93">
        <f t="shared" si="33"/>
        <v>5.5037000000000003</v>
      </c>
      <c r="BG36" s="93">
        <v>1.0329999999999999</v>
      </c>
      <c r="BH36" s="94">
        <f t="shared" si="11"/>
        <v>3.2412867065708415</v>
      </c>
      <c r="BJ36" s="93">
        <v>0.31</v>
      </c>
      <c r="BK36" s="93">
        <f t="shared" si="34"/>
        <v>6.4724199999999996</v>
      </c>
      <c r="BL36" s="93">
        <v>0.21</v>
      </c>
      <c r="BM36" s="94">
        <f t="shared" si="12"/>
        <v>0.95539350000000012</v>
      </c>
      <c r="BO36" s="93">
        <v>0.31</v>
      </c>
      <c r="BP36" s="93">
        <f t="shared" si="35"/>
        <v>5.5536599999999998</v>
      </c>
      <c r="BQ36" s="93">
        <v>0</v>
      </c>
      <c r="BR36" s="94">
        <f t="shared" si="13"/>
        <v>4.2377120000000001</v>
      </c>
      <c r="BT36" s="93">
        <v>0.31</v>
      </c>
      <c r="BU36" s="93">
        <f t="shared" si="36"/>
        <v>5.5504599999999993</v>
      </c>
      <c r="BV36" s="93">
        <v>0.996</v>
      </c>
      <c r="BW36" s="94">
        <f t="shared" si="14"/>
        <v>2.5523436000000004</v>
      </c>
      <c r="BY36" s="93">
        <v>0.31</v>
      </c>
      <c r="BZ36" s="93">
        <f t="shared" si="37"/>
        <v>5.8464699999999992</v>
      </c>
      <c r="CA36" s="93">
        <v>0</v>
      </c>
      <c r="CB36" s="94">
        <f t="shared" si="15"/>
        <v>1.8122635629921258</v>
      </c>
      <c r="CD36" s="93">
        <v>0.31</v>
      </c>
      <c r="CE36" s="93">
        <f t="shared" si="38"/>
        <v>5.4207199999999993</v>
      </c>
      <c r="CF36" s="93">
        <v>3</v>
      </c>
      <c r="CG36" s="94">
        <f t="shared" si="16"/>
        <v>3.4258376247848537</v>
      </c>
      <c r="CI36" s="93">
        <v>0.31</v>
      </c>
      <c r="CJ36" s="93">
        <f t="shared" si="39"/>
        <v>5.9395999999999995</v>
      </c>
      <c r="CK36" s="93">
        <v>0.2</v>
      </c>
      <c r="CL36" s="94">
        <f t="shared" si="17"/>
        <v>2.9483576247848533</v>
      </c>
      <c r="CN36" s="93">
        <v>0.31</v>
      </c>
      <c r="CO36" s="93">
        <f t="shared" si="40"/>
        <v>6.0608499999999994</v>
      </c>
      <c r="CP36" s="93">
        <v>0</v>
      </c>
      <c r="CQ36" s="94">
        <f t="shared" si="18"/>
        <v>1.1258229451622039</v>
      </c>
      <c r="CS36" s="93">
        <v>0.31</v>
      </c>
      <c r="CT36" s="93">
        <f t="shared" si="41"/>
        <v>5.7676599999999993</v>
      </c>
      <c r="CU36" s="93">
        <v>0</v>
      </c>
      <c r="CV36" s="94">
        <f t="shared" si="19"/>
        <v>2.6374214117647057</v>
      </c>
      <c r="CX36" s="93">
        <v>0.31</v>
      </c>
      <c r="CY36" s="93">
        <f t="shared" si="42"/>
        <v>6.3413799999999991</v>
      </c>
      <c r="CZ36" s="93">
        <v>0.54</v>
      </c>
      <c r="DA36" s="94">
        <f t="shared" si="20"/>
        <v>2.7664315000000004</v>
      </c>
      <c r="DC36" s="93">
        <v>0.31</v>
      </c>
      <c r="DD36" s="93">
        <f t="shared" si="43"/>
        <v>6.2136699999999996</v>
      </c>
      <c r="DE36" s="93">
        <v>0.46</v>
      </c>
      <c r="DF36" s="94">
        <f t="shared" si="21"/>
        <v>1.4327375294117644</v>
      </c>
    </row>
    <row r="37" spans="2:110" x14ac:dyDescent="0.25">
      <c r="B37" s="93">
        <v>0.32</v>
      </c>
      <c r="C37" s="93">
        <f t="shared" si="22"/>
        <v>6.18696</v>
      </c>
      <c r="D37" s="93">
        <v>0.83</v>
      </c>
      <c r="E37" s="94">
        <f t="shared" ref="E37:E68" si="44">((1-$B37)*E$1)+($B37*E$2)-($B37*(1-$B37)*D37)</f>
        <v>1.4289584027538726</v>
      </c>
      <c r="G37" s="93">
        <v>0.32</v>
      </c>
      <c r="H37" s="93">
        <f t="shared" si="23"/>
        <v>5.9037999999999995</v>
      </c>
      <c r="I37" s="93">
        <v>0.54</v>
      </c>
      <c r="J37" s="94">
        <f t="shared" ref="J37:J68" si="45">((1-$B37)*J$1)+($B37*J$2)-($B37*(1-$B37)*I37)</f>
        <v>2.0341404442788025</v>
      </c>
      <c r="L37" s="93">
        <v>0.32</v>
      </c>
      <c r="M37" s="93">
        <f t="shared" si="24"/>
        <v>6.0407599999999997</v>
      </c>
      <c r="N37" s="93">
        <v>1.77</v>
      </c>
      <c r="O37" s="94">
        <f t="shared" ref="O37:O68" si="46">((1-$B37)*O$1)+($B37*O$2)-($B37*(1-$B37)*N37)</f>
        <v>1.717872960629921</v>
      </c>
      <c r="Q37" s="93">
        <v>0.32</v>
      </c>
      <c r="R37" s="93">
        <f t="shared" si="25"/>
        <v>5.6977199999999995</v>
      </c>
      <c r="S37" s="93">
        <v>0.45</v>
      </c>
      <c r="T37" s="94">
        <f t="shared" ref="T37:T68" si="47">((1-$B37)*T$1)+($B37*T$2)-($B37*(1-$B37)*S37)</f>
        <v>2.7279689606299216</v>
      </c>
      <c r="V37" s="93">
        <v>0.32</v>
      </c>
      <c r="W37" s="93">
        <f t="shared" si="26"/>
        <v>5.9277600000000001</v>
      </c>
      <c r="X37" s="93">
        <v>0.33</v>
      </c>
      <c r="Y37" s="94">
        <f t="shared" ref="Y37:Y68" si="48">((1-$B37)*Y$1)+($B37*Y$2)-($B37*(1-$B37)*X37)</f>
        <v>1.9210316347867267</v>
      </c>
      <c r="AA37" s="93">
        <v>0.32</v>
      </c>
      <c r="AB37" s="93">
        <f t="shared" si="27"/>
        <v>6.3579999999999997</v>
      </c>
      <c r="AC37" s="93">
        <v>0.32</v>
      </c>
      <c r="AD37" s="94">
        <f t="shared" ref="AD37:AD68" si="49">((1-$B37)*AD$1)+($B37*AD$2)-($B37*(1-$B37)*AC37)</f>
        <v>1.6827949411764704</v>
      </c>
      <c r="AF37" s="93">
        <v>0.32</v>
      </c>
      <c r="AG37" s="93">
        <f t="shared" si="28"/>
        <v>5.8189599999999997</v>
      </c>
      <c r="AH37" s="93">
        <v>0.44</v>
      </c>
      <c r="AI37" s="94">
        <f t="shared" ref="AI37:AI68" si="50">((1-$B37)*AI$1)+($B37*AI$2)-($B37*(1-$B37)*AH37)</f>
        <v>3.210729232032854</v>
      </c>
      <c r="AK37" s="93">
        <v>0.32</v>
      </c>
      <c r="AL37" s="93">
        <f t="shared" si="29"/>
        <v>6.2233599999999996</v>
      </c>
      <c r="AM37" s="93">
        <v>0.69</v>
      </c>
      <c r="AN37" s="94">
        <f t="shared" ref="AN37:AN68" si="51">((1-$B37)*AN$1)+($B37*AN$2)-($B37*(1-$B37)*AM37)</f>
        <v>2.9580329411764703</v>
      </c>
      <c r="AP37" s="93">
        <v>0.32</v>
      </c>
      <c r="AQ37" s="93">
        <f t="shared" si="30"/>
        <v>5.8071999999999999</v>
      </c>
      <c r="AR37" s="93">
        <v>1.36</v>
      </c>
      <c r="AS37" s="94">
        <f t="shared" ref="AS37:AS68" si="52">((1-$B37)*AS$1)+($B37*AS$2)-($B37*(1-$B37)*AR37)</f>
        <v>2.2709465592462852</v>
      </c>
      <c r="AU37" s="93">
        <v>0.32</v>
      </c>
      <c r="AV37" s="93">
        <f t="shared" si="31"/>
        <v>5.4898399999999992</v>
      </c>
      <c r="AW37" s="93">
        <v>0.56999999999999995</v>
      </c>
      <c r="AX37" s="94">
        <f t="shared" ref="AX37:AX68" si="53">((1-$B37)*AX$1)+($B37*AX$2)-($B37*(1-$B37)*AW37)</f>
        <v>3.3015772320328538</v>
      </c>
      <c r="AZ37" s="93">
        <v>0.32</v>
      </c>
      <c r="BA37" s="93">
        <f t="shared" si="32"/>
        <v>5.6290399999999998</v>
      </c>
      <c r="BB37" s="93">
        <v>2.7</v>
      </c>
      <c r="BC37" s="94">
        <f t="shared" ref="BC37:BC68" si="54">((1-$B37)*BC$1)+($B37*BC$2)-($B37*(1-$B37)*BB37)</f>
        <v>2.7009929411764704</v>
      </c>
      <c r="BE37" s="93">
        <v>0.32</v>
      </c>
      <c r="BF37" s="93">
        <f t="shared" si="33"/>
        <v>5.4984000000000002</v>
      </c>
      <c r="BG37" s="93">
        <v>1.0329999999999999</v>
      </c>
      <c r="BH37" s="94">
        <f t="shared" ref="BH37:BH68" si="55">((1-$B37)*BH$1)+($B37*BH$2)-($B37*(1-$B37)*BG37)</f>
        <v>3.261924818069815</v>
      </c>
      <c r="BJ37" s="93">
        <v>0.32</v>
      </c>
      <c r="BK37" s="93">
        <f t="shared" si="34"/>
        <v>6.4722399999999993</v>
      </c>
      <c r="BL37" s="93">
        <v>0.21</v>
      </c>
      <c r="BM37" s="94">
        <f t="shared" ref="BM37:BM68" si="56">((1-$B37)*BM$1)+($B37*BM$2)-($B37*(1-$B37)*BL37)</f>
        <v>0.93829593548387091</v>
      </c>
      <c r="BO37" s="93">
        <v>0.32</v>
      </c>
      <c r="BP37" s="93">
        <f t="shared" si="35"/>
        <v>5.55152</v>
      </c>
      <c r="BQ37" s="93">
        <v>0</v>
      </c>
      <c r="BR37" s="94">
        <f t="shared" ref="BR37:BR68" si="57">((1-$B37)*BR$1)+($B37*BR$2)-($B37*(1-$B37)*BQ37)</f>
        <v>4.2308640000000004</v>
      </c>
      <c r="BT37" s="93">
        <v>0.32</v>
      </c>
      <c r="BU37" s="93">
        <f t="shared" si="36"/>
        <v>5.5551199999999996</v>
      </c>
      <c r="BV37" s="93">
        <v>0.996</v>
      </c>
      <c r="BW37" s="94">
        <f t="shared" ref="BW37:BW68" si="58">((1-$B37)*BW$1)+($B37*BW$2)-($B37*(1-$B37)*BV37)</f>
        <v>2.5164064000000002</v>
      </c>
      <c r="BY37" s="93">
        <v>0.32</v>
      </c>
      <c r="BZ37" s="93">
        <f t="shared" si="37"/>
        <v>5.8468399999999994</v>
      </c>
      <c r="CA37" s="93">
        <v>0</v>
      </c>
      <c r="CB37" s="94">
        <f t="shared" ref="CB37:CB68" si="59">((1-$B37)*CB$1)+($B37*CB$2)-($B37*(1-$B37)*CA37)</f>
        <v>1.793824960629921</v>
      </c>
      <c r="CD37" s="93">
        <v>0.32</v>
      </c>
      <c r="CE37" s="93">
        <f t="shared" si="38"/>
        <v>5.4298399999999996</v>
      </c>
      <c r="CF37" s="93">
        <v>3</v>
      </c>
      <c r="CG37" s="94">
        <f t="shared" ref="CG37:CG68" si="60">((1-$B37)*CG$1)+($B37*CG$2)-($B37*(1-$B37)*CF37)</f>
        <v>3.3798194836488813</v>
      </c>
      <c r="CI37" s="93">
        <v>0.32</v>
      </c>
      <c r="CJ37" s="93">
        <f t="shared" si="39"/>
        <v>5.9411999999999994</v>
      </c>
      <c r="CK37" s="93">
        <v>0.2</v>
      </c>
      <c r="CL37" s="94">
        <f t="shared" si="17"/>
        <v>2.9282994836488809</v>
      </c>
      <c r="CN37" s="93">
        <v>0.32</v>
      </c>
      <c r="CO37" s="93">
        <f t="shared" si="40"/>
        <v>6.0611999999999995</v>
      </c>
      <c r="CP37" s="93">
        <v>0</v>
      </c>
      <c r="CQ37" s="94">
        <f t="shared" si="18"/>
        <v>1.1086499470576701</v>
      </c>
      <c r="CS37" s="93">
        <v>0.32</v>
      </c>
      <c r="CT37" s="93">
        <f t="shared" si="41"/>
        <v>5.7725200000000001</v>
      </c>
      <c r="CU37" s="93">
        <v>0</v>
      </c>
      <c r="CV37" s="94">
        <f t="shared" si="19"/>
        <v>2.6321769411764704</v>
      </c>
      <c r="CX37" s="93">
        <v>0.32</v>
      </c>
      <c r="CY37" s="93">
        <f t="shared" si="42"/>
        <v>6.3433599999999997</v>
      </c>
      <c r="CZ37" s="93">
        <v>0.54</v>
      </c>
      <c r="DA37" s="94">
        <f t="shared" si="20"/>
        <v>2.7444960000000003</v>
      </c>
      <c r="DC37" s="93">
        <v>0.32</v>
      </c>
      <c r="DD37" s="93">
        <f t="shared" si="43"/>
        <v>6.2172400000000003</v>
      </c>
      <c r="DE37" s="93">
        <v>0.46</v>
      </c>
      <c r="DF37" s="94">
        <f t="shared" si="21"/>
        <v>1.4070219354838707</v>
      </c>
    </row>
    <row r="38" spans="2:110" x14ac:dyDescent="0.25">
      <c r="B38" s="93">
        <v>0.33</v>
      </c>
      <c r="C38" s="93">
        <f t="shared" si="22"/>
        <v>6.1912399999999996</v>
      </c>
      <c r="D38" s="93">
        <v>0.83</v>
      </c>
      <c r="E38" s="94">
        <f t="shared" si="44"/>
        <v>1.4245340438898451</v>
      </c>
      <c r="G38" s="93">
        <v>0.33</v>
      </c>
      <c r="H38" s="93">
        <f t="shared" si="23"/>
        <v>5.9059499999999998</v>
      </c>
      <c r="I38" s="93">
        <v>0.54</v>
      </c>
      <c r="J38" s="94">
        <f t="shared" si="45"/>
        <v>2.0249937007806249</v>
      </c>
      <c r="L38" s="93">
        <v>0.33</v>
      </c>
      <c r="M38" s="93">
        <f t="shared" si="24"/>
        <v>6.0471899999999996</v>
      </c>
      <c r="N38" s="93">
        <v>1.77</v>
      </c>
      <c r="O38" s="94">
        <f t="shared" si="46"/>
        <v>1.7029018582677162</v>
      </c>
      <c r="Q38" s="93">
        <v>0.33</v>
      </c>
      <c r="R38" s="93">
        <f t="shared" si="25"/>
        <v>5.6934299999999993</v>
      </c>
      <c r="S38" s="93">
        <v>0.45</v>
      </c>
      <c r="T38" s="94">
        <f t="shared" si="47"/>
        <v>2.7402073582677167</v>
      </c>
      <c r="V38" s="93">
        <v>0.33</v>
      </c>
      <c r="W38" s="93">
        <f t="shared" si="26"/>
        <v>5.92394</v>
      </c>
      <c r="X38" s="93">
        <v>0.33</v>
      </c>
      <c r="Y38" s="94">
        <f t="shared" si="48"/>
        <v>1.9303345644237258</v>
      </c>
      <c r="AA38" s="93">
        <v>0.33</v>
      </c>
      <c r="AB38" s="93">
        <f t="shared" si="27"/>
        <v>6.3542500000000004</v>
      </c>
      <c r="AC38" s="93">
        <v>0.32</v>
      </c>
      <c r="AD38" s="94">
        <f t="shared" si="49"/>
        <v>1.6893679705882352</v>
      </c>
      <c r="AF38" s="93">
        <v>0.33</v>
      </c>
      <c r="AG38" s="93">
        <f t="shared" si="28"/>
        <v>5.8167399999999994</v>
      </c>
      <c r="AH38" s="93">
        <v>0.44</v>
      </c>
      <c r="AI38" s="94">
        <f t="shared" si="50"/>
        <v>3.2003290205338804</v>
      </c>
      <c r="AK38" s="93">
        <v>0.33</v>
      </c>
      <c r="AL38" s="93">
        <f t="shared" si="29"/>
        <v>6.2215899999999991</v>
      </c>
      <c r="AM38" s="93">
        <v>0.69</v>
      </c>
      <c r="AN38" s="94">
        <f t="shared" si="51"/>
        <v>2.9433734705882348</v>
      </c>
      <c r="AP38" s="93">
        <v>0.33</v>
      </c>
      <c r="AQ38" s="93">
        <f t="shared" si="30"/>
        <v>5.8115500000000004</v>
      </c>
      <c r="AR38" s="93">
        <v>1.36</v>
      </c>
      <c r="AS38" s="94">
        <f t="shared" si="52"/>
        <v>2.2619023001570233</v>
      </c>
      <c r="AU38" s="93">
        <v>0.33</v>
      </c>
      <c r="AV38" s="93">
        <f t="shared" si="31"/>
        <v>5.4924599999999995</v>
      </c>
      <c r="AW38" s="93">
        <v>0.56999999999999995</v>
      </c>
      <c r="AX38" s="94">
        <f t="shared" si="53"/>
        <v>3.2889700205338808</v>
      </c>
      <c r="AZ38" s="93">
        <v>0.33</v>
      </c>
      <c r="BA38" s="93">
        <f t="shared" si="32"/>
        <v>5.6360099999999997</v>
      </c>
      <c r="BB38" s="93">
        <v>2.7</v>
      </c>
      <c r="BC38" s="94">
        <f t="shared" si="54"/>
        <v>2.6766464705882349</v>
      </c>
      <c r="BE38" s="93">
        <v>0.33</v>
      </c>
      <c r="BF38" s="93">
        <f t="shared" si="33"/>
        <v>5.4931000000000001</v>
      </c>
      <c r="BG38" s="93">
        <v>1.0329999999999999</v>
      </c>
      <c r="BH38" s="94">
        <f t="shared" si="55"/>
        <v>3.2827695295687884</v>
      </c>
      <c r="BJ38" s="93">
        <v>0.33</v>
      </c>
      <c r="BK38" s="93">
        <f t="shared" si="34"/>
        <v>6.4720599999999999</v>
      </c>
      <c r="BL38" s="93">
        <v>0.21</v>
      </c>
      <c r="BM38" s="94">
        <f t="shared" si="56"/>
        <v>0.92124037096774181</v>
      </c>
      <c r="BO38" s="93">
        <v>0.33</v>
      </c>
      <c r="BP38" s="93">
        <f t="shared" si="35"/>
        <v>5.5493799999999993</v>
      </c>
      <c r="BQ38" s="93">
        <v>0</v>
      </c>
      <c r="BR38" s="94">
        <f t="shared" si="57"/>
        <v>4.2240159999999998</v>
      </c>
      <c r="BT38" s="93">
        <v>0.33</v>
      </c>
      <c r="BU38" s="93">
        <f t="shared" si="36"/>
        <v>5.5597799999999999</v>
      </c>
      <c r="BV38" s="93">
        <v>0.996</v>
      </c>
      <c r="BW38" s="94">
        <f t="shared" si="58"/>
        <v>2.4806683999999999</v>
      </c>
      <c r="BY38" s="93">
        <v>0.33</v>
      </c>
      <c r="BZ38" s="93">
        <f t="shared" si="37"/>
        <v>5.8472099999999996</v>
      </c>
      <c r="CA38" s="93">
        <v>0</v>
      </c>
      <c r="CB38" s="94">
        <f t="shared" si="59"/>
        <v>1.7753863582677165</v>
      </c>
      <c r="CD38" s="93">
        <v>0.33</v>
      </c>
      <c r="CE38" s="93">
        <f t="shared" si="38"/>
        <v>5.4389599999999998</v>
      </c>
      <c r="CF38" s="93">
        <v>3</v>
      </c>
      <c r="CG38" s="94">
        <f t="shared" si="60"/>
        <v>3.3344013425129089</v>
      </c>
      <c r="CI38" s="93">
        <v>0.33</v>
      </c>
      <c r="CJ38" s="93">
        <f t="shared" si="39"/>
        <v>5.9427999999999992</v>
      </c>
      <c r="CK38" s="93">
        <v>0.2</v>
      </c>
      <c r="CL38" s="94">
        <f t="shared" si="17"/>
        <v>2.9082813425129084</v>
      </c>
      <c r="CN38" s="93">
        <v>0.33</v>
      </c>
      <c r="CO38" s="93">
        <f t="shared" si="40"/>
        <v>6.0615499999999995</v>
      </c>
      <c r="CP38" s="93">
        <v>0</v>
      </c>
      <c r="CQ38" s="94">
        <f t="shared" si="18"/>
        <v>1.091476948953136</v>
      </c>
      <c r="CS38" s="93">
        <v>0.33</v>
      </c>
      <c r="CT38" s="93">
        <f t="shared" si="41"/>
        <v>5.77738</v>
      </c>
      <c r="CU38" s="93">
        <v>0</v>
      </c>
      <c r="CV38" s="94">
        <f t="shared" si="19"/>
        <v>2.6269324705882351</v>
      </c>
      <c r="CX38" s="93">
        <v>0.33</v>
      </c>
      <c r="CY38" s="93">
        <f t="shared" si="42"/>
        <v>6.3453399999999993</v>
      </c>
      <c r="CZ38" s="93">
        <v>0.54</v>
      </c>
      <c r="DA38" s="94">
        <f t="shared" si="20"/>
        <v>2.7226685000000002</v>
      </c>
      <c r="DC38" s="93">
        <v>0.33</v>
      </c>
      <c r="DD38" s="93">
        <f t="shared" si="43"/>
        <v>6.2208099999999993</v>
      </c>
      <c r="DE38" s="93">
        <v>0.46</v>
      </c>
      <c r="DF38" s="94">
        <f t="shared" si="21"/>
        <v>1.3813983415559767</v>
      </c>
    </row>
    <row r="39" spans="2:110" x14ac:dyDescent="0.25">
      <c r="B39" s="93">
        <v>0.34</v>
      </c>
      <c r="C39" s="93">
        <f t="shared" si="22"/>
        <v>6.1955200000000001</v>
      </c>
      <c r="D39" s="93">
        <v>0.83</v>
      </c>
      <c r="E39" s="94">
        <f t="shared" si="44"/>
        <v>1.4202756850258176</v>
      </c>
      <c r="G39" s="93">
        <v>0.34</v>
      </c>
      <c r="H39" s="93">
        <f t="shared" si="23"/>
        <v>5.9080999999999992</v>
      </c>
      <c r="I39" s="93">
        <v>0.54</v>
      </c>
      <c r="J39" s="94">
        <f t="shared" si="45"/>
        <v>2.0159549572824478</v>
      </c>
      <c r="L39" s="93">
        <v>0.34</v>
      </c>
      <c r="M39" s="93">
        <f t="shared" si="24"/>
        <v>6.0536199999999996</v>
      </c>
      <c r="N39" s="93">
        <v>1.77</v>
      </c>
      <c r="O39" s="94">
        <f t="shared" si="46"/>
        <v>1.6882847559055119</v>
      </c>
      <c r="Q39" s="93">
        <v>0.34</v>
      </c>
      <c r="R39" s="93">
        <f t="shared" si="25"/>
        <v>5.6891399999999992</v>
      </c>
      <c r="S39" s="93">
        <v>0.45</v>
      </c>
      <c r="T39" s="94">
        <f t="shared" si="47"/>
        <v>2.7525357559055119</v>
      </c>
      <c r="V39" s="93">
        <v>0.34</v>
      </c>
      <c r="W39" s="93">
        <f t="shared" si="26"/>
        <v>5.9201199999999998</v>
      </c>
      <c r="X39" s="93">
        <v>0.33</v>
      </c>
      <c r="Y39" s="94">
        <f t="shared" si="48"/>
        <v>1.9397034940607254</v>
      </c>
      <c r="AA39" s="93">
        <v>0.34</v>
      </c>
      <c r="AB39" s="93">
        <f t="shared" si="27"/>
        <v>6.3504999999999985</v>
      </c>
      <c r="AC39" s="93">
        <v>0.32</v>
      </c>
      <c r="AD39" s="94">
        <f t="shared" si="49"/>
        <v>1.6960049999999998</v>
      </c>
      <c r="AF39" s="93">
        <v>0.34</v>
      </c>
      <c r="AG39" s="93">
        <f t="shared" si="28"/>
        <v>5.8145199999999999</v>
      </c>
      <c r="AH39" s="93">
        <v>0.44</v>
      </c>
      <c r="AI39" s="94">
        <f t="shared" si="50"/>
        <v>3.190016809034907</v>
      </c>
      <c r="AK39" s="93">
        <v>0.34</v>
      </c>
      <c r="AL39" s="93">
        <f t="shared" si="29"/>
        <v>6.2198200000000003</v>
      </c>
      <c r="AM39" s="93">
        <v>0.69</v>
      </c>
      <c r="AN39" s="94">
        <f t="shared" si="51"/>
        <v>2.9288519999999996</v>
      </c>
      <c r="AP39" s="93">
        <v>0.34</v>
      </c>
      <c r="AQ39" s="93">
        <f t="shared" si="30"/>
        <v>5.8158999999999992</v>
      </c>
      <c r="AR39" s="93">
        <v>1.36</v>
      </c>
      <c r="AS39" s="94">
        <f t="shared" si="52"/>
        <v>2.2531300410677613</v>
      </c>
      <c r="AU39" s="93">
        <v>0.34</v>
      </c>
      <c r="AV39" s="93">
        <f t="shared" si="31"/>
        <v>5.4950799999999997</v>
      </c>
      <c r="AW39" s="93">
        <v>0.56999999999999995</v>
      </c>
      <c r="AX39" s="94">
        <f t="shared" si="53"/>
        <v>3.2764768090349077</v>
      </c>
      <c r="AZ39" s="93">
        <v>0.34</v>
      </c>
      <c r="BA39" s="93">
        <f t="shared" si="32"/>
        <v>5.6429799999999997</v>
      </c>
      <c r="BB39" s="93">
        <v>2.7</v>
      </c>
      <c r="BC39" s="94">
        <f t="shared" si="54"/>
        <v>2.6528399999999999</v>
      </c>
      <c r="BE39" s="93">
        <v>0.34</v>
      </c>
      <c r="BF39" s="93">
        <f t="shared" si="33"/>
        <v>5.4878</v>
      </c>
      <c r="BG39" s="93">
        <v>1.0329999999999999</v>
      </c>
      <c r="BH39" s="94">
        <f t="shared" si="55"/>
        <v>3.3038208410677616</v>
      </c>
      <c r="BJ39" s="93">
        <v>0.34</v>
      </c>
      <c r="BK39" s="93">
        <f t="shared" si="34"/>
        <v>6.4718799999999987</v>
      </c>
      <c r="BL39" s="93">
        <v>0.21</v>
      </c>
      <c r="BM39" s="94">
        <f t="shared" si="56"/>
        <v>0.9042268064516128</v>
      </c>
      <c r="BO39" s="93">
        <v>0.34</v>
      </c>
      <c r="BP39" s="93">
        <f t="shared" si="35"/>
        <v>5.5472399999999995</v>
      </c>
      <c r="BQ39" s="93">
        <v>0</v>
      </c>
      <c r="BR39" s="94">
        <f t="shared" si="57"/>
        <v>4.217168</v>
      </c>
      <c r="BT39" s="93">
        <v>0.34</v>
      </c>
      <c r="BU39" s="93">
        <f t="shared" si="36"/>
        <v>5.5644399999999994</v>
      </c>
      <c r="BV39" s="93">
        <v>0.996</v>
      </c>
      <c r="BW39" s="94">
        <f t="shared" si="58"/>
        <v>2.4451296</v>
      </c>
      <c r="BY39" s="93">
        <v>0.34</v>
      </c>
      <c r="BZ39" s="93">
        <f t="shared" si="37"/>
        <v>5.8475799999999989</v>
      </c>
      <c r="CA39" s="93">
        <v>0</v>
      </c>
      <c r="CB39" s="94">
        <f t="shared" si="59"/>
        <v>1.7569477559055116</v>
      </c>
      <c r="CD39" s="93">
        <v>0.34</v>
      </c>
      <c r="CE39" s="93">
        <f t="shared" si="38"/>
        <v>5.4480799999999991</v>
      </c>
      <c r="CF39" s="93">
        <v>3</v>
      </c>
      <c r="CG39" s="94">
        <f t="shared" si="60"/>
        <v>3.2895832013769364</v>
      </c>
      <c r="CI39" s="93">
        <v>0.34</v>
      </c>
      <c r="CJ39" s="93">
        <f t="shared" si="39"/>
        <v>5.9443999999999999</v>
      </c>
      <c r="CK39" s="93">
        <v>0.2</v>
      </c>
      <c r="CL39" s="94">
        <f t="shared" si="17"/>
        <v>2.8883032013769361</v>
      </c>
      <c r="CN39" s="93">
        <v>0.34</v>
      </c>
      <c r="CO39" s="93">
        <f t="shared" si="40"/>
        <v>6.0618999999999996</v>
      </c>
      <c r="CP39" s="93">
        <v>0</v>
      </c>
      <c r="CQ39" s="94">
        <f t="shared" si="18"/>
        <v>1.0743039508486023</v>
      </c>
      <c r="CS39" s="93">
        <v>0.34</v>
      </c>
      <c r="CT39" s="93">
        <f t="shared" si="41"/>
        <v>5.7822399999999998</v>
      </c>
      <c r="CU39" s="93">
        <v>0</v>
      </c>
      <c r="CV39" s="94">
        <f t="shared" si="19"/>
        <v>2.6216879999999998</v>
      </c>
      <c r="CX39" s="93">
        <v>0.34</v>
      </c>
      <c r="CY39" s="93">
        <f t="shared" si="42"/>
        <v>6.3473199999999999</v>
      </c>
      <c r="CZ39" s="93">
        <v>0.54</v>
      </c>
      <c r="DA39" s="94">
        <f t="shared" si="20"/>
        <v>2.7009489999999996</v>
      </c>
      <c r="DC39" s="93">
        <v>0.34</v>
      </c>
      <c r="DD39" s="93">
        <f t="shared" si="43"/>
        <v>6.22438</v>
      </c>
      <c r="DE39" s="93">
        <v>0.46</v>
      </c>
      <c r="DF39" s="94">
        <f t="shared" si="21"/>
        <v>1.355866747628083</v>
      </c>
    </row>
    <row r="40" spans="2:110" x14ac:dyDescent="0.25">
      <c r="B40" s="93">
        <v>0.35</v>
      </c>
      <c r="C40" s="93">
        <f t="shared" si="22"/>
        <v>6.1997999999999998</v>
      </c>
      <c r="D40" s="93">
        <v>0.83</v>
      </c>
      <c r="E40" s="94">
        <f t="shared" si="44"/>
        <v>1.4161833261617902</v>
      </c>
      <c r="G40" s="93">
        <v>0.35</v>
      </c>
      <c r="H40" s="93">
        <f t="shared" si="23"/>
        <v>5.9102499999999996</v>
      </c>
      <c r="I40" s="93">
        <v>0.54</v>
      </c>
      <c r="J40" s="94">
        <f t="shared" si="45"/>
        <v>2.0070242137842711</v>
      </c>
      <c r="L40" s="93">
        <v>0.35</v>
      </c>
      <c r="M40" s="93">
        <f t="shared" si="24"/>
        <v>6.0600500000000004</v>
      </c>
      <c r="N40" s="93">
        <v>1.77</v>
      </c>
      <c r="O40" s="94">
        <f t="shared" si="46"/>
        <v>1.6740216535433072</v>
      </c>
      <c r="Q40" s="93">
        <v>0.35</v>
      </c>
      <c r="R40" s="93">
        <f t="shared" si="25"/>
        <v>5.68485</v>
      </c>
      <c r="S40" s="93">
        <v>0.45</v>
      </c>
      <c r="T40" s="94">
        <f t="shared" si="47"/>
        <v>2.7649541535433073</v>
      </c>
      <c r="V40" s="93">
        <v>0.35</v>
      </c>
      <c r="W40" s="93">
        <f t="shared" si="26"/>
        <v>5.9162999999999997</v>
      </c>
      <c r="X40" s="93">
        <v>0.33</v>
      </c>
      <c r="Y40" s="94">
        <f t="shared" si="48"/>
        <v>1.9491384236977245</v>
      </c>
      <c r="AA40" s="93">
        <v>0.35</v>
      </c>
      <c r="AB40" s="93">
        <f t="shared" si="27"/>
        <v>6.3467500000000001</v>
      </c>
      <c r="AC40" s="93">
        <v>0.32</v>
      </c>
      <c r="AD40" s="94">
        <f t="shared" si="49"/>
        <v>1.7027060294117646</v>
      </c>
      <c r="AF40" s="93">
        <v>0.35</v>
      </c>
      <c r="AG40" s="93">
        <f t="shared" si="28"/>
        <v>5.8123000000000005</v>
      </c>
      <c r="AH40" s="93">
        <v>0.44</v>
      </c>
      <c r="AI40" s="94">
        <f t="shared" si="50"/>
        <v>3.179792597535934</v>
      </c>
      <c r="AK40" s="93">
        <v>0.35</v>
      </c>
      <c r="AL40" s="93">
        <f t="shared" si="29"/>
        <v>6.2180499999999999</v>
      </c>
      <c r="AM40" s="93">
        <v>0.69</v>
      </c>
      <c r="AN40" s="94">
        <f t="shared" si="51"/>
        <v>2.9144685294117645</v>
      </c>
      <c r="AP40" s="93">
        <v>0.35</v>
      </c>
      <c r="AQ40" s="93">
        <f t="shared" si="30"/>
        <v>5.8202499999999997</v>
      </c>
      <c r="AR40" s="93">
        <v>1.36</v>
      </c>
      <c r="AS40" s="94">
        <f t="shared" si="52"/>
        <v>2.2446297819784995</v>
      </c>
      <c r="AU40" s="93">
        <v>0.35</v>
      </c>
      <c r="AV40" s="93">
        <f t="shared" si="31"/>
        <v>5.4977</v>
      </c>
      <c r="AW40" s="93">
        <v>0.56999999999999995</v>
      </c>
      <c r="AX40" s="94">
        <f t="shared" si="53"/>
        <v>3.264097597535935</v>
      </c>
      <c r="AZ40" s="93">
        <v>0.35</v>
      </c>
      <c r="BA40" s="93">
        <f t="shared" si="32"/>
        <v>5.6499499999999996</v>
      </c>
      <c r="BB40" s="93">
        <v>2.7</v>
      </c>
      <c r="BC40" s="94">
        <f t="shared" si="54"/>
        <v>2.6295735294117648</v>
      </c>
      <c r="BE40" s="93">
        <v>0.35</v>
      </c>
      <c r="BF40" s="93">
        <f t="shared" si="33"/>
        <v>5.4824999999999999</v>
      </c>
      <c r="BG40" s="93">
        <v>1.0329999999999999</v>
      </c>
      <c r="BH40" s="94">
        <f t="shared" si="55"/>
        <v>3.3250787525667351</v>
      </c>
      <c r="BJ40" s="93">
        <v>0.35</v>
      </c>
      <c r="BK40" s="93">
        <f t="shared" si="34"/>
        <v>6.4717000000000002</v>
      </c>
      <c r="BL40" s="93">
        <v>0.21</v>
      </c>
      <c r="BM40" s="94">
        <f t="shared" si="56"/>
        <v>0.88725524193548388</v>
      </c>
      <c r="BO40" s="93">
        <v>0.35</v>
      </c>
      <c r="BP40" s="93">
        <f t="shared" si="35"/>
        <v>5.5450999999999997</v>
      </c>
      <c r="BQ40" s="93">
        <v>0</v>
      </c>
      <c r="BR40" s="94">
        <f t="shared" si="57"/>
        <v>4.2103200000000003</v>
      </c>
      <c r="BT40" s="93">
        <v>0.35</v>
      </c>
      <c r="BU40" s="93">
        <f t="shared" si="36"/>
        <v>5.5690999999999997</v>
      </c>
      <c r="BV40" s="93">
        <v>0.996</v>
      </c>
      <c r="BW40" s="94">
        <f t="shared" si="58"/>
        <v>2.4097900000000005</v>
      </c>
      <c r="BY40" s="93">
        <v>0.35</v>
      </c>
      <c r="BZ40" s="93">
        <f t="shared" si="37"/>
        <v>5.84795</v>
      </c>
      <c r="CA40" s="93">
        <v>0</v>
      </c>
      <c r="CB40" s="94">
        <f t="shared" si="59"/>
        <v>1.7385091535433073</v>
      </c>
      <c r="CD40" s="93">
        <v>0.35</v>
      </c>
      <c r="CE40" s="93">
        <f t="shared" si="38"/>
        <v>5.4572000000000003</v>
      </c>
      <c r="CF40" s="93">
        <v>3</v>
      </c>
      <c r="CG40" s="94">
        <f t="shared" si="60"/>
        <v>3.2453650602409638</v>
      </c>
      <c r="CI40" s="93">
        <v>0.35</v>
      </c>
      <c r="CJ40" s="93">
        <f t="shared" si="39"/>
        <v>5.9459999999999997</v>
      </c>
      <c r="CK40" s="93">
        <v>0.2</v>
      </c>
      <c r="CL40" s="94">
        <f t="shared" si="17"/>
        <v>2.8683650602409636</v>
      </c>
      <c r="CN40" s="93">
        <v>0.35</v>
      </c>
      <c r="CO40" s="93">
        <f t="shared" si="40"/>
        <v>6.0622500000000006</v>
      </c>
      <c r="CP40" s="93">
        <v>0</v>
      </c>
      <c r="CQ40" s="94">
        <f t="shared" si="18"/>
        <v>1.0571309527440687</v>
      </c>
      <c r="CS40" s="93">
        <v>0.35</v>
      </c>
      <c r="CT40" s="93">
        <f t="shared" si="41"/>
        <v>5.7870999999999997</v>
      </c>
      <c r="CU40" s="93">
        <v>0</v>
      </c>
      <c r="CV40" s="94">
        <f t="shared" si="19"/>
        <v>2.6164435294117645</v>
      </c>
      <c r="CX40" s="93">
        <v>0.35</v>
      </c>
      <c r="CY40" s="93">
        <f t="shared" si="42"/>
        <v>6.3493000000000004</v>
      </c>
      <c r="CZ40" s="93">
        <v>0.54</v>
      </c>
      <c r="DA40" s="94">
        <f t="shared" si="20"/>
        <v>2.6793374999999999</v>
      </c>
      <c r="DC40" s="93">
        <v>0.35</v>
      </c>
      <c r="DD40" s="93">
        <f t="shared" si="43"/>
        <v>6.2279499999999999</v>
      </c>
      <c r="DE40" s="93">
        <v>0.46</v>
      </c>
      <c r="DF40" s="94">
        <f t="shared" si="21"/>
        <v>1.3304271537001897</v>
      </c>
    </row>
    <row r="41" spans="2:110" x14ac:dyDescent="0.25">
      <c r="B41" s="93">
        <v>0.36</v>
      </c>
      <c r="C41" s="93">
        <f t="shared" si="22"/>
        <v>6.2040799999999994</v>
      </c>
      <c r="D41" s="93">
        <v>0.83</v>
      </c>
      <c r="E41" s="94">
        <f t="shared" si="44"/>
        <v>1.4122569672977623</v>
      </c>
      <c r="G41" s="93">
        <v>0.36</v>
      </c>
      <c r="H41" s="93">
        <f t="shared" si="23"/>
        <v>5.9123999999999999</v>
      </c>
      <c r="I41" s="93">
        <v>0.54</v>
      </c>
      <c r="J41" s="94">
        <f t="shared" si="45"/>
        <v>1.9982014702860935</v>
      </c>
      <c r="L41" s="93">
        <v>0.36</v>
      </c>
      <c r="M41" s="93">
        <f t="shared" si="24"/>
        <v>6.0664800000000003</v>
      </c>
      <c r="N41" s="93">
        <v>1.77</v>
      </c>
      <c r="O41" s="94">
        <f t="shared" si="46"/>
        <v>1.6601125511811026</v>
      </c>
      <c r="Q41" s="93">
        <v>0.36</v>
      </c>
      <c r="R41" s="93">
        <f t="shared" si="25"/>
        <v>5.6805599999999998</v>
      </c>
      <c r="S41" s="93">
        <v>0.45</v>
      </c>
      <c r="T41" s="94">
        <f t="shared" si="47"/>
        <v>2.7774625511811024</v>
      </c>
      <c r="V41" s="93">
        <v>0.36</v>
      </c>
      <c r="W41" s="93">
        <f t="shared" si="26"/>
        <v>5.9124800000000004</v>
      </c>
      <c r="X41" s="93">
        <v>0.33</v>
      </c>
      <c r="Y41" s="94">
        <f t="shared" si="48"/>
        <v>1.9586393533347235</v>
      </c>
      <c r="AA41" s="93">
        <v>0.36</v>
      </c>
      <c r="AB41" s="93">
        <f t="shared" si="27"/>
        <v>6.343</v>
      </c>
      <c r="AC41" s="93">
        <v>0.32</v>
      </c>
      <c r="AD41" s="94">
        <f t="shared" si="49"/>
        <v>1.7094710588235293</v>
      </c>
      <c r="AF41" s="93">
        <v>0.36</v>
      </c>
      <c r="AG41" s="93">
        <f t="shared" si="28"/>
        <v>5.8100800000000001</v>
      </c>
      <c r="AH41" s="93">
        <v>0.44</v>
      </c>
      <c r="AI41" s="94">
        <f t="shared" si="50"/>
        <v>3.1696563860369609</v>
      </c>
      <c r="AK41" s="93">
        <v>0.36</v>
      </c>
      <c r="AL41" s="93">
        <f t="shared" si="29"/>
        <v>6.2162800000000002</v>
      </c>
      <c r="AM41" s="93">
        <v>0.69</v>
      </c>
      <c r="AN41" s="94">
        <f t="shared" si="51"/>
        <v>2.9002230588235296</v>
      </c>
      <c r="AP41" s="93">
        <v>0.36</v>
      </c>
      <c r="AQ41" s="93">
        <f t="shared" si="30"/>
        <v>5.8246000000000002</v>
      </c>
      <c r="AR41" s="93">
        <v>1.36</v>
      </c>
      <c r="AS41" s="94">
        <f t="shared" si="52"/>
        <v>2.236401522889238</v>
      </c>
      <c r="AU41" s="93">
        <v>0.36</v>
      </c>
      <c r="AV41" s="93">
        <f t="shared" si="31"/>
        <v>5.5003200000000003</v>
      </c>
      <c r="AW41" s="93">
        <v>0.56999999999999995</v>
      </c>
      <c r="AX41" s="94">
        <f t="shared" si="53"/>
        <v>3.2518323860369613</v>
      </c>
      <c r="AZ41" s="93">
        <v>0.36</v>
      </c>
      <c r="BA41" s="93">
        <f t="shared" si="32"/>
        <v>5.6569199999999995</v>
      </c>
      <c r="BB41" s="93">
        <v>2.7</v>
      </c>
      <c r="BC41" s="94">
        <f t="shared" si="54"/>
        <v>2.6068470588235297</v>
      </c>
      <c r="BE41" s="93">
        <v>0.36</v>
      </c>
      <c r="BF41" s="93">
        <f t="shared" si="33"/>
        <v>5.4771999999999998</v>
      </c>
      <c r="BG41" s="93">
        <v>1.0329999999999999</v>
      </c>
      <c r="BH41" s="94">
        <f t="shared" si="55"/>
        <v>3.3465432640657085</v>
      </c>
      <c r="BJ41" s="93">
        <v>0.36</v>
      </c>
      <c r="BK41" s="93">
        <f t="shared" si="34"/>
        <v>6.4715199999999999</v>
      </c>
      <c r="BL41" s="93">
        <v>0.21</v>
      </c>
      <c r="BM41" s="94">
        <f t="shared" si="56"/>
        <v>0.87032567741935496</v>
      </c>
      <c r="BO41" s="93">
        <v>0.36</v>
      </c>
      <c r="BP41" s="93">
        <f t="shared" si="35"/>
        <v>5.5429599999999999</v>
      </c>
      <c r="BQ41" s="93">
        <v>0</v>
      </c>
      <c r="BR41" s="94">
        <f t="shared" si="57"/>
        <v>4.2034720000000005</v>
      </c>
      <c r="BT41" s="93">
        <v>0.36</v>
      </c>
      <c r="BU41" s="93">
        <f t="shared" si="36"/>
        <v>5.57376</v>
      </c>
      <c r="BV41" s="93">
        <v>0.996</v>
      </c>
      <c r="BW41" s="94">
        <f t="shared" si="58"/>
        <v>2.3746496000000001</v>
      </c>
      <c r="BY41" s="93">
        <v>0.36</v>
      </c>
      <c r="BZ41" s="93">
        <f t="shared" si="37"/>
        <v>5.8483199999999993</v>
      </c>
      <c r="CA41" s="93">
        <v>0</v>
      </c>
      <c r="CB41" s="94">
        <f t="shared" si="59"/>
        <v>1.7200705511811023</v>
      </c>
      <c r="CD41" s="93">
        <v>0.36</v>
      </c>
      <c r="CE41" s="93">
        <f t="shared" si="38"/>
        <v>5.4663199999999996</v>
      </c>
      <c r="CF41" s="93">
        <v>3</v>
      </c>
      <c r="CG41" s="94">
        <f t="shared" si="60"/>
        <v>3.2017469191049912</v>
      </c>
      <c r="CI41" s="93">
        <v>0.36</v>
      </c>
      <c r="CJ41" s="93">
        <f t="shared" si="39"/>
        <v>5.9475999999999996</v>
      </c>
      <c r="CK41" s="93">
        <v>0.2</v>
      </c>
      <c r="CL41" s="94">
        <f t="shared" si="17"/>
        <v>2.8484669191049914</v>
      </c>
      <c r="CN41" s="93">
        <v>0.36</v>
      </c>
      <c r="CO41" s="93">
        <f t="shared" si="40"/>
        <v>6.0625999999999998</v>
      </c>
      <c r="CP41" s="93">
        <v>0</v>
      </c>
      <c r="CQ41" s="94">
        <f t="shared" si="18"/>
        <v>1.0399579546395346</v>
      </c>
      <c r="CS41" s="93">
        <v>0.36</v>
      </c>
      <c r="CT41" s="93">
        <f t="shared" si="41"/>
        <v>5.7919599999999996</v>
      </c>
      <c r="CU41" s="93">
        <v>0</v>
      </c>
      <c r="CV41" s="94">
        <f t="shared" si="19"/>
        <v>2.6111990588235292</v>
      </c>
      <c r="CX41" s="93">
        <v>0.36</v>
      </c>
      <c r="CY41" s="93">
        <f t="shared" si="42"/>
        <v>6.3512800000000009</v>
      </c>
      <c r="CZ41" s="93">
        <v>0.54</v>
      </c>
      <c r="DA41" s="94">
        <f t="shared" si="20"/>
        <v>2.6578340000000003</v>
      </c>
      <c r="DC41" s="93">
        <v>0.36</v>
      </c>
      <c r="DD41" s="93">
        <f t="shared" si="43"/>
        <v>6.2315199999999997</v>
      </c>
      <c r="DE41" s="93">
        <v>0.46</v>
      </c>
      <c r="DF41" s="94">
        <f t="shared" si="21"/>
        <v>1.3050795597722957</v>
      </c>
    </row>
    <row r="42" spans="2:110" x14ac:dyDescent="0.25">
      <c r="B42" s="93">
        <v>0.37</v>
      </c>
      <c r="C42" s="93">
        <f t="shared" si="22"/>
        <v>6.2083599999999999</v>
      </c>
      <c r="D42" s="93">
        <v>0.83</v>
      </c>
      <c r="E42" s="94">
        <f t="shared" si="44"/>
        <v>1.4084966084337349</v>
      </c>
      <c r="G42" s="93">
        <v>0.37</v>
      </c>
      <c r="H42" s="93">
        <f t="shared" si="23"/>
        <v>5.9145500000000002</v>
      </c>
      <c r="I42" s="93">
        <v>0.54</v>
      </c>
      <c r="J42" s="94">
        <f t="shared" si="45"/>
        <v>1.9894867267879164</v>
      </c>
      <c r="L42" s="93">
        <v>0.37</v>
      </c>
      <c r="M42" s="93">
        <f t="shared" si="24"/>
        <v>6.0729100000000003</v>
      </c>
      <c r="N42" s="93">
        <v>1.77</v>
      </c>
      <c r="O42" s="94">
        <f t="shared" si="46"/>
        <v>1.6465574488188974</v>
      </c>
      <c r="Q42" s="93">
        <v>0.37</v>
      </c>
      <c r="R42" s="93">
        <f t="shared" si="25"/>
        <v>5.6762699999999997</v>
      </c>
      <c r="S42" s="93">
        <v>0.45</v>
      </c>
      <c r="T42" s="94">
        <f t="shared" si="47"/>
        <v>2.7900609488188977</v>
      </c>
      <c r="V42" s="93">
        <v>0.37</v>
      </c>
      <c r="W42" s="93">
        <f t="shared" si="26"/>
        <v>5.9086600000000002</v>
      </c>
      <c r="X42" s="93">
        <v>0.33</v>
      </c>
      <c r="Y42" s="94">
        <f t="shared" si="48"/>
        <v>1.9682062829717226</v>
      </c>
      <c r="AA42" s="93">
        <v>0.37</v>
      </c>
      <c r="AB42" s="93">
        <f t="shared" si="27"/>
        <v>6.3392499999999998</v>
      </c>
      <c r="AC42" s="93">
        <v>0.32</v>
      </c>
      <c r="AD42" s="94">
        <f t="shared" si="49"/>
        <v>1.7163000882352941</v>
      </c>
      <c r="AF42" s="93">
        <v>0.37</v>
      </c>
      <c r="AG42" s="93">
        <f t="shared" si="28"/>
        <v>5.8078599999999998</v>
      </c>
      <c r="AH42" s="93">
        <v>0.44</v>
      </c>
      <c r="AI42" s="94">
        <f t="shared" si="50"/>
        <v>3.1596081745379871</v>
      </c>
      <c r="AK42" s="93">
        <v>0.37</v>
      </c>
      <c r="AL42" s="93">
        <f t="shared" si="29"/>
        <v>6.2145100000000006</v>
      </c>
      <c r="AM42" s="93">
        <v>0.69</v>
      </c>
      <c r="AN42" s="94">
        <f t="shared" si="51"/>
        <v>2.886115588235294</v>
      </c>
      <c r="AP42" s="93">
        <v>0.37</v>
      </c>
      <c r="AQ42" s="93">
        <f t="shared" si="30"/>
        <v>5.8289499999999999</v>
      </c>
      <c r="AR42" s="93">
        <v>1.36</v>
      </c>
      <c r="AS42" s="94">
        <f t="shared" si="52"/>
        <v>2.2284452637999754</v>
      </c>
      <c r="AU42" s="93">
        <v>0.37</v>
      </c>
      <c r="AV42" s="93">
        <f t="shared" si="31"/>
        <v>5.5029400000000006</v>
      </c>
      <c r="AW42" s="93">
        <v>0.56999999999999995</v>
      </c>
      <c r="AX42" s="94">
        <f t="shared" si="53"/>
        <v>3.2396811745379877</v>
      </c>
      <c r="AZ42" s="93">
        <v>0.37</v>
      </c>
      <c r="BA42" s="93">
        <f t="shared" si="32"/>
        <v>5.6638900000000003</v>
      </c>
      <c r="BB42" s="93">
        <v>2.7</v>
      </c>
      <c r="BC42" s="94">
        <f t="shared" si="54"/>
        <v>2.5846605882352942</v>
      </c>
      <c r="BE42" s="93">
        <v>0.37</v>
      </c>
      <c r="BF42" s="93">
        <f t="shared" si="33"/>
        <v>5.4718999999999998</v>
      </c>
      <c r="BG42" s="93">
        <v>1.0329999999999999</v>
      </c>
      <c r="BH42" s="94">
        <f t="shared" si="55"/>
        <v>3.3682143755646821</v>
      </c>
      <c r="BJ42" s="93">
        <v>0.37</v>
      </c>
      <c r="BK42" s="93">
        <f t="shared" si="34"/>
        <v>6.4713399999999996</v>
      </c>
      <c r="BL42" s="93">
        <v>0.21</v>
      </c>
      <c r="BM42" s="94">
        <f t="shared" si="56"/>
        <v>0.85343811290322591</v>
      </c>
      <c r="BO42" s="93">
        <v>0.37</v>
      </c>
      <c r="BP42" s="93">
        <f t="shared" si="35"/>
        <v>5.5408200000000001</v>
      </c>
      <c r="BQ42" s="93">
        <v>0</v>
      </c>
      <c r="BR42" s="94">
        <f t="shared" si="57"/>
        <v>4.1966239999999999</v>
      </c>
      <c r="BT42" s="93">
        <v>0.37</v>
      </c>
      <c r="BU42" s="93">
        <f t="shared" si="36"/>
        <v>5.5784199999999995</v>
      </c>
      <c r="BV42" s="93">
        <v>0.996</v>
      </c>
      <c r="BW42" s="94">
        <f t="shared" si="58"/>
        <v>2.3397084000000006</v>
      </c>
      <c r="BY42" s="93">
        <v>0.37</v>
      </c>
      <c r="BZ42" s="93">
        <f t="shared" si="37"/>
        <v>5.8486899999999995</v>
      </c>
      <c r="CA42" s="93">
        <v>0</v>
      </c>
      <c r="CB42" s="94">
        <f t="shared" si="59"/>
        <v>1.7016319488188976</v>
      </c>
      <c r="CD42" s="93">
        <v>0.37</v>
      </c>
      <c r="CE42" s="93">
        <f t="shared" si="38"/>
        <v>5.4754399999999999</v>
      </c>
      <c r="CF42" s="93">
        <v>3</v>
      </c>
      <c r="CG42" s="94">
        <f t="shared" si="60"/>
        <v>3.1587287779690194</v>
      </c>
      <c r="CI42" s="93">
        <v>0.37</v>
      </c>
      <c r="CJ42" s="93">
        <f t="shared" si="39"/>
        <v>5.9491999999999994</v>
      </c>
      <c r="CK42" s="93">
        <v>0.2</v>
      </c>
      <c r="CL42" s="94">
        <f t="shared" si="17"/>
        <v>2.828608777969019</v>
      </c>
      <c r="CN42" s="93">
        <v>0.37</v>
      </c>
      <c r="CO42" s="93">
        <f t="shared" si="40"/>
        <v>6.0629500000000007</v>
      </c>
      <c r="CP42" s="93">
        <v>0</v>
      </c>
      <c r="CQ42" s="94">
        <f t="shared" si="18"/>
        <v>1.0227849565350009</v>
      </c>
      <c r="CS42" s="93">
        <v>0.37</v>
      </c>
      <c r="CT42" s="93">
        <f t="shared" si="41"/>
        <v>5.7968200000000003</v>
      </c>
      <c r="CU42" s="93">
        <v>0</v>
      </c>
      <c r="CV42" s="94">
        <f t="shared" si="19"/>
        <v>2.6059545882352939</v>
      </c>
      <c r="CX42" s="93">
        <v>0.37</v>
      </c>
      <c r="CY42" s="93">
        <f t="shared" si="42"/>
        <v>6.3532600000000006</v>
      </c>
      <c r="CZ42" s="93">
        <v>0.54</v>
      </c>
      <c r="DA42" s="94">
        <f t="shared" si="20"/>
        <v>2.6364385000000001</v>
      </c>
      <c r="DC42" s="93">
        <v>0.37</v>
      </c>
      <c r="DD42" s="93">
        <f t="shared" si="43"/>
        <v>6.2350899999999996</v>
      </c>
      <c r="DE42" s="93">
        <v>0.46</v>
      </c>
      <c r="DF42" s="94">
        <f t="shared" si="21"/>
        <v>1.2798239658444019</v>
      </c>
    </row>
    <row r="43" spans="2:110" x14ac:dyDescent="0.25">
      <c r="B43" s="93">
        <v>0.38</v>
      </c>
      <c r="C43" s="93">
        <f t="shared" si="22"/>
        <v>6.2126400000000004</v>
      </c>
      <c r="D43" s="93">
        <v>0.83</v>
      </c>
      <c r="E43" s="94">
        <f t="shared" si="44"/>
        <v>1.4049022495697074</v>
      </c>
      <c r="G43" s="93">
        <v>0.38</v>
      </c>
      <c r="H43" s="93">
        <f t="shared" si="23"/>
        <v>5.9167000000000005</v>
      </c>
      <c r="I43" s="93">
        <v>0.54</v>
      </c>
      <c r="J43" s="94">
        <f t="shared" si="45"/>
        <v>1.9808799832897392</v>
      </c>
      <c r="L43" s="93">
        <v>0.38</v>
      </c>
      <c r="M43" s="93">
        <f t="shared" si="24"/>
        <v>6.0793400000000002</v>
      </c>
      <c r="N43" s="93">
        <v>1.77</v>
      </c>
      <c r="O43" s="94">
        <f t="shared" si="46"/>
        <v>1.6333563464566929</v>
      </c>
      <c r="Q43" s="93">
        <v>0.38</v>
      </c>
      <c r="R43" s="93">
        <f t="shared" si="25"/>
        <v>5.6719799999999996</v>
      </c>
      <c r="S43" s="93">
        <v>0.45</v>
      </c>
      <c r="T43" s="94">
        <f t="shared" si="47"/>
        <v>2.802749346456693</v>
      </c>
      <c r="V43" s="93">
        <v>0.38</v>
      </c>
      <c r="W43" s="93">
        <f t="shared" si="26"/>
        <v>5.9048400000000001</v>
      </c>
      <c r="X43" s="93">
        <v>0.33</v>
      </c>
      <c r="Y43" s="94">
        <f t="shared" si="48"/>
        <v>1.9778392126087219</v>
      </c>
      <c r="AA43" s="93">
        <v>0.38</v>
      </c>
      <c r="AB43" s="93">
        <f t="shared" si="27"/>
        <v>6.3354999999999997</v>
      </c>
      <c r="AC43" s="93">
        <v>0.32</v>
      </c>
      <c r="AD43" s="94">
        <f t="shared" si="49"/>
        <v>1.723193117647059</v>
      </c>
      <c r="AF43" s="93">
        <v>0.38</v>
      </c>
      <c r="AG43" s="93">
        <f t="shared" si="28"/>
        <v>5.8056400000000004</v>
      </c>
      <c r="AH43" s="93">
        <v>0.44</v>
      </c>
      <c r="AI43" s="94">
        <f t="shared" si="50"/>
        <v>3.1496479630390142</v>
      </c>
      <c r="AK43" s="93">
        <v>0.38</v>
      </c>
      <c r="AL43" s="93">
        <f t="shared" si="29"/>
        <v>6.2127400000000002</v>
      </c>
      <c r="AM43" s="93">
        <v>0.69</v>
      </c>
      <c r="AN43" s="94">
        <f t="shared" si="51"/>
        <v>2.8721461176470586</v>
      </c>
      <c r="AP43" s="93">
        <v>0.38</v>
      </c>
      <c r="AQ43" s="93">
        <f t="shared" si="30"/>
        <v>5.8332999999999995</v>
      </c>
      <c r="AR43" s="93">
        <v>1.36</v>
      </c>
      <c r="AS43" s="94">
        <f t="shared" si="52"/>
        <v>2.220761004710714</v>
      </c>
      <c r="AU43" s="93">
        <v>0.38</v>
      </c>
      <c r="AV43" s="93">
        <f t="shared" si="31"/>
        <v>5.50556</v>
      </c>
      <c r="AW43" s="93">
        <v>0.56999999999999995</v>
      </c>
      <c r="AX43" s="94">
        <f t="shared" si="53"/>
        <v>3.2276439630390144</v>
      </c>
      <c r="AZ43" s="93">
        <v>0.38</v>
      </c>
      <c r="BA43" s="93">
        <f t="shared" si="32"/>
        <v>5.6708599999999993</v>
      </c>
      <c r="BB43" s="93">
        <v>2.7</v>
      </c>
      <c r="BC43" s="94">
        <f t="shared" si="54"/>
        <v>2.5630141176470587</v>
      </c>
      <c r="BE43" s="93">
        <v>0.38</v>
      </c>
      <c r="BF43" s="93">
        <f t="shared" si="33"/>
        <v>5.4665999999999997</v>
      </c>
      <c r="BG43" s="93">
        <v>1.0329999999999999</v>
      </c>
      <c r="BH43" s="94">
        <f t="shared" si="55"/>
        <v>3.3900920870636551</v>
      </c>
      <c r="BJ43" s="93">
        <v>0.38</v>
      </c>
      <c r="BK43" s="93">
        <f t="shared" si="34"/>
        <v>6.4711599999999994</v>
      </c>
      <c r="BL43" s="93">
        <v>0.21</v>
      </c>
      <c r="BM43" s="94">
        <f t="shared" si="56"/>
        <v>0.83659254838709685</v>
      </c>
      <c r="BO43" s="93">
        <v>0.38</v>
      </c>
      <c r="BP43" s="93">
        <f t="shared" si="35"/>
        <v>5.5386799999999994</v>
      </c>
      <c r="BQ43" s="93">
        <v>0</v>
      </c>
      <c r="BR43" s="94">
        <f t="shared" si="57"/>
        <v>4.1897760000000002</v>
      </c>
      <c r="BT43" s="93">
        <v>0.38</v>
      </c>
      <c r="BU43" s="93">
        <f t="shared" si="36"/>
        <v>5.5830799999999998</v>
      </c>
      <c r="BV43" s="93">
        <v>0.996</v>
      </c>
      <c r="BW43" s="94">
        <f t="shared" si="58"/>
        <v>2.3049664000000001</v>
      </c>
      <c r="BY43" s="93">
        <v>0.38</v>
      </c>
      <c r="BZ43" s="93">
        <f t="shared" si="37"/>
        <v>5.8490599999999997</v>
      </c>
      <c r="CA43" s="93">
        <v>0</v>
      </c>
      <c r="CB43" s="94">
        <f t="shared" si="59"/>
        <v>1.6831933464566928</v>
      </c>
      <c r="CD43" s="93">
        <v>0.38</v>
      </c>
      <c r="CE43" s="93">
        <f t="shared" si="38"/>
        <v>5.4845600000000001</v>
      </c>
      <c r="CF43" s="93">
        <v>3</v>
      </c>
      <c r="CG43" s="94">
        <f t="shared" si="60"/>
        <v>3.1163106368330467</v>
      </c>
      <c r="CI43" s="93">
        <v>0.38</v>
      </c>
      <c r="CJ43" s="93">
        <f t="shared" si="39"/>
        <v>5.9507999999999992</v>
      </c>
      <c r="CK43" s="93">
        <v>0.2</v>
      </c>
      <c r="CL43" s="94">
        <f t="shared" si="17"/>
        <v>2.8087906368330464</v>
      </c>
      <c r="CN43" s="93">
        <v>0.38</v>
      </c>
      <c r="CO43" s="93">
        <f t="shared" si="40"/>
        <v>6.0632999999999999</v>
      </c>
      <c r="CP43" s="93">
        <v>0</v>
      </c>
      <c r="CQ43" s="94">
        <f t="shared" si="18"/>
        <v>1.0056119584304668</v>
      </c>
      <c r="CS43" s="93">
        <v>0.38</v>
      </c>
      <c r="CT43" s="93">
        <f t="shared" si="41"/>
        <v>5.8016800000000002</v>
      </c>
      <c r="CU43" s="93">
        <v>0</v>
      </c>
      <c r="CV43" s="94">
        <f t="shared" si="19"/>
        <v>2.6007101176470586</v>
      </c>
      <c r="CX43" s="93">
        <v>0.38</v>
      </c>
      <c r="CY43" s="93">
        <f t="shared" si="42"/>
        <v>6.3552400000000002</v>
      </c>
      <c r="CZ43" s="93">
        <v>0.54</v>
      </c>
      <c r="DA43" s="94">
        <f t="shared" si="20"/>
        <v>2.615151</v>
      </c>
      <c r="DC43" s="93">
        <v>0.38</v>
      </c>
      <c r="DD43" s="93">
        <f t="shared" si="43"/>
        <v>6.2386599999999994</v>
      </c>
      <c r="DE43" s="93">
        <v>0.46</v>
      </c>
      <c r="DF43" s="94">
        <f t="shared" si="21"/>
        <v>1.2546603719165084</v>
      </c>
    </row>
    <row r="44" spans="2:110" x14ac:dyDescent="0.25">
      <c r="B44" s="93">
        <v>0.39</v>
      </c>
      <c r="C44" s="93">
        <f t="shared" si="22"/>
        <v>6.21692</v>
      </c>
      <c r="D44" s="93">
        <v>0.83</v>
      </c>
      <c r="E44" s="94">
        <f t="shared" si="44"/>
        <v>1.4014738907056798</v>
      </c>
      <c r="G44" s="93">
        <v>0.39</v>
      </c>
      <c r="H44" s="93">
        <f t="shared" si="23"/>
        <v>5.9188499999999999</v>
      </c>
      <c r="I44" s="93">
        <v>0.54</v>
      </c>
      <c r="J44" s="94">
        <f t="shared" si="45"/>
        <v>1.9723812397915621</v>
      </c>
      <c r="L44" s="93">
        <v>0.39</v>
      </c>
      <c r="M44" s="93">
        <f t="shared" si="24"/>
        <v>6.0857700000000001</v>
      </c>
      <c r="N44" s="93">
        <v>1.77</v>
      </c>
      <c r="O44" s="94">
        <f t="shared" si="46"/>
        <v>1.6205092440944884</v>
      </c>
      <c r="Q44" s="93">
        <v>0.39</v>
      </c>
      <c r="R44" s="93">
        <f t="shared" si="25"/>
        <v>5.6676900000000003</v>
      </c>
      <c r="S44" s="93">
        <v>0.45</v>
      </c>
      <c r="T44" s="94">
        <f t="shared" si="47"/>
        <v>2.8155277440944886</v>
      </c>
      <c r="V44" s="93">
        <v>0.39</v>
      </c>
      <c r="W44" s="93">
        <f t="shared" si="26"/>
        <v>5.9010199999999999</v>
      </c>
      <c r="X44" s="93">
        <v>0.33</v>
      </c>
      <c r="Y44" s="94">
        <f t="shared" si="48"/>
        <v>1.9875381422457208</v>
      </c>
      <c r="AA44" s="93">
        <v>0.39</v>
      </c>
      <c r="AB44" s="93">
        <f t="shared" si="27"/>
        <v>6.3317499999999995</v>
      </c>
      <c r="AC44" s="93">
        <v>0.32</v>
      </c>
      <c r="AD44" s="94">
        <f t="shared" si="49"/>
        <v>1.7301501470588236</v>
      </c>
      <c r="AF44" s="93">
        <v>0.39</v>
      </c>
      <c r="AG44" s="93">
        <f t="shared" si="28"/>
        <v>5.80342</v>
      </c>
      <c r="AH44" s="93">
        <v>0.44</v>
      </c>
      <c r="AI44" s="94">
        <f t="shared" si="50"/>
        <v>3.1397757515400406</v>
      </c>
      <c r="AK44" s="93">
        <v>0.39</v>
      </c>
      <c r="AL44" s="93">
        <f t="shared" si="29"/>
        <v>6.2109699999999997</v>
      </c>
      <c r="AM44" s="93">
        <v>0.69</v>
      </c>
      <c r="AN44" s="94">
        <f t="shared" si="51"/>
        <v>2.8583146470588234</v>
      </c>
      <c r="AP44" s="93">
        <v>0.39</v>
      </c>
      <c r="AQ44" s="93">
        <f t="shared" si="30"/>
        <v>5.83765</v>
      </c>
      <c r="AR44" s="93">
        <v>1.36</v>
      </c>
      <c r="AS44" s="94">
        <f t="shared" si="52"/>
        <v>2.2133487456214516</v>
      </c>
      <c r="AU44" s="93">
        <v>0.39</v>
      </c>
      <c r="AV44" s="93">
        <f t="shared" si="31"/>
        <v>5.5081799999999994</v>
      </c>
      <c r="AW44" s="93">
        <v>0.56999999999999995</v>
      </c>
      <c r="AX44" s="94">
        <f t="shared" si="53"/>
        <v>3.2157207515400406</v>
      </c>
      <c r="AZ44" s="93">
        <v>0.39</v>
      </c>
      <c r="BA44" s="93">
        <f t="shared" si="32"/>
        <v>5.6778300000000002</v>
      </c>
      <c r="BB44" s="93">
        <v>2.7</v>
      </c>
      <c r="BC44" s="94">
        <f t="shared" si="54"/>
        <v>2.5419076470588235</v>
      </c>
      <c r="BE44" s="93">
        <v>0.39</v>
      </c>
      <c r="BF44" s="93">
        <f t="shared" si="33"/>
        <v>5.4612999999999996</v>
      </c>
      <c r="BG44" s="93">
        <v>1.0329999999999999</v>
      </c>
      <c r="BH44" s="94">
        <f t="shared" si="55"/>
        <v>3.4121763985626283</v>
      </c>
      <c r="BJ44" s="93">
        <v>0.39</v>
      </c>
      <c r="BK44" s="93">
        <f t="shared" si="34"/>
        <v>6.47098</v>
      </c>
      <c r="BL44" s="93">
        <v>0.21</v>
      </c>
      <c r="BM44" s="94">
        <f t="shared" si="56"/>
        <v>0.81978898387096777</v>
      </c>
      <c r="BO44" s="93">
        <v>0.39</v>
      </c>
      <c r="BP44" s="93">
        <f t="shared" si="35"/>
        <v>5.5365400000000005</v>
      </c>
      <c r="BQ44" s="93">
        <v>0</v>
      </c>
      <c r="BR44" s="94">
        <f t="shared" si="57"/>
        <v>4.1829280000000004</v>
      </c>
      <c r="BT44" s="93">
        <v>0.39</v>
      </c>
      <c r="BU44" s="93">
        <f t="shared" si="36"/>
        <v>5.5877400000000002</v>
      </c>
      <c r="BV44" s="93">
        <v>0.996</v>
      </c>
      <c r="BW44" s="94">
        <f t="shared" si="58"/>
        <v>2.2704235999999995</v>
      </c>
      <c r="BY44" s="93">
        <v>0.39</v>
      </c>
      <c r="BZ44" s="93">
        <f t="shared" si="37"/>
        <v>5.8494299999999999</v>
      </c>
      <c r="CA44" s="93">
        <v>0</v>
      </c>
      <c r="CB44" s="94">
        <f t="shared" si="59"/>
        <v>1.6647547440944881</v>
      </c>
      <c r="CD44" s="93">
        <v>0.39</v>
      </c>
      <c r="CE44" s="93">
        <f t="shared" si="38"/>
        <v>5.4936799999999995</v>
      </c>
      <c r="CF44" s="93">
        <v>3</v>
      </c>
      <c r="CG44" s="94">
        <f t="shared" si="60"/>
        <v>3.0744924956970738</v>
      </c>
      <c r="CI44" s="93">
        <v>0.39</v>
      </c>
      <c r="CJ44" s="93">
        <f t="shared" si="39"/>
        <v>5.9523999999999999</v>
      </c>
      <c r="CK44" s="93">
        <v>0.2</v>
      </c>
      <c r="CL44" s="94">
        <f t="shared" si="17"/>
        <v>2.7890124956970737</v>
      </c>
      <c r="CN44" s="93">
        <v>0.39</v>
      </c>
      <c r="CO44" s="93">
        <f t="shared" si="40"/>
        <v>6.0636499999999991</v>
      </c>
      <c r="CP44" s="93">
        <v>0</v>
      </c>
      <c r="CQ44" s="94">
        <f t="shared" si="18"/>
        <v>0.98843896032593292</v>
      </c>
      <c r="CS44" s="93">
        <v>0.39</v>
      </c>
      <c r="CT44" s="93">
        <f t="shared" si="41"/>
        <v>5.80654</v>
      </c>
      <c r="CU44" s="93">
        <v>0</v>
      </c>
      <c r="CV44" s="94">
        <f t="shared" si="19"/>
        <v>2.5954656470588233</v>
      </c>
      <c r="CX44" s="93">
        <v>0.39</v>
      </c>
      <c r="CY44" s="93">
        <f t="shared" si="42"/>
        <v>6.3572199999999999</v>
      </c>
      <c r="CZ44" s="93">
        <v>0.54</v>
      </c>
      <c r="DA44" s="94">
        <f t="shared" si="20"/>
        <v>2.5939714999999999</v>
      </c>
      <c r="DC44" s="93">
        <v>0.39</v>
      </c>
      <c r="DD44" s="93">
        <f t="shared" si="43"/>
        <v>6.2422299999999993</v>
      </c>
      <c r="DE44" s="93">
        <v>0.46</v>
      </c>
      <c r="DF44" s="94">
        <f t="shared" si="21"/>
        <v>1.2295887779886148</v>
      </c>
    </row>
    <row r="45" spans="2:110" x14ac:dyDescent="0.25">
      <c r="B45" s="93">
        <v>0.4</v>
      </c>
      <c r="C45" s="93">
        <f t="shared" si="22"/>
        <v>6.2211999999999996</v>
      </c>
      <c r="D45" s="93">
        <v>0.83</v>
      </c>
      <c r="E45" s="94">
        <f t="shared" si="44"/>
        <v>1.3982115318416521</v>
      </c>
      <c r="G45" s="93">
        <v>0.4</v>
      </c>
      <c r="H45" s="93">
        <f t="shared" si="23"/>
        <v>5.9209999999999994</v>
      </c>
      <c r="I45" s="93">
        <v>0.54</v>
      </c>
      <c r="J45" s="94">
        <f t="shared" si="45"/>
        <v>1.963990496293385</v>
      </c>
      <c r="L45" s="93">
        <v>0.4</v>
      </c>
      <c r="M45" s="93">
        <f t="shared" si="24"/>
        <v>6.0922000000000001</v>
      </c>
      <c r="N45" s="93">
        <v>1.77</v>
      </c>
      <c r="O45" s="94">
        <f t="shared" si="46"/>
        <v>1.6080161417322831</v>
      </c>
      <c r="Q45" s="93">
        <v>0.4</v>
      </c>
      <c r="R45" s="93">
        <f t="shared" si="25"/>
        <v>5.6633999999999993</v>
      </c>
      <c r="S45" s="93">
        <v>0.45</v>
      </c>
      <c r="T45" s="94">
        <f t="shared" si="47"/>
        <v>2.8283961417322834</v>
      </c>
      <c r="V45" s="93">
        <v>0.4</v>
      </c>
      <c r="W45" s="93">
        <f t="shared" si="26"/>
        <v>5.8971999999999998</v>
      </c>
      <c r="X45" s="93">
        <v>0.33</v>
      </c>
      <c r="Y45" s="94">
        <f t="shared" si="48"/>
        <v>1.99730307188272</v>
      </c>
      <c r="AA45" s="93">
        <v>0.4</v>
      </c>
      <c r="AB45" s="93">
        <f t="shared" si="27"/>
        <v>6.3279999999999994</v>
      </c>
      <c r="AC45" s="93">
        <v>0.32</v>
      </c>
      <c r="AD45" s="94">
        <f t="shared" si="49"/>
        <v>1.7371711764705884</v>
      </c>
      <c r="AF45" s="93">
        <v>0.4</v>
      </c>
      <c r="AG45" s="93">
        <f t="shared" si="28"/>
        <v>5.8011999999999997</v>
      </c>
      <c r="AH45" s="93">
        <v>0.44</v>
      </c>
      <c r="AI45" s="94">
        <f t="shared" si="50"/>
        <v>3.1299915400410678</v>
      </c>
      <c r="AK45" s="93">
        <v>0.4</v>
      </c>
      <c r="AL45" s="93">
        <f t="shared" si="29"/>
        <v>6.2092000000000001</v>
      </c>
      <c r="AM45" s="93">
        <v>0.69</v>
      </c>
      <c r="AN45" s="94">
        <f t="shared" si="51"/>
        <v>2.8446211764705884</v>
      </c>
      <c r="AP45" s="93">
        <v>0.4</v>
      </c>
      <c r="AQ45" s="93">
        <f t="shared" si="30"/>
        <v>5.8420000000000005</v>
      </c>
      <c r="AR45" s="93">
        <v>1.36</v>
      </c>
      <c r="AS45" s="94">
        <f t="shared" si="52"/>
        <v>2.2062084865321898</v>
      </c>
      <c r="AU45" s="93">
        <v>0.4</v>
      </c>
      <c r="AV45" s="93">
        <f t="shared" si="31"/>
        <v>5.5107999999999997</v>
      </c>
      <c r="AW45" s="93">
        <v>0.56999999999999995</v>
      </c>
      <c r="AX45" s="94">
        <f t="shared" si="53"/>
        <v>3.2039115400410676</v>
      </c>
      <c r="AZ45" s="93">
        <v>0.4</v>
      </c>
      <c r="BA45" s="93">
        <f t="shared" si="32"/>
        <v>5.6848000000000001</v>
      </c>
      <c r="BB45" s="93">
        <v>2.7</v>
      </c>
      <c r="BC45" s="94">
        <f t="shared" si="54"/>
        <v>2.521341176470588</v>
      </c>
      <c r="BE45" s="93">
        <v>0.4</v>
      </c>
      <c r="BF45" s="93">
        <f t="shared" si="33"/>
        <v>5.4559999999999995</v>
      </c>
      <c r="BG45" s="93">
        <v>1.0329999999999999</v>
      </c>
      <c r="BH45" s="94">
        <f t="shared" si="55"/>
        <v>3.4344673100616014</v>
      </c>
      <c r="BJ45" s="93">
        <v>0.4</v>
      </c>
      <c r="BK45" s="93">
        <f t="shared" si="34"/>
        <v>6.4707999999999997</v>
      </c>
      <c r="BL45" s="93">
        <v>0.21</v>
      </c>
      <c r="BM45" s="94">
        <f t="shared" si="56"/>
        <v>0.80302741935483879</v>
      </c>
      <c r="BO45" s="93">
        <v>0.4</v>
      </c>
      <c r="BP45" s="93">
        <f t="shared" si="35"/>
        <v>5.5343999999999998</v>
      </c>
      <c r="BQ45" s="93">
        <v>0</v>
      </c>
      <c r="BR45" s="94">
        <f t="shared" si="57"/>
        <v>4.1760799999999998</v>
      </c>
      <c r="BT45" s="93">
        <v>0.4</v>
      </c>
      <c r="BU45" s="93">
        <f t="shared" si="36"/>
        <v>5.5923999999999996</v>
      </c>
      <c r="BV45" s="93">
        <v>0.996</v>
      </c>
      <c r="BW45" s="94">
        <f t="shared" si="58"/>
        <v>2.2360799999999998</v>
      </c>
      <c r="BY45" s="93">
        <v>0.4</v>
      </c>
      <c r="BZ45" s="93">
        <f t="shared" si="37"/>
        <v>5.8498000000000001</v>
      </c>
      <c r="CA45" s="93">
        <v>0</v>
      </c>
      <c r="CB45" s="94">
        <f t="shared" si="59"/>
        <v>1.6463161417322834</v>
      </c>
      <c r="CD45" s="93">
        <v>0.4</v>
      </c>
      <c r="CE45" s="93">
        <f t="shared" si="38"/>
        <v>5.5027999999999997</v>
      </c>
      <c r="CF45" s="93">
        <v>3</v>
      </c>
      <c r="CG45" s="94">
        <f t="shared" si="60"/>
        <v>3.0332743545611018</v>
      </c>
      <c r="CI45" s="93">
        <v>0.4</v>
      </c>
      <c r="CJ45" s="93">
        <f t="shared" si="39"/>
        <v>5.9539999999999997</v>
      </c>
      <c r="CK45" s="93">
        <v>0.2</v>
      </c>
      <c r="CL45" s="94">
        <f t="shared" si="17"/>
        <v>2.7692743545611016</v>
      </c>
      <c r="CN45" s="93">
        <v>0.4</v>
      </c>
      <c r="CO45" s="93">
        <f t="shared" si="40"/>
        <v>6.0640000000000001</v>
      </c>
      <c r="CP45" s="93">
        <v>0</v>
      </c>
      <c r="CQ45" s="94">
        <f t="shared" si="18"/>
        <v>0.97126596222139905</v>
      </c>
      <c r="CS45" s="93">
        <v>0.4</v>
      </c>
      <c r="CT45" s="93">
        <f t="shared" si="41"/>
        <v>5.8114000000000008</v>
      </c>
      <c r="CU45" s="93">
        <v>0</v>
      </c>
      <c r="CV45" s="94">
        <f t="shared" si="19"/>
        <v>2.590221176470588</v>
      </c>
      <c r="CX45" s="93">
        <v>0.4</v>
      </c>
      <c r="CY45" s="93">
        <f t="shared" si="42"/>
        <v>6.3591999999999995</v>
      </c>
      <c r="CZ45" s="93">
        <v>0.54</v>
      </c>
      <c r="DA45" s="94">
        <f t="shared" si="20"/>
        <v>2.5729000000000002</v>
      </c>
      <c r="DC45" s="93">
        <v>0.4</v>
      </c>
      <c r="DD45" s="93">
        <f t="shared" si="43"/>
        <v>6.2457999999999991</v>
      </c>
      <c r="DE45" s="93">
        <v>0.46</v>
      </c>
      <c r="DF45" s="94">
        <f t="shared" si="21"/>
        <v>1.2046091840607209</v>
      </c>
    </row>
    <row r="46" spans="2:110" x14ac:dyDescent="0.25">
      <c r="B46" s="93">
        <v>0.41</v>
      </c>
      <c r="C46" s="93">
        <f t="shared" si="22"/>
        <v>6.2254800000000001</v>
      </c>
      <c r="D46" s="93">
        <v>0.83</v>
      </c>
      <c r="E46" s="94">
        <f t="shared" si="44"/>
        <v>1.395115172977625</v>
      </c>
      <c r="G46" s="93">
        <v>0.41</v>
      </c>
      <c r="H46" s="93">
        <f t="shared" si="23"/>
        <v>5.9231499999999997</v>
      </c>
      <c r="I46" s="93">
        <v>0.54</v>
      </c>
      <c r="J46" s="94">
        <f t="shared" si="45"/>
        <v>1.9557077527952078</v>
      </c>
      <c r="L46" s="93">
        <v>0.41</v>
      </c>
      <c r="M46" s="93">
        <f t="shared" si="24"/>
        <v>6.09863</v>
      </c>
      <c r="N46" s="93">
        <v>1.77</v>
      </c>
      <c r="O46" s="94">
        <f t="shared" si="46"/>
        <v>1.595877039370079</v>
      </c>
      <c r="Q46" s="93">
        <v>0.41</v>
      </c>
      <c r="R46" s="93">
        <f t="shared" si="25"/>
        <v>5.6591100000000001</v>
      </c>
      <c r="S46" s="93">
        <v>0.45</v>
      </c>
      <c r="T46" s="94">
        <f t="shared" si="47"/>
        <v>2.8413545393700783</v>
      </c>
      <c r="V46" s="93">
        <v>0.41</v>
      </c>
      <c r="W46" s="93">
        <f t="shared" si="26"/>
        <v>5.8933800000000005</v>
      </c>
      <c r="X46" s="93">
        <v>0.33</v>
      </c>
      <c r="Y46" s="94">
        <f t="shared" si="48"/>
        <v>2.0071340015197192</v>
      </c>
      <c r="AA46" s="93">
        <v>0.41</v>
      </c>
      <c r="AB46" s="93">
        <f t="shared" si="27"/>
        <v>6.3242500000000001</v>
      </c>
      <c r="AC46" s="93">
        <v>0.32</v>
      </c>
      <c r="AD46" s="94">
        <f t="shared" si="49"/>
        <v>1.7442562058823532</v>
      </c>
      <c r="AF46" s="93">
        <v>0.41</v>
      </c>
      <c r="AG46" s="93">
        <f t="shared" si="28"/>
        <v>5.7989800000000002</v>
      </c>
      <c r="AH46" s="93">
        <v>0.44</v>
      </c>
      <c r="AI46" s="94">
        <f t="shared" si="50"/>
        <v>3.1202953285420945</v>
      </c>
      <c r="AK46" s="93">
        <v>0.41</v>
      </c>
      <c r="AL46" s="93">
        <f t="shared" si="29"/>
        <v>6.2074300000000004</v>
      </c>
      <c r="AM46" s="93">
        <v>0.69</v>
      </c>
      <c r="AN46" s="94">
        <f t="shared" si="51"/>
        <v>2.8310657058823532</v>
      </c>
      <c r="AP46" s="93">
        <v>0.41</v>
      </c>
      <c r="AQ46" s="93">
        <f t="shared" si="30"/>
        <v>5.846350000000001</v>
      </c>
      <c r="AR46" s="93">
        <v>1.36</v>
      </c>
      <c r="AS46" s="94">
        <f t="shared" si="52"/>
        <v>2.1993402274429279</v>
      </c>
      <c r="AU46" s="93">
        <v>0.41</v>
      </c>
      <c r="AV46" s="93">
        <f t="shared" si="31"/>
        <v>5.51342</v>
      </c>
      <c r="AW46" s="93">
        <v>0.56999999999999995</v>
      </c>
      <c r="AX46" s="94">
        <f t="shared" si="53"/>
        <v>3.1922163285420946</v>
      </c>
      <c r="AZ46" s="93">
        <v>0.41</v>
      </c>
      <c r="BA46" s="93">
        <f t="shared" si="32"/>
        <v>5.69177</v>
      </c>
      <c r="BB46" s="93">
        <v>2.7</v>
      </c>
      <c r="BC46" s="94">
        <f t="shared" si="54"/>
        <v>2.5013147058823533</v>
      </c>
      <c r="BE46" s="93">
        <v>0.41</v>
      </c>
      <c r="BF46" s="93">
        <f t="shared" si="33"/>
        <v>5.4507000000000003</v>
      </c>
      <c r="BG46" s="93">
        <v>1.0329999999999999</v>
      </c>
      <c r="BH46" s="94">
        <f t="shared" si="55"/>
        <v>3.4569648215605748</v>
      </c>
      <c r="BJ46" s="93">
        <v>0.41</v>
      </c>
      <c r="BK46" s="93">
        <f t="shared" si="34"/>
        <v>6.4706200000000003</v>
      </c>
      <c r="BL46" s="93">
        <v>0.21</v>
      </c>
      <c r="BM46" s="94">
        <f t="shared" si="56"/>
        <v>0.7863078548387098</v>
      </c>
      <c r="BO46" s="93">
        <v>0.41</v>
      </c>
      <c r="BP46" s="93">
        <f t="shared" si="35"/>
        <v>5.53226</v>
      </c>
      <c r="BQ46" s="93">
        <v>0</v>
      </c>
      <c r="BR46" s="94">
        <f t="shared" si="57"/>
        <v>4.1692320000000009</v>
      </c>
      <c r="BT46" s="93">
        <v>0.41</v>
      </c>
      <c r="BU46" s="93">
        <f t="shared" si="36"/>
        <v>5.5970599999999999</v>
      </c>
      <c r="BV46" s="93">
        <v>0.996</v>
      </c>
      <c r="BW46" s="94">
        <f t="shared" si="58"/>
        <v>2.2019356000000001</v>
      </c>
      <c r="BY46" s="93">
        <v>0.41</v>
      </c>
      <c r="BZ46" s="93">
        <f t="shared" si="37"/>
        <v>5.8501700000000003</v>
      </c>
      <c r="CA46" s="93">
        <v>0</v>
      </c>
      <c r="CB46" s="94">
        <f t="shared" si="59"/>
        <v>1.6278775393700788</v>
      </c>
      <c r="CD46" s="93">
        <v>0.41</v>
      </c>
      <c r="CE46" s="93">
        <f t="shared" si="38"/>
        <v>5.5119199999999999</v>
      </c>
      <c r="CF46" s="93">
        <v>3</v>
      </c>
      <c r="CG46" s="94">
        <f t="shared" si="60"/>
        <v>2.9926562134251293</v>
      </c>
      <c r="CI46" s="93">
        <v>0.41</v>
      </c>
      <c r="CJ46" s="93">
        <f t="shared" si="39"/>
        <v>5.9556000000000004</v>
      </c>
      <c r="CK46" s="93">
        <v>0.2</v>
      </c>
      <c r="CL46" s="94">
        <f t="shared" si="17"/>
        <v>2.7495762134251294</v>
      </c>
      <c r="CN46" s="93">
        <v>0.41</v>
      </c>
      <c r="CO46" s="93">
        <f t="shared" si="40"/>
        <v>6.064350000000001</v>
      </c>
      <c r="CP46" s="93">
        <v>0</v>
      </c>
      <c r="CQ46" s="94">
        <f t="shared" si="18"/>
        <v>0.95409296411686551</v>
      </c>
      <c r="CS46" s="93">
        <v>0.41</v>
      </c>
      <c r="CT46" s="93">
        <f t="shared" si="41"/>
        <v>5.8162599999999998</v>
      </c>
      <c r="CU46" s="93">
        <v>0</v>
      </c>
      <c r="CV46" s="94">
        <f t="shared" si="19"/>
        <v>2.5849767058823527</v>
      </c>
      <c r="CX46" s="93">
        <v>0.41</v>
      </c>
      <c r="CY46" s="93">
        <f t="shared" si="42"/>
        <v>6.3611800000000001</v>
      </c>
      <c r="CZ46" s="93">
        <v>0.54</v>
      </c>
      <c r="DA46" s="94">
        <f t="shared" si="20"/>
        <v>2.5519365000000005</v>
      </c>
      <c r="DC46" s="93">
        <v>0.41</v>
      </c>
      <c r="DD46" s="93">
        <f t="shared" si="43"/>
        <v>6.2493699999999999</v>
      </c>
      <c r="DE46" s="93">
        <v>0.46</v>
      </c>
      <c r="DF46" s="94">
        <f t="shared" si="21"/>
        <v>1.1797215901328273</v>
      </c>
    </row>
    <row r="47" spans="2:110" x14ac:dyDescent="0.25">
      <c r="B47" s="93">
        <v>0.42</v>
      </c>
      <c r="C47" s="93">
        <f t="shared" si="22"/>
        <v>6.2297600000000006</v>
      </c>
      <c r="D47" s="93">
        <v>0.83</v>
      </c>
      <c r="E47" s="94">
        <f t="shared" si="44"/>
        <v>1.3921848141135973</v>
      </c>
      <c r="G47" s="93">
        <v>0.42</v>
      </c>
      <c r="H47" s="93">
        <f t="shared" si="23"/>
        <v>5.9253</v>
      </c>
      <c r="I47" s="93">
        <v>0.54</v>
      </c>
      <c r="J47" s="94">
        <f t="shared" si="45"/>
        <v>1.9475330092970304</v>
      </c>
      <c r="L47" s="93">
        <v>0.42</v>
      </c>
      <c r="M47" s="93">
        <f t="shared" si="24"/>
        <v>6.1050599999999999</v>
      </c>
      <c r="N47" s="93">
        <v>1.77</v>
      </c>
      <c r="O47" s="94">
        <f t="shared" si="46"/>
        <v>1.5840919370078739</v>
      </c>
      <c r="Q47" s="93">
        <v>0.42</v>
      </c>
      <c r="R47" s="93">
        <f t="shared" si="25"/>
        <v>5.6548200000000008</v>
      </c>
      <c r="S47" s="93">
        <v>0.45</v>
      </c>
      <c r="T47" s="94">
        <f t="shared" si="47"/>
        <v>2.8544029370078738</v>
      </c>
      <c r="V47" s="93">
        <v>0.42</v>
      </c>
      <c r="W47" s="93">
        <f t="shared" si="26"/>
        <v>5.8895600000000004</v>
      </c>
      <c r="X47" s="93">
        <v>0.33</v>
      </c>
      <c r="Y47" s="94">
        <f t="shared" si="48"/>
        <v>2.0170309311567181</v>
      </c>
      <c r="AA47" s="93">
        <v>0.42</v>
      </c>
      <c r="AB47" s="93">
        <f t="shared" si="27"/>
        <v>6.3205</v>
      </c>
      <c r="AC47" s="93">
        <v>0.32</v>
      </c>
      <c r="AD47" s="94">
        <f t="shared" si="49"/>
        <v>1.7514052352941178</v>
      </c>
      <c r="AF47" s="93">
        <v>0.42</v>
      </c>
      <c r="AG47" s="93">
        <f t="shared" si="28"/>
        <v>5.7967600000000008</v>
      </c>
      <c r="AH47" s="93">
        <v>0.44</v>
      </c>
      <c r="AI47" s="94">
        <f t="shared" si="50"/>
        <v>3.1106871170431214</v>
      </c>
      <c r="AK47" s="93">
        <v>0.42</v>
      </c>
      <c r="AL47" s="93">
        <f t="shared" si="29"/>
        <v>6.20566</v>
      </c>
      <c r="AM47" s="93">
        <v>0.69</v>
      </c>
      <c r="AN47" s="94">
        <f t="shared" si="51"/>
        <v>2.8176482352941181</v>
      </c>
      <c r="AP47" s="93">
        <v>0.42</v>
      </c>
      <c r="AQ47" s="93">
        <f t="shared" si="30"/>
        <v>5.8506999999999998</v>
      </c>
      <c r="AR47" s="93">
        <v>1.36</v>
      </c>
      <c r="AS47" s="94">
        <f t="shared" si="52"/>
        <v>2.1927439683536658</v>
      </c>
      <c r="AU47" s="93">
        <v>0.42</v>
      </c>
      <c r="AV47" s="93">
        <f t="shared" si="31"/>
        <v>5.5160400000000003</v>
      </c>
      <c r="AW47" s="93">
        <v>0.56999999999999995</v>
      </c>
      <c r="AX47" s="94">
        <f t="shared" si="53"/>
        <v>3.1806351170431215</v>
      </c>
      <c r="AZ47" s="93">
        <v>0.42</v>
      </c>
      <c r="BA47" s="93">
        <f t="shared" si="32"/>
        <v>5.6987399999999999</v>
      </c>
      <c r="BB47" s="93">
        <v>2.7</v>
      </c>
      <c r="BC47" s="94">
        <f t="shared" si="54"/>
        <v>2.4818282352941177</v>
      </c>
      <c r="BE47" s="93">
        <v>0.42</v>
      </c>
      <c r="BF47" s="93">
        <f t="shared" si="33"/>
        <v>5.4454000000000011</v>
      </c>
      <c r="BG47" s="93">
        <v>1.0329999999999999</v>
      </c>
      <c r="BH47" s="94">
        <f t="shared" si="55"/>
        <v>3.4796689330595489</v>
      </c>
      <c r="BJ47" s="93">
        <v>0.42</v>
      </c>
      <c r="BK47" s="93">
        <f t="shared" si="34"/>
        <v>6.47044</v>
      </c>
      <c r="BL47" s="93">
        <v>0.21</v>
      </c>
      <c r="BM47" s="94">
        <f t="shared" si="56"/>
        <v>0.7696302903225809</v>
      </c>
      <c r="BO47" s="93">
        <v>0.42</v>
      </c>
      <c r="BP47" s="93">
        <f t="shared" si="35"/>
        <v>5.5301200000000001</v>
      </c>
      <c r="BQ47" s="93">
        <v>0</v>
      </c>
      <c r="BR47" s="94">
        <f t="shared" si="57"/>
        <v>4.1623840000000003</v>
      </c>
      <c r="BT47" s="93">
        <v>0.42</v>
      </c>
      <c r="BU47" s="93">
        <f t="shared" si="36"/>
        <v>5.6017200000000003</v>
      </c>
      <c r="BV47" s="93">
        <v>0.996</v>
      </c>
      <c r="BW47" s="94">
        <f t="shared" si="58"/>
        <v>2.1679903999999999</v>
      </c>
      <c r="BY47" s="93">
        <v>0.42</v>
      </c>
      <c r="BZ47" s="93">
        <f t="shared" si="37"/>
        <v>5.8505400000000005</v>
      </c>
      <c r="CA47" s="93">
        <v>0</v>
      </c>
      <c r="CB47" s="94">
        <f t="shared" si="59"/>
        <v>1.6094389370078743</v>
      </c>
      <c r="CD47" s="93">
        <v>0.42</v>
      </c>
      <c r="CE47" s="93">
        <f t="shared" si="38"/>
        <v>5.5210400000000002</v>
      </c>
      <c r="CF47" s="93">
        <v>3</v>
      </c>
      <c r="CG47" s="94">
        <f t="shared" si="60"/>
        <v>2.9526380722891572</v>
      </c>
      <c r="CI47" s="93">
        <v>0.42</v>
      </c>
      <c r="CJ47" s="93">
        <f t="shared" si="39"/>
        <v>5.9572000000000003</v>
      </c>
      <c r="CK47" s="93">
        <v>0.2</v>
      </c>
      <c r="CL47" s="94">
        <f t="shared" si="17"/>
        <v>2.7299180722891569</v>
      </c>
      <c r="CN47" s="93">
        <v>0.42</v>
      </c>
      <c r="CO47" s="93">
        <f t="shared" si="40"/>
        <v>6.0647000000000002</v>
      </c>
      <c r="CP47" s="93">
        <v>0</v>
      </c>
      <c r="CQ47" s="94">
        <f t="shared" si="18"/>
        <v>0.93691996601233152</v>
      </c>
      <c r="CS47" s="93">
        <v>0.42</v>
      </c>
      <c r="CT47" s="93">
        <f t="shared" si="41"/>
        <v>5.8211200000000005</v>
      </c>
      <c r="CU47" s="93">
        <v>0</v>
      </c>
      <c r="CV47" s="94">
        <f t="shared" si="19"/>
        <v>2.5797322352941174</v>
      </c>
      <c r="CX47" s="93">
        <v>0.42</v>
      </c>
      <c r="CY47" s="93">
        <f t="shared" si="42"/>
        <v>6.3631600000000006</v>
      </c>
      <c r="CZ47" s="93">
        <v>0.54</v>
      </c>
      <c r="DA47" s="94">
        <f t="shared" si="20"/>
        <v>2.5310810000000004</v>
      </c>
      <c r="DC47" s="93">
        <v>0.42</v>
      </c>
      <c r="DD47" s="93">
        <f t="shared" si="43"/>
        <v>6.2529400000000006</v>
      </c>
      <c r="DE47" s="93">
        <v>0.46</v>
      </c>
      <c r="DF47" s="94">
        <f t="shared" si="21"/>
        <v>1.1549259962049336</v>
      </c>
    </row>
    <row r="48" spans="2:110" x14ac:dyDescent="0.25">
      <c r="B48" s="93">
        <v>0.43</v>
      </c>
      <c r="C48" s="93">
        <f t="shared" si="22"/>
        <v>6.2340400000000002</v>
      </c>
      <c r="D48" s="93">
        <v>0.83</v>
      </c>
      <c r="E48" s="94">
        <f t="shared" si="44"/>
        <v>1.3894204552495699</v>
      </c>
      <c r="G48" s="93">
        <v>0.43</v>
      </c>
      <c r="H48" s="93">
        <f t="shared" si="23"/>
        <v>5.9274500000000003</v>
      </c>
      <c r="I48" s="93">
        <v>0.54</v>
      </c>
      <c r="J48" s="94">
        <f t="shared" si="45"/>
        <v>1.9394662657988537</v>
      </c>
      <c r="L48" s="93">
        <v>0.43</v>
      </c>
      <c r="M48" s="93">
        <f t="shared" si="24"/>
        <v>6.1114899999999999</v>
      </c>
      <c r="N48" s="93">
        <v>1.77</v>
      </c>
      <c r="O48" s="94">
        <f t="shared" si="46"/>
        <v>1.5726608346456694</v>
      </c>
      <c r="Q48" s="93">
        <v>0.43</v>
      </c>
      <c r="R48" s="93">
        <f t="shared" si="25"/>
        <v>5.6505299999999998</v>
      </c>
      <c r="S48" s="93">
        <v>0.45</v>
      </c>
      <c r="T48" s="94">
        <f t="shared" si="47"/>
        <v>2.8675413346456695</v>
      </c>
      <c r="V48" s="93">
        <v>0.43</v>
      </c>
      <c r="W48" s="93">
        <f t="shared" si="26"/>
        <v>5.8857400000000002</v>
      </c>
      <c r="X48" s="93">
        <v>0.33</v>
      </c>
      <c r="Y48" s="94">
        <f t="shared" si="48"/>
        <v>2.0269938607937177</v>
      </c>
      <c r="AA48" s="93">
        <v>0.43</v>
      </c>
      <c r="AB48" s="93">
        <f t="shared" si="27"/>
        <v>6.3167499999999999</v>
      </c>
      <c r="AC48" s="93">
        <v>0.32</v>
      </c>
      <c r="AD48" s="94">
        <f t="shared" si="49"/>
        <v>1.7586182647058823</v>
      </c>
      <c r="AF48" s="93">
        <v>0.43</v>
      </c>
      <c r="AG48" s="93">
        <f t="shared" si="28"/>
        <v>5.7945400000000005</v>
      </c>
      <c r="AH48" s="93">
        <v>0.44</v>
      </c>
      <c r="AI48" s="94">
        <f t="shared" si="50"/>
        <v>3.1011669055441478</v>
      </c>
      <c r="AK48" s="93">
        <v>0.43</v>
      </c>
      <c r="AL48" s="93">
        <f t="shared" si="29"/>
        <v>6.2038900000000003</v>
      </c>
      <c r="AM48" s="93">
        <v>0.69</v>
      </c>
      <c r="AN48" s="94">
        <f t="shared" si="51"/>
        <v>2.8043687647058824</v>
      </c>
      <c r="AP48" s="93">
        <v>0.43</v>
      </c>
      <c r="AQ48" s="93">
        <f t="shared" si="30"/>
        <v>5.8550500000000003</v>
      </c>
      <c r="AR48" s="93">
        <v>1.36</v>
      </c>
      <c r="AS48" s="94">
        <f t="shared" si="52"/>
        <v>2.186419709264404</v>
      </c>
      <c r="AU48" s="93">
        <v>0.43</v>
      </c>
      <c r="AV48" s="93">
        <f t="shared" si="31"/>
        <v>5.5186600000000006</v>
      </c>
      <c r="AW48" s="93">
        <v>0.56999999999999995</v>
      </c>
      <c r="AX48" s="94">
        <f t="shared" si="53"/>
        <v>3.169167905544148</v>
      </c>
      <c r="AZ48" s="93">
        <v>0.43</v>
      </c>
      <c r="BA48" s="93">
        <f t="shared" si="32"/>
        <v>5.7057099999999998</v>
      </c>
      <c r="BB48" s="93">
        <v>2.7</v>
      </c>
      <c r="BC48" s="94">
        <f t="shared" si="54"/>
        <v>2.4628817647058825</v>
      </c>
      <c r="BE48" s="93">
        <v>0.43</v>
      </c>
      <c r="BF48" s="93">
        <f t="shared" si="33"/>
        <v>5.440100000000001</v>
      </c>
      <c r="BG48" s="93">
        <v>1.0329999999999999</v>
      </c>
      <c r="BH48" s="94">
        <f t="shared" si="55"/>
        <v>3.5025796445585216</v>
      </c>
      <c r="BJ48" s="93">
        <v>0.43</v>
      </c>
      <c r="BK48" s="93">
        <f t="shared" si="34"/>
        <v>6.4702599999999997</v>
      </c>
      <c r="BL48" s="93">
        <v>0.21</v>
      </c>
      <c r="BM48" s="94">
        <f t="shared" si="56"/>
        <v>0.75299472580645166</v>
      </c>
      <c r="BO48" s="93">
        <v>0.43</v>
      </c>
      <c r="BP48" s="93">
        <f t="shared" si="35"/>
        <v>5.5279799999999994</v>
      </c>
      <c r="BQ48" s="93">
        <v>0</v>
      </c>
      <c r="BR48" s="94">
        <f t="shared" si="57"/>
        <v>4.1555359999999997</v>
      </c>
      <c r="BT48" s="93">
        <v>0.43</v>
      </c>
      <c r="BU48" s="93">
        <f t="shared" si="36"/>
        <v>5.6063799999999997</v>
      </c>
      <c r="BV48" s="93">
        <v>0.996</v>
      </c>
      <c r="BW48" s="94">
        <f t="shared" si="58"/>
        <v>2.1342444000000005</v>
      </c>
      <c r="BY48" s="93">
        <v>0.43</v>
      </c>
      <c r="BZ48" s="93">
        <f t="shared" si="37"/>
        <v>5.8509100000000007</v>
      </c>
      <c r="CA48" s="93">
        <v>0</v>
      </c>
      <c r="CB48" s="94">
        <f t="shared" si="59"/>
        <v>1.5910003346456694</v>
      </c>
      <c r="CD48" s="93">
        <v>0.43</v>
      </c>
      <c r="CE48" s="93">
        <f t="shared" si="38"/>
        <v>5.5301600000000004</v>
      </c>
      <c r="CF48" s="93">
        <v>3</v>
      </c>
      <c r="CG48" s="94">
        <f t="shared" si="60"/>
        <v>2.913219931153185</v>
      </c>
      <c r="CI48" s="93">
        <v>0.43</v>
      </c>
      <c r="CJ48" s="93">
        <f t="shared" si="39"/>
        <v>5.9588000000000001</v>
      </c>
      <c r="CK48" s="93">
        <v>0.2</v>
      </c>
      <c r="CL48" s="94">
        <f t="shared" si="17"/>
        <v>2.7102999311531843</v>
      </c>
      <c r="CN48" s="93">
        <v>0.43</v>
      </c>
      <c r="CO48" s="93">
        <f t="shared" si="40"/>
        <v>6.0650500000000003</v>
      </c>
      <c r="CP48" s="93">
        <v>0</v>
      </c>
      <c r="CQ48" s="94">
        <f t="shared" si="18"/>
        <v>0.91974696790779764</v>
      </c>
      <c r="CS48" s="93">
        <v>0.43</v>
      </c>
      <c r="CT48" s="93">
        <f t="shared" si="41"/>
        <v>5.8259799999999995</v>
      </c>
      <c r="CU48" s="93">
        <v>0</v>
      </c>
      <c r="CV48" s="94">
        <f t="shared" si="19"/>
        <v>2.5744877647058821</v>
      </c>
      <c r="CX48" s="93">
        <v>0.43</v>
      </c>
      <c r="CY48" s="93">
        <f t="shared" si="42"/>
        <v>6.3651400000000002</v>
      </c>
      <c r="CZ48" s="93">
        <v>0.54</v>
      </c>
      <c r="DA48" s="94">
        <f t="shared" si="20"/>
        <v>2.5103335000000002</v>
      </c>
      <c r="DC48" s="93">
        <v>0.43</v>
      </c>
      <c r="DD48" s="93">
        <f t="shared" si="43"/>
        <v>6.2565100000000005</v>
      </c>
      <c r="DE48" s="93">
        <v>0.46</v>
      </c>
      <c r="DF48" s="94">
        <f t="shared" si="21"/>
        <v>1.13022240227704</v>
      </c>
    </row>
    <row r="49" spans="2:110" x14ac:dyDescent="0.25">
      <c r="B49" s="93">
        <v>0.44</v>
      </c>
      <c r="C49" s="93">
        <f t="shared" si="22"/>
        <v>6.2383199999999999</v>
      </c>
      <c r="D49" s="93">
        <v>0.83</v>
      </c>
      <c r="E49" s="94">
        <f t="shared" si="44"/>
        <v>1.3868220963855424</v>
      </c>
      <c r="G49" s="93">
        <v>0.44</v>
      </c>
      <c r="H49" s="93">
        <f t="shared" si="23"/>
        <v>5.9296000000000006</v>
      </c>
      <c r="I49" s="93">
        <v>0.54</v>
      </c>
      <c r="J49" s="94">
        <f t="shared" si="45"/>
        <v>1.9315075223006761</v>
      </c>
      <c r="L49" s="93">
        <v>0.44</v>
      </c>
      <c r="M49" s="93">
        <f t="shared" si="24"/>
        <v>6.1179199999999998</v>
      </c>
      <c r="N49" s="93">
        <v>1.77</v>
      </c>
      <c r="O49" s="94">
        <f t="shared" si="46"/>
        <v>1.5615837322834647</v>
      </c>
      <c r="Q49" s="93">
        <v>0.44</v>
      </c>
      <c r="R49" s="93">
        <f t="shared" si="25"/>
        <v>5.6462400000000006</v>
      </c>
      <c r="S49" s="93">
        <v>0.45</v>
      </c>
      <c r="T49" s="94">
        <f t="shared" si="47"/>
        <v>2.8807697322834649</v>
      </c>
      <c r="V49" s="93">
        <v>0.44</v>
      </c>
      <c r="W49" s="93">
        <f t="shared" si="26"/>
        <v>5.8819200000000009</v>
      </c>
      <c r="X49" s="93">
        <v>0.33</v>
      </c>
      <c r="Y49" s="94">
        <f t="shared" si="48"/>
        <v>2.0370227904307168</v>
      </c>
      <c r="AA49" s="93">
        <v>0.44</v>
      </c>
      <c r="AB49" s="93">
        <f t="shared" si="27"/>
        <v>6.3130000000000006</v>
      </c>
      <c r="AC49" s="93">
        <v>0.32</v>
      </c>
      <c r="AD49" s="94">
        <f t="shared" si="49"/>
        <v>1.7658952941176471</v>
      </c>
      <c r="AF49" s="93">
        <v>0.44</v>
      </c>
      <c r="AG49" s="93">
        <f t="shared" si="28"/>
        <v>5.7923200000000001</v>
      </c>
      <c r="AH49" s="93">
        <v>0.44</v>
      </c>
      <c r="AI49" s="94">
        <f t="shared" si="50"/>
        <v>3.0917346940451749</v>
      </c>
      <c r="AK49" s="93">
        <v>0.44</v>
      </c>
      <c r="AL49" s="93">
        <f t="shared" si="29"/>
        <v>6.2021200000000007</v>
      </c>
      <c r="AM49" s="93">
        <v>0.69</v>
      </c>
      <c r="AN49" s="94">
        <f t="shared" si="51"/>
        <v>2.7912272941176473</v>
      </c>
      <c r="AP49" s="93">
        <v>0.44</v>
      </c>
      <c r="AQ49" s="93">
        <f t="shared" si="30"/>
        <v>5.8594000000000008</v>
      </c>
      <c r="AR49" s="93">
        <v>1.36</v>
      </c>
      <c r="AS49" s="94">
        <f t="shared" si="52"/>
        <v>2.180367450175142</v>
      </c>
      <c r="AU49" s="93">
        <v>0.44</v>
      </c>
      <c r="AV49" s="93">
        <f t="shared" si="31"/>
        <v>5.5212800000000009</v>
      </c>
      <c r="AW49" s="93">
        <v>0.56999999999999995</v>
      </c>
      <c r="AX49" s="94">
        <f t="shared" si="53"/>
        <v>3.1578146940451743</v>
      </c>
      <c r="AZ49" s="93">
        <v>0.44</v>
      </c>
      <c r="BA49" s="93">
        <f t="shared" si="32"/>
        <v>5.7126800000000006</v>
      </c>
      <c r="BB49" s="93">
        <v>2.7</v>
      </c>
      <c r="BC49" s="94">
        <f t="shared" si="54"/>
        <v>2.4444752941176473</v>
      </c>
      <c r="BE49" s="93">
        <v>0.44</v>
      </c>
      <c r="BF49" s="93">
        <f t="shared" si="33"/>
        <v>5.434800000000001</v>
      </c>
      <c r="BG49" s="93">
        <v>1.0329999999999999</v>
      </c>
      <c r="BH49" s="94">
        <f t="shared" si="55"/>
        <v>3.5256969560574949</v>
      </c>
      <c r="BJ49" s="93">
        <v>0.44</v>
      </c>
      <c r="BK49" s="93">
        <f t="shared" si="34"/>
        <v>6.4700800000000003</v>
      </c>
      <c r="BL49" s="93">
        <v>0.21</v>
      </c>
      <c r="BM49" s="94">
        <f t="shared" si="56"/>
        <v>0.73640116129032274</v>
      </c>
      <c r="BO49" s="93">
        <v>0.44</v>
      </c>
      <c r="BP49" s="93">
        <f t="shared" si="35"/>
        <v>5.5258400000000005</v>
      </c>
      <c r="BQ49" s="93">
        <v>0</v>
      </c>
      <c r="BR49" s="94">
        <f t="shared" si="57"/>
        <v>4.1486880000000008</v>
      </c>
      <c r="BT49" s="93">
        <v>0.44</v>
      </c>
      <c r="BU49" s="93">
        <f t="shared" si="36"/>
        <v>5.61104</v>
      </c>
      <c r="BV49" s="93">
        <v>0.996</v>
      </c>
      <c r="BW49" s="94">
        <f t="shared" si="58"/>
        <v>2.1006976000000002</v>
      </c>
      <c r="BY49" s="93">
        <v>0.44</v>
      </c>
      <c r="BZ49" s="93">
        <f t="shared" si="37"/>
        <v>5.85128</v>
      </c>
      <c r="CA49" s="93">
        <v>0</v>
      </c>
      <c r="CB49" s="94">
        <f t="shared" si="59"/>
        <v>1.5725617322834646</v>
      </c>
      <c r="CD49" s="93">
        <v>0.44</v>
      </c>
      <c r="CE49" s="93">
        <f t="shared" si="38"/>
        <v>5.5392799999999998</v>
      </c>
      <c r="CF49" s="93">
        <v>3</v>
      </c>
      <c r="CG49" s="94">
        <f t="shared" si="60"/>
        <v>2.8744017900172123</v>
      </c>
      <c r="CI49" s="93">
        <v>0.44</v>
      </c>
      <c r="CJ49" s="93">
        <f t="shared" si="39"/>
        <v>5.9603999999999999</v>
      </c>
      <c r="CK49" s="93">
        <v>0.2</v>
      </c>
      <c r="CL49" s="94">
        <f t="shared" si="17"/>
        <v>2.690721790017212</v>
      </c>
      <c r="CN49" s="93">
        <v>0.44</v>
      </c>
      <c r="CO49" s="93">
        <f t="shared" si="40"/>
        <v>6.0654000000000003</v>
      </c>
      <c r="CP49" s="93">
        <v>0</v>
      </c>
      <c r="CQ49" s="94">
        <f t="shared" si="18"/>
        <v>0.90257396980326376</v>
      </c>
      <c r="CS49" s="93">
        <v>0.44</v>
      </c>
      <c r="CT49" s="93">
        <f t="shared" si="41"/>
        <v>5.8308400000000002</v>
      </c>
      <c r="CU49" s="93">
        <v>0</v>
      </c>
      <c r="CV49" s="94">
        <f t="shared" si="19"/>
        <v>2.5692432941176468</v>
      </c>
      <c r="CX49" s="93">
        <v>0.44</v>
      </c>
      <c r="CY49" s="93">
        <f t="shared" si="42"/>
        <v>6.3671199999999999</v>
      </c>
      <c r="CZ49" s="93">
        <v>0.54</v>
      </c>
      <c r="DA49" s="94">
        <f t="shared" si="20"/>
        <v>2.4896940000000005</v>
      </c>
      <c r="DC49" s="93">
        <v>0.44</v>
      </c>
      <c r="DD49" s="93">
        <f t="shared" si="43"/>
        <v>6.2600800000000003</v>
      </c>
      <c r="DE49" s="93">
        <v>0.46</v>
      </c>
      <c r="DF49" s="94">
        <f t="shared" si="21"/>
        <v>1.105610808349146</v>
      </c>
    </row>
    <row r="50" spans="2:110" x14ac:dyDescent="0.25">
      <c r="B50" s="93">
        <v>0.45</v>
      </c>
      <c r="C50" s="93">
        <f t="shared" si="22"/>
        <v>6.2425999999999995</v>
      </c>
      <c r="D50" s="93">
        <v>0.83</v>
      </c>
      <c r="E50" s="94">
        <f t="shared" si="44"/>
        <v>1.3843897375215146</v>
      </c>
      <c r="G50" s="93">
        <v>0.45</v>
      </c>
      <c r="H50" s="93">
        <f t="shared" si="23"/>
        <v>5.931750000000001</v>
      </c>
      <c r="I50" s="93">
        <v>0.54</v>
      </c>
      <c r="J50" s="94">
        <f t="shared" si="45"/>
        <v>1.9236567788024994</v>
      </c>
      <c r="L50" s="93">
        <v>0.45</v>
      </c>
      <c r="M50" s="93">
        <f t="shared" si="24"/>
        <v>6.1243499999999997</v>
      </c>
      <c r="N50" s="93">
        <v>1.77</v>
      </c>
      <c r="O50" s="94">
        <f t="shared" si="46"/>
        <v>1.5508606299212602</v>
      </c>
      <c r="Q50" s="93">
        <v>0.45</v>
      </c>
      <c r="R50" s="93">
        <f t="shared" si="25"/>
        <v>5.6419500000000005</v>
      </c>
      <c r="S50" s="93">
        <v>0.45</v>
      </c>
      <c r="T50" s="94">
        <f t="shared" si="47"/>
        <v>2.89408812992126</v>
      </c>
      <c r="V50" s="93">
        <v>0.45</v>
      </c>
      <c r="W50" s="93">
        <f t="shared" si="26"/>
        <v>5.8780999999999999</v>
      </c>
      <c r="X50" s="93">
        <v>0.33</v>
      </c>
      <c r="Y50" s="94">
        <f t="shared" si="48"/>
        <v>2.0471177200677158</v>
      </c>
      <c r="AA50" s="93">
        <v>0.45</v>
      </c>
      <c r="AB50" s="93">
        <f t="shared" si="27"/>
        <v>6.3092500000000005</v>
      </c>
      <c r="AC50" s="93">
        <v>0.32</v>
      </c>
      <c r="AD50" s="94">
        <f t="shared" si="49"/>
        <v>1.773236323529412</v>
      </c>
      <c r="AF50" s="93">
        <v>0.45</v>
      </c>
      <c r="AG50" s="93">
        <f t="shared" si="28"/>
        <v>5.7901000000000007</v>
      </c>
      <c r="AH50" s="93">
        <v>0.44</v>
      </c>
      <c r="AI50" s="94">
        <f t="shared" si="50"/>
        <v>3.0823904825462014</v>
      </c>
      <c r="AK50" s="93">
        <v>0.45</v>
      </c>
      <c r="AL50" s="93">
        <f t="shared" si="29"/>
        <v>6.2003500000000003</v>
      </c>
      <c r="AM50" s="93">
        <v>0.69</v>
      </c>
      <c r="AN50" s="94">
        <f t="shared" si="51"/>
        <v>2.7782238235294123</v>
      </c>
      <c r="AP50" s="93">
        <v>0.45</v>
      </c>
      <c r="AQ50" s="93">
        <f t="shared" si="30"/>
        <v>5.8637500000000005</v>
      </c>
      <c r="AR50" s="93">
        <v>1.36</v>
      </c>
      <c r="AS50" s="94">
        <f t="shared" si="52"/>
        <v>2.1745871910858798</v>
      </c>
      <c r="AU50" s="93">
        <v>0.45</v>
      </c>
      <c r="AV50" s="93">
        <f t="shared" si="31"/>
        <v>5.5239000000000003</v>
      </c>
      <c r="AW50" s="93">
        <v>0.56999999999999995</v>
      </c>
      <c r="AX50" s="94">
        <f t="shared" si="53"/>
        <v>3.1465754825462016</v>
      </c>
      <c r="AZ50" s="93">
        <v>0.45</v>
      </c>
      <c r="BA50" s="93">
        <f t="shared" si="32"/>
        <v>5.7196499999999997</v>
      </c>
      <c r="BB50" s="93">
        <v>2.7</v>
      </c>
      <c r="BC50" s="94">
        <f t="shared" si="54"/>
        <v>2.4266088235294121</v>
      </c>
      <c r="BE50" s="93">
        <v>0.45</v>
      </c>
      <c r="BF50" s="93">
        <f t="shared" si="33"/>
        <v>5.4295000000000009</v>
      </c>
      <c r="BG50" s="93">
        <v>1.0329999999999999</v>
      </c>
      <c r="BH50" s="94">
        <f t="shared" si="55"/>
        <v>3.5490208675564685</v>
      </c>
      <c r="BJ50" s="93">
        <v>0.45</v>
      </c>
      <c r="BK50" s="93">
        <f t="shared" si="34"/>
        <v>6.4699</v>
      </c>
      <c r="BL50" s="93">
        <v>0.21</v>
      </c>
      <c r="BM50" s="94">
        <f t="shared" si="56"/>
        <v>0.71984959677419369</v>
      </c>
      <c r="BO50" s="93">
        <v>0.45</v>
      </c>
      <c r="BP50" s="93">
        <f t="shared" si="35"/>
        <v>5.5236999999999998</v>
      </c>
      <c r="BQ50" s="93">
        <v>0</v>
      </c>
      <c r="BR50" s="94">
        <f t="shared" si="57"/>
        <v>4.1418400000000002</v>
      </c>
      <c r="BT50" s="93">
        <v>0.45</v>
      </c>
      <c r="BU50" s="93">
        <f t="shared" si="36"/>
        <v>5.6157000000000004</v>
      </c>
      <c r="BV50" s="93">
        <v>0.996</v>
      </c>
      <c r="BW50" s="94">
        <f t="shared" si="58"/>
        <v>2.0673499999999998</v>
      </c>
      <c r="BY50" s="93">
        <v>0.45</v>
      </c>
      <c r="BZ50" s="93">
        <f t="shared" si="37"/>
        <v>5.8516500000000002</v>
      </c>
      <c r="CA50" s="93">
        <v>0</v>
      </c>
      <c r="CB50" s="94">
        <f t="shared" si="59"/>
        <v>1.5541231299212601</v>
      </c>
      <c r="CD50" s="93">
        <v>0.45</v>
      </c>
      <c r="CE50" s="93">
        <f t="shared" si="38"/>
        <v>5.5484000000000009</v>
      </c>
      <c r="CF50" s="93">
        <v>3</v>
      </c>
      <c r="CG50" s="94">
        <f t="shared" si="60"/>
        <v>2.8361836488812395</v>
      </c>
      <c r="CI50" s="93">
        <v>0.45</v>
      </c>
      <c r="CJ50" s="93">
        <f t="shared" si="39"/>
        <v>5.9619999999999997</v>
      </c>
      <c r="CK50" s="93">
        <v>0.2</v>
      </c>
      <c r="CL50" s="94">
        <f t="shared" si="17"/>
        <v>2.6711836488812395</v>
      </c>
      <c r="CN50" s="93">
        <v>0.45</v>
      </c>
      <c r="CO50" s="93">
        <f t="shared" si="40"/>
        <v>6.0657499999999995</v>
      </c>
      <c r="CP50" s="93">
        <v>0</v>
      </c>
      <c r="CQ50" s="94">
        <f t="shared" si="18"/>
        <v>0.88540097169872989</v>
      </c>
      <c r="CS50" s="93">
        <v>0.45</v>
      </c>
      <c r="CT50" s="93">
        <f t="shared" si="41"/>
        <v>5.8357000000000001</v>
      </c>
      <c r="CU50" s="93">
        <v>0</v>
      </c>
      <c r="CV50" s="94">
        <f t="shared" si="19"/>
        <v>2.5639988235294116</v>
      </c>
      <c r="CX50" s="93">
        <v>0.45</v>
      </c>
      <c r="CY50" s="93">
        <f t="shared" si="42"/>
        <v>6.3691000000000004</v>
      </c>
      <c r="CZ50" s="93">
        <v>0.54</v>
      </c>
      <c r="DA50" s="94">
        <f t="shared" si="20"/>
        <v>2.4691625000000004</v>
      </c>
      <c r="DC50" s="93">
        <v>0.45</v>
      </c>
      <c r="DD50" s="93">
        <f t="shared" si="43"/>
        <v>6.2636500000000002</v>
      </c>
      <c r="DE50" s="93">
        <v>0.46</v>
      </c>
      <c r="DF50" s="94">
        <f t="shared" si="21"/>
        <v>1.0810912144212523</v>
      </c>
    </row>
    <row r="51" spans="2:110" x14ac:dyDescent="0.25">
      <c r="B51" s="93">
        <v>0.46</v>
      </c>
      <c r="C51" s="93">
        <f t="shared" si="22"/>
        <v>6.24688</v>
      </c>
      <c r="D51" s="93">
        <v>0.83</v>
      </c>
      <c r="E51" s="94">
        <f t="shared" si="44"/>
        <v>1.3821233786574871</v>
      </c>
      <c r="G51" s="93">
        <v>0.46</v>
      </c>
      <c r="H51" s="93">
        <f t="shared" si="23"/>
        <v>5.9338999999999995</v>
      </c>
      <c r="I51" s="93">
        <v>0.54</v>
      </c>
      <c r="J51" s="94">
        <f t="shared" si="45"/>
        <v>1.9159140353043218</v>
      </c>
      <c r="L51" s="93">
        <v>0.46</v>
      </c>
      <c r="M51" s="93">
        <f t="shared" si="24"/>
        <v>6.1307799999999997</v>
      </c>
      <c r="N51" s="93">
        <v>1.77</v>
      </c>
      <c r="O51" s="94">
        <f t="shared" si="46"/>
        <v>1.5404915275590549</v>
      </c>
      <c r="Q51" s="93">
        <v>0.46</v>
      </c>
      <c r="R51" s="93">
        <f t="shared" si="25"/>
        <v>5.6376600000000003</v>
      </c>
      <c r="S51" s="93">
        <v>0.45</v>
      </c>
      <c r="T51" s="94">
        <f t="shared" si="47"/>
        <v>2.9074965275590556</v>
      </c>
      <c r="V51" s="93">
        <v>0.46</v>
      </c>
      <c r="W51" s="93">
        <f t="shared" si="26"/>
        <v>5.8742800000000006</v>
      </c>
      <c r="X51" s="93">
        <v>0.33</v>
      </c>
      <c r="Y51" s="94">
        <f t="shared" si="48"/>
        <v>2.0572786497047151</v>
      </c>
      <c r="AA51" s="93">
        <v>0.46</v>
      </c>
      <c r="AB51" s="93">
        <f t="shared" si="27"/>
        <v>6.3055000000000003</v>
      </c>
      <c r="AC51" s="93">
        <v>0.32</v>
      </c>
      <c r="AD51" s="94">
        <f t="shared" si="49"/>
        <v>1.7806413529411764</v>
      </c>
      <c r="AF51" s="93">
        <v>0.46</v>
      </c>
      <c r="AG51" s="93">
        <f t="shared" si="28"/>
        <v>5.7878800000000004</v>
      </c>
      <c r="AH51" s="93">
        <v>0.44</v>
      </c>
      <c r="AI51" s="94">
        <f t="shared" si="50"/>
        <v>3.0731342710472282</v>
      </c>
      <c r="AK51" s="93">
        <v>0.46</v>
      </c>
      <c r="AL51" s="93">
        <f t="shared" si="29"/>
        <v>6.1985800000000006</v>
      </c>
      <c r="AM51" s="93">
        <v>0.69</v>
      </c>
      <c r="AN51" s="94">
        <f t="shared" si="51"/>
        <v>2.7653583529411763</v>
      </c>
      <c r="AP51" s="93">
        <v>0.46</v>
      </c>
      <c r="AQ51" s="93">
        <f t="shared" si="30"/>
        <v>5.8681000000000001</v>
      </c>
      <c r="AR51" s="93">
        <v>1.36</v>
      </c>
      <c r="AS51" s="94">
        <f t="shared" si="52"/>
        <v>2.1690789319966179</v>
      </c>
      <c r="AU51" s="93">
        <v>0.46</v>
      </c>
      <c r="AV51" s="93">
        <f t="shared" si="31"/>
        <v>5.5265199999999997</v>
      </c>
      <c r="AW51" s="93">
        <v>0.56999999999999995</v>
      </c>
      <c r="AX51" s="94">
        <f t="shared" si="53"/>
        <v>3.1354502710472283</v>
      </c>
      <c r="AZ51" s="93">
        <v>0.46</v>
      </c>
      <c r="BA51" s="93">
        <f t="shared" si="32"/>
        <v>5.7266200000000005</v>
      </c>
      <c r="BB51" s="93">
        <v>2.7</v>
      </c>
      <c r="BC51" s="94">
        <f t="shared" si="54"/>
        <v>2.4092823529411769</v>
      </c>
      <c r="BE51" s="93">
        <v>0.46</v>
      </c>
      <c r="BF51" s="93">
        <f t="shared" si="33"/>
        <v>5.4242000000000008</v>
      </c>
      <c r="BG51" s="93">
        <v>1.0329999999999999</v>
      </c>
      <c r="BH51" s="94">
        <f t="shared" si="55"/>
        <v>3.572551379055442</v>
      </c>
      <c r="BJ51" s="93">
        <v>0.46</v>
      </c>
      <c r="BK51" s="93">
        <f t="shared" si="34"/>
        <v>6.4697200000000006</v>
      </c>
      <c r="BL51" s="93">
        <v>0.21</v>
      </c>
      <c r="BM51" s="94">
        <f t="shared" si="56"/>
        <v>0.70334003225806463</v>
      </c>
      <c r="BO51" s="93">
        <v>0.46</v>
      </c>
      <c r="BP51" s="93">
        <f t="shared" si="35"/>
        <v>5.52156</v>
      </c>
      <c r="BQ51" s="93">
        <v>0</v>
      </c>
      <c r="BR51" s="94">
        <f t="shared" si="57"/>
        <v>4.1349920000000004</v>
      </c>
      <c r="BT51" s="93">
        <v>0.46</v>
      </c>
      <c r="BU51" s="93">
        <f t="shared" si="36"/>
        <v>5.6203599999999998</v>
      </c>
      <c r="BV51" s="93">
        <v>0.996</v>
      </c>
      <c r="BW51" s="94">
        <f t="shared" si="58"/>
        <v>2.0342016000000003</v>
      </c>
      <c r="BY51" s="93">
        <v>0.46</v>
      </c>
      <c r="BZ51" s="93">
        <f t="shared" si="37"/>
        <v>5.8520199999999996</v>
      </c>
      <c r="CA51" s="93">
        <v>0</v>
      </c>
      <c r="CB51" s="94">
        <f t="shared" si="59"/>
        <v>1.5356845275590552</v>
      </c>
      <c r="CD51" s="93">
        <v>0.46</v>
      </c>
      <c r="CE51" s="93">
        <f t="shared" si="38"/>
        <v>5.5575200000000002</v>
      </c>
      <c r="CF51" s="93">
        <v>3</v>
      </c>
      <c r="CG51" s="94">
        <f t="shared" si="60"/>
        <v>2.7985655077452676</v>
      </c>
      <c r="CI51" s="93">
        <v>0.46</v>
      </c>
      <c r="CJ51" s="93">
        <f t="shared" si="39"/>
        <v>5.9635999999999996</v>
      </c>
      <c r="CK51" s="93">
        <v>0.2</v>
      </c>
      <c r="CL51" s="94">
        <f t="shared" si="17"/>
        <v>2.6516855077452672</v>
      </c>
      <c r="CN51" s="93">
        <v>0.46</v>
      </c>
      <c r="CO51" s="93">
        <f t="shared" si="40"/>
        <v>6.0661000000000005</v>
      </c>
      <c r="CP51" s="93">
        <v>0</v>
      </c>
      <c r="CQ51" s="94">
        <f t="shared" si="18"/>
        <v>0.86822797359419601</v>
      </c>
      <c r="CS51" s="93">
        <v>0.46</v>
      </c>
      <c r="CT51" s="93">
        <f t="shared" si="41"/>
        <v>5.84056</v>
      </c>
      <c r="CU51" s="93">
        <v>0</v>
      </c>
      <c r="CV51" s="94">
        <f t="shared" si="19"/>
        <v>2.5587543529411763</v>
      </c>
      <c r="CX51" s="93">
        <v>0.46</v>
      </c>
      <c r="CY51" s="93">
        <f t="shared" si="42"/>
        <v>6.371080000000001</v>
      </c>
      <c r="CZ51" s="93">
        <v>0.54</v>
      </c>
      <c r="DA51" s="94">
        <f t="shared" si="20"/>
        <v>2.4487389999999998</v>
      </c>
      <c r="DC51" s="93">
        <v>0.46</v>
      </c>
      <c r="DD51" s="93">
        <f t="shared" si="43"/>
        <v>6.26722</v>
      </c>
      <c r="DE51" s="93">
        <v>0.46</v>
      </c>
      <c r="DF51" s="94">
        <f t="shared" si="21"/>
        <v>1.0566636204933586</v>
      </c>
    </row>
    <row r="52" spans="2:110" x14ac:dyDescent="0.25">
      <c r="B52" s="93">
        <v>0.47</v>
      </c>
      <c r="C52" s="93">
        <f t="shared" si="22"/>
        <v>6.2511600000000005</v>
      </c>
      <c r="D52" s="93">
        <v>0.83</v>
      </c>
      <c r="E52" s="94">
        <f t="shared" si="44"/>
        <v>1.3800230197934598</v>
      </c>
      <c r="G52" s="93">
        <v>0.47</v>
      </c>
      <c r="H52" s="93">
        <f t="shared" si="23"/>
        <v>5.9360499999999998</v>
      </c>
      <c r="I52" s="93">
        <v>0.54</v>
      </c>
      <c r="J52" s="94">
        <f t="shared" si="45"/>
        <v>1.9082792918061446</v>
      </c>
      <c r="L52" s="93">
        <v>0.47</v>
      </c>
      <c r="M52" s="93">
        <f t="shared" si="24"/>
        <v>6.1372099999999996</v>
      </c>
      <c r="N52" s="93">
        <v>1.77</v>
      </c>
      <c r="O52" s="94">
        <f t="shared" si="46"/>
        <v>1.5304764251968506</v>
      </c>
      <c r="Q52" s="93">
        <v>0.47</v>
      </c>
      <c r="R52" s="93">
        <f t="shared" si="25"/>
        <v>5.6333699999999993</v>
      </c>
      <c r="S52" s="93">
        <v>0.45</v>
      </c>
      <c r="T52" s="94">
        <f t="shared" si="47"/>
        <v>2.9209949251968501</v>
      </c>
      <c r="V52" s="93">
        <v>0.47</v>
      </c>
      <c r="W52" s="93">
        <f t="shared" si="26"/>
        <v>5.8704599999999996</v>
      </c>
      <c r="X52" s="93">
        <v>0.33</v>
      </c>
      <c r="Y52" s="94">
        <f t="shared" si="48"/>
        <v>2.0675055793417143</v>
      </c>
      <c r="AA52" s="93">
        <v>0.47</v>
      </c>
      <c r="AB52" s="93">
        <f t="shared" si="27"/>
        <v>6.3017500000000002</v>
      </c>
      <c r="AC52" s="93">
        <v>0.32</v>
      </c>
      <c r="AD52" s="94">
        <f t="shared" si="49"/>
        <v>1.7881103823529412</v>
      </c>
      <c r="AF52" s="93">
        <v>0.47</v>
      </c>
      <c r="AG52" s="93">
        <f t="shared" si="28"/>
        <v>5.78566</v>
      </c>
      <c r="AH52" s="93">
        <v>0.44</v>
      </c>
      <c r="AI52" s="94">
        <f t="shared" si="50"/>
        <v>3.0639660595482545</v>
      </c>
      <c r="AK52" s="93">
        <v>0.47</v>
      </c>
      <c r="AL52" s="93">
        <f t="shared" si="29"/>
        <v>6.1968100000000002</v>
      </c>
      <c r="AM52" s="93">
        <v>0.69</v>
      </c>
      <c r="AN52" s="94">
        <f t="shared" si="51"/>
        <v>2.7526308823529408</v>
      </c>
      <c r="AP52" s="93">
        <v>0.47</v>
      </c>
      <c r="AQ52" s="93">
        <f t="shared" si="30"/>
        <v>5.8724500000000006</v>
      </c>
      <c r="AR52" s="93">
        <v>1.36</v>
      </c>
      <c r="AS52" s="94">
        <f t="shared" si="52"/>
        <v>2.1638426729073554</v>
      </c>
      <c r="AU52" s="93">
        <v>0.47</v>
      </c>
      <c r="AV52" s="93">
        <f t="shared" si="31"/>
        <v>5.5291399999999999</v>
      </c>
      <c r="AW52" s="93">
        <v>0.56999999999999995</v>
      </c>
      <c r="AX52" s="94">
        <f t="shared" si="53"/>
        <v>3.1244390595482545</v>
      </c>
      <c r="AZ52" s="93">
        <v>0.47</v>
      </c>
      <c r="BA52" s="93">
        <f t="shared" si="32"/>
        <v>5.7335899999999995</v>
      </c>
      <c r="BB52" s="93">
        <v>2.7</v>
      </c>
      <c r="BC52" s="94">
        <f t="shared" si="54"/>
        <v>2.3924958823529412</v>
      </c>
      <c r="BE52" s="93">
        <v>0.47</v>
      </c>
      <c r="BF52" s="93">
        <f t="shared" si="33"/>
        <v>5.4189000000000007</v>
      </c>
      <c r="BG52" s="93">
        <v>1.0329999999999999</v>
      </c>
      <c r="BH52" s="94">
        <f t="shared" si="55"/>
        <v>3.5962884905544152</v>
      </c>
      <c r="BJ52" s="93">
        <v>0.47</v>
      </c>
      <c r="BK52" s="93">
        <f t="shared" si="34"/>
        <v>6.4695400000000003</v>
      </c>
      <c r="BL52" s="93">
        <v>0.21</v>
      </c>
      <c r="BM52" s="94">
        <f t="shared" si="56"/>
        <v>0.68687246774193556</v>
      </c>
      <c r="BO52" s="93">
        <v>0.47</v>
      </c>
      <c r="BP52" s="93">
        <f t="shared" si="35"/>
        <v>5.5194200000000002</v>
      </c>
      <c r="BQ52" s="93">
        <v>0</v>
      </c>
      <c r="BR52" s="94">
        <f t="shared" si="57"/>
        <v>4.1281440000000007</v>
      </c>
      <c r="BT52" s="93">
        <v>0.47</v>
      </c>
      <c r="BU52" s="93">
        <f t="shared" si="36"/>
        <v>5.6250199999999992</v>
      </c>
      <c r="BV52" s="93">
        <v>0.996</v>
      </c>
      <c r="BW52" s="94">
        <f t="shared" si="58"/>
        <v>2.0012524000000003</v>
      </c>
      <c r="BY52" s="93">
        <v>0.47</v>
      </c>
      <c r="BZ52" s="93">
        <f t="shared" si="37"/>
        <v>5.8523899999999998</v>
      </c>
      <c r="CA52" s="93">
        <v>0</v>
      </c>
      <c r="CB52" s="94">
        <f t="shared" si="59"/>
        <v>1.5172459251968504</v>
      </c>
      <c r="CD52" s="93">
        <v>0.47</v>
      </c>
      <c r="CE52" s="93">
        <f t="shared" si="38"/>
        <v>5.5666399999999996</v>
      </c>
      <c r="CF52" s="93">
        <v>3</v>
      </c>
      <c r="CG52" s="94">
        <f t="shared" si="60"/>
        <v>2.7615473666092942</v>
      </c>
      <c r="CI52" s="93">
        <v>0.47</v>
      </c>
      <c r="CJ52" s="93">
        <f t="shared" si="39"/>
        <v>5.9651999999999994</v>
      </c>
      <c r="CK52" s="93">
        <v>0.2</v>
      </c>
      <c r="CL52" s="94">
        <f t="shared" si="17"/>
        <v>2.6322273666092944</v>
      </c>
      <c r="CN52" s="93">
        <v>0.47</v>
      </c>
      <c r="CO52" s="93">
        <f t="shared" si="40"/>
        <v>6.0664499999999997</v>
      </c>
      <c r="CP52" s="93">
        <v>0</v>
      </c>
      <c r="CQ52" s="94">
        <f t="shared" si="18"/>
        <v>0.85105497548966214</v>
      </c>
      <c r="CS52" s="93">
        <v>0.47</v>
      </c>
      <c r="CT52" s="93">
        <f t="shared" si="41"/>
        <v>5.8454199999999998</v>
      </c>
      <c r="CU52" s="93">
        <v>0</v>
      </c>
      <c r="CV52" s="94">
        <f t="shared" si="19"/>
        <v>2.553509882352941</v>
      </c>
      <c r="CX52" s="93">
        <v>0.47</v>
      </c>
      <c r="CY52" s="93">
        <f t="shared" si="42"/>
        <v>6.3730600000000006</v>
      </c>
      <c r="CZ52" s="93">
        <v>0.54</v>
      </c>
      <c r="DA52" s="94">
        <f t="shared" si="20"/>
        <v>2.4284235000000001</v>
      </c>
      <c r="DC52" s="93">
        <v>0.47</v>
      </c>
      <c r="DD52" s="93">
        <f t="shared" si="43"/>
        <v>6.2707899999999999</v>
      </c>
      <c r="DE52" s="93">
        <v>0.46</v>
      </c>
      <c r="DF52" s="94">
        <f t="shared" si="21"/>
        <v>1.0323280265654649</v>
      </c>
    </row>
    <row r="53" spans="2:110" x14ac:dyDescent="0.25">
      <c r="B53" s="93">
        <v>0.48</v>
      </c>
      <c r="C53" s="93">
        <f t="shared" si="22"/>
        <v>6.2554400000000001</v>
      </c>
      <c r="D53" s="93">
        <v>0.83</v>
      </c>
      <c r="E53" s="94">
        <f t="shared" si="44"/>
        <v>1.3780886609294321</v>
      </c>
      <c r="G53" s="93">
        <v>0.48</v>
      </c>
      <c r="H53" s="93">
        <f t="shared" si="23"/>
        <v>5.9382000000000001</v>
      </c>
      <c r="I53" s="93">
        <v>0.54</v>
      </c>
      <c r="J53" s="94">
        <f t="shared" si="45"/>
        <v>1.9007525483079675</v>
      </c>
      <c r="L53" s="93">
        <v>0.48</v>
      </c>
      <c r="M53" s="93">
        <f t="shared" si="24"/>
        <v>6.1436399999999995</v>
      </c>
      <c r="N53" s="93">
        <v>1.77</v>
      </c>
      <c r="O53" s="94">
        <f t="shared" si="46"/>
        <v>1.5208153228346455</v>
      </c>
      <c r="Q53" s="93">
        <v>0.48</v>
      </c>
      <c r="R53" s="93">
        <f t="shared" si="25"/>
        <v>5.6290800000000001</v>
      </c>
      <c r="S53" s="93">
        <v>0.45</v>
      </c>
      <c r="T53" s="94">
        <f t="shared" si="47"/>
        <v>2.9345833228346456</v>
      </c>
      <c r="V53" s="93">
        <v>0.48</v>
      </c>
      <c r="W53" s="93">
        <f t="shared" si="26"/>
        <v>5.8666400000000003</v>
      </c>
      <c r="X53" s="93">
        <v>0.33</v>
      </c>
      <c r="Y53" s="94">
        <f t="shared" si="48"/>
        <v>2.077798508978713</v>
      </c>
      <c r="AA53" s="93">
        <v>0.48</v>
      </c>
      <c r="AB53" s="93">
        <f t="shared" si="27"/>
        <v>6.298</v>
      </c>
      <c r="AC53" s="93">
        <v>0.32</v>
      </c>
      <c r="AD53" s="94">
        <f t="shared" si="49"/>
        <v>1.795643411764706</v>
      </c>
      <c r="AF53" s="93">
        <v>0.48</v>
      </c>
      <c r="AG53" s="93">
        <f t="shared" si="28"/>
        <v>5.7834399999999997</v>
      </c>
      <c r="AH53" s="93">
        <v>0.44</v>
      </c>
      <c r="AI53" s="94">
        <f t="shared" si="50"/>
        <v>3.0548858480492811</v>
      </c>
      <c r="AK53" s="93">
        <v>0.48</v>
      </c>
      <c r="AL53" s="93">
        <f t="shared" si="29"/>
        <v>6.1950399999999997</v>
      </c>
      <c r="AM53" s="93">
        <v>0.69</v>
      </c>
      <c r="AN53" s="94">
        <f t="shared" si="51"/>
        <v>2.7400414117647056</v>
      </c>
      <c r="AP53" s="93">
        <v>0.48</v>
      </c>
      <c r="AQ53" s="93">
        <f t="shared" si="30"/>
        <v>5.8767999999999994</v>
      </c>
      <c r="AR53" s="93">
        <v>1.36</v>
      </c>
      <c r="AS53" s="94">
        <f t="shared" si="52"/>
        <v>2.1588784138180936</v>
      </c>
      <c r="AU53" s="93">
        <v>0.48</v>
      </c>
      <c r="AV53" s="93">
        <f t="shared" si="31"/>
        <v>5.5317600000000002</v>
      </c>
      <c r="AW53" s="93">
        <v>0.56999999999999995</v>
      </c>
      <c r="AX53" s="94">
        <f t="shared" si="53"/>
        <v>3.1135418480492811</v>
      </c>
      <c r="AZ53" s="93">
        <v>0.48</v>
      </c>
      <c r="BA53" s="93">
        <f t="shared" si="32"/>
        <v>5.7405599999999994</v>
      </c>
      <c r="BB53" s="93">
        <v>2.7</v>
      </c>
      <c r="BC53" s="94">
        <f t="shared" si="54"/>
        <v>2.3762494117647059</v>
      </c>
      <c r="BE53" s="93">
        <v>0.48</v>
      </c>
      <c r="BF53" s="93">
        <f t="shared" si="33"/>
        <v>5.4136000000000006</v>
      </c>
      <c r="BG53" s="93">
        <v>1.0329999999999999</v>
      </c>
      <c r="BH53" s="94">
        <f t="shared" si="55"/>
        <v>3.6202322020533879</v>
      </c>
      <c r="BJ53" s="93">
        <v>0.48</v>
      </c>
      <c r="BK53" s="93">
        <f t="shared" si="34"/>
        <v>6.46936</v>
      </c>
      <c r="BL53" s="93">
        <v>0.21</v>
      </c>
      <c r="BM53" s="94">
        <f t="shared" si="56"/>
        <v>0.67044690322580658</v>
      </c>
      <c r="BO53" s="93">
        <v>0.48</v>
      </c>
      <c r="BP53" s="93">
        <f t="shared" si="35"/>
        <v>5.5172799999999995</v>
      </c>
      <c r="BQ53" s="93">
        <v>0</v>
      </c>
      <c r="BR53" s="94">
        <f t="shared" si="57"/>
        <v>4.1212960000000001</v>
      </c>
      <c r="BT53" s="93">
        <v>0.48</v>
      </c>
      <c r="BU53" s="93">
        <f t="shared" si="36"/>
        <v>5.6296799999999996</v>
      </c>
      <c r="BV53" s="93">
        <v>0.996</v>
      </c>
      <c r="BW53" s="94">
        <f t="shared" si="58"/>
        <v>1.9685024</v>
      </c>
      <c r="BY53" s="93">
        <v>0.48</v>
      </c>
      <c r="BZ53" s="93">
        <f t="shared" si="37"/>
        <v>5.85276</v>
      </c>
      <c r="CA53" s="93">
        <v>0</v>
      </c>
      <c r="CB53" s="94">
        <f t="shared" si="59"/>
        <v>1.4988073228346455</v>
      </c>
      <c r="CD53" s="93">
        <v>0.48</v>
      </c>
      <c r="CE53" s="93">
        <f t="shared" si="38"/>
        <v>5.5757599999999998</v>
      </c>
      <c r="CF53" s="93">
        <v>3</v>
      </c>
      <c r="CG53" s="94">
        <f t="shared" si="60"/>
        <v>2.7251292254733226</v>
      </c>
      <c r="CI53" s="93">
        <v>0.48</v>
      </c>
      <c r="CJ53" s="93">
        <f t="shared" si="39"/>
        <v>5.9667999999999992</v>
      </c>
      <c r="CK53" s="93">
        <v>0.2</v>
      </c>
      <c r="CL53" s="94">
        <f t="shared" si="17"/>
        <v>2.6128092254733217</v>
      </c>
      <c r="CN53" s="93">
        <v>0.48</v>
      </c>
      <c r="CO53" s="93">
        <f t="shared" si="40"/>
        <v>6.0667999999999997</v>
      </c>
      <c r="CP53" s="93">
        <v>0</v>
      </c>
      <c r="CQ53" s="94">
        <f t="shared" si="18"/>
        <v>0.83388197738512826</v>
      </c>
      <c r="CS53" s="93">
        <v>0.48</v>
      </c>
      <c r="CT53" s="93">
        <f t="shared" si="41"/>
        <v>5.8502799999999997</v>
      </c>
      <c r="CU53" s="93">
        <v>0</v>
      </c>
      <c r="CV53" s="94">
        <f t="shared" si="19"/>
        <v>2.5482654117647057</v>
      </c>
      <c r="CX53" s="93">
        <v>0.48</v>
      </c>
      <c r="CY53" s="93">
        <f t="shared" si="42"/>
        <v>6.3750400000000003</v>
      </c>
      <c r="CZ53" s="93">
        <v>0.54</v>
      </c>
      <c r="DA53" s="94">
        <f t="shared" si="20"/>
        <v>2.4082160000000004</v>
      </c>
      <c r="DC53" s="93">
        <v>0.48</v>
      </c>
      <c r="DD53" s="93">
        <f t="shared" si="43"/>
        <v>6.2743599999999997</v>
      </c>
      <c r="DE53" s="93">
        <v>0.46</v>
      </c>
      <c r="DF53" s="94">
        <f t="shared" si="21"/>
        <v>1.0080844326375711</v>
      </c>
    </row>
    <row r="54" spans="2:110" x14ac:dyDescent="0.25">
      <c r="B54" s="93">
        <v>0.49</v>
      </c>
      <c r="C54" s="93">
        <f t="shared" si="22"/>
        <v>6.2597199999999997</v>
      </c>
      <c r="D54" s="93">
        <v>0.83</v>
      </c>
      <c r="E54" s="94">
        <f t="shared" si="44"/>
        <v>1.3763203020654045</v>
      </c>
      <c r="G54" s="93">
        <v>0.49</v>
      </c>
      <c r="H54" s="93">
        <f t="shared" si="23"/>
        <v>5.9403499999999996</v>
      </c>
      <c r="I54" s="93">
        <v>0.54</v>
      </c>
      <c r="J54" s="94">
        <f t="shared" si="45"/>
        <v>1.8933338048097903</v>
      </c>
      <c r="L54" s="93">
        <v>0.49</v>
      </c>
      <c r="M54" s="93">
        <f t="shared" si="24"/>
        <v>6.1500699999999995</v>
      </c>
      <c r="N54" s="93">
        <v>1.77</v>
      </c>
      <c r="O54" s="94">
        <f t="shared" si="46"/>
        <v>1.511508220472441</v>
      </c>
      <c r="Q54" s="93">
        <v>0.49</v>
      </c>
      <c r="R54" s="93">
        <f t="shared" si="25"/>
        <v>5.6247899999999991</v>
      </c>
      <c r="S54" s="93">
        <v>0.45</v>
      </c>
      <c r="T54" s="94">
        <f t="shared" si="47"/>
        <v>2.9482617204724408</v>
      </c>
      <c r="V54" s="93">
        <v>0.49</v>
      </c>
      <c r="W54" s="93">
        <f t="shared" si="26"/>
        <v>5.8628200000000001</v>
      </c>
      <c r="X54" s="93">
        <v>0.33</v>
      </c>
      <c r="Y54" s="94">
        <f t="shared" si="48"/>
        <v>2.0881574386157125</v>
      </c>
      <c r="AA54" s="93">
        <v>0.49</v>
      </c>
      <c r="AB54" s="93">
        <f t="shared" si="27"/>
        <v>6.2942499999999999</v>
      </c>
      <c r="AC54" s="93">
        <v>0.32</v>
      </c>
      <c r="AD54" s="94">
        <f t="shared" si="49"/>
        <v>1.8032404411764704</v>
      </c>
      <c r="AF54" s="93">
        <v>0.49</v>
      </c>
      <c r="AG54" s="93">
        <f t="shared" si="28"/>
        <v>5.7812199999999994</v>
      </c>
      <c r="AH54" s="93">
        <v>0.44</v>
      </c>
      <c r="AI54" s="94">
        <f t="shared" si="50"/>
        <v>3.045893636550308</v>
      </c>
      <c r="AK54" s="93">
        <v>0.49</v>
      </c>
      <c r="AL54" s="93">
        <f t="shared" si="29"/>
        <v>6.1932700000000001</v>
      </c>
      <c r="AM54" s="93">
        <v>0.69</v>
      </c>
      <c r="AN54" s="94">
        <f t="shared" si="51"/>
        <v>2.7275899411764706</v>
      </c>
      <c r="AP54" s="93">
        <v>0.49</v>
      </c>
      <c r="AQ54" s="93">
        <f t="shared" si="30"/>
        <v>5.8811499999999999</v>
      </c>
      <c r="AR54" s="93">
        <v>1.36</v>
      </c>
      <c r="AS54" s="94">
        <f t="shared" si="52"/>
        <v>2.1541861547288321</v>
      </c>
      <c r="AU54" s="93">
        <v>0.49</v>
      </c>
      <c r="AV54" s="93">
        <f t="shared" si="31"/>
        <v>5.5343800000000005</v>
      </c>
      <c r="AW54" s="93">
        <v>0.56999999999999995</v>
      </c>
      <c r="AX54" s="94">
        <f t="shared" si="53"/>
        <v>3.1027586365503081</v>
      </c>
      <c r="AZ54" s="93">
        <v>0.49</v>
      </c>
      <c r="BA54" s="93">
        <f t="shared" si="32"/>
        <v>5.7475299999999994</v>
      </c>
      <c r="BB54" s="93">
        <v>2.7</v>
      </c>
      <c r="BC54" s="94">
        <f t="shared" si="54"/>
        <v>2.3605429411764707</v>
      </c>
      <c r="BE54" s="93">
        <v>0.49</v>
      </c>
      <c r="BF54" s="93">
        <f t="shared" si="33"/>
        <v>5.4083000000000006</v>
      </c>
      <c r="BG54" s="93">
        <v>1.0329999999999999</v>
      </c>
      <c r="BH54" s="94">
        <f t="shared" si="55"/>
        <v>3.6443825135523618</v>
      </c>
      <c r="BJ54" s="93">
        <v>0.49</v>
      </c>
      <c r="BK54" s="93">
        <f t="shared" si="34"/>
        <v>6.4691799999999997</v>
      </c>
      <c r="BL54" s="93">
        <v>0.21</v>
      </c>
      <c r="BM54" s="94">
        <f t="shared" si="56"/>
        <v>0.65406333870967748</v>
      </c>
      <c r="BO54" s="93">
        <v>0.49</v>
      </c>
      <c r="BP54" s="93">
        <f t="shared" si="35"/>
        <v>5.5151399999999997</v>
      </c>
      <c r="BQ54" s="93">
        <v>0</v>
      </c>
      <c r="BR54" s="94">
        <f t="shared" si="57"/>
        <v>4.1144480000000003</v>
      </c>
      <c r="BT54" s="93">
        <v>0.49</v>
      </c>
      <c r="BU54" s="93">
        <f t="shared" si="36"/>
        <v>5.6343399999999999</v>
      </c>
      <c r="BV54" s="93">
        <v>0.996</v>
      </c>
      <c r="BW54" s="94">
        <f t="shared" si="58"/>
        <v>1.9359516000000001</v>
      </c>
      <c r="BY54" s="93">
        <v>0.49</v>
      </c>
      <c r="BZ54" s="93">
        <f t="shared" si="37"/>
        <v>5.8531300000000002</v>
      </c>
      <c r="CA54" s="93">
        <v>0</v>
      </c>
      <c r="CB54" s="94">
        <f t="shared" si="59"/>
        <v>1.4803687204724409</v>
      </c>
      <c r="CD54" s="93">
        <v>0.49</v>
      </c>
      <c r="CE54" s="93">
        <f t="shared" si="38"/>
        <v>5.5848800000000001</v>
      </c>
      <c r="CF54" s="93">
        <v>3</v>
      </c>
      <c r="CG54" s="94">
        <f t="shared" si="60"/>
        <v>2.6893110843373496</v>
      </c>
      <c r="CI54" s="93">
        <v>0.49</v>
      </c>
      <c r="CJ54" s="93">
        <f t="shared" si="39"/>
        <v>5.968399999999999</v>
      </c>
      <c r="CK54" s="93">
        <v>0.2</v>
      </c>
      <c r="CL54" s="94">
        <f t="shared" si="17"/>
        <v>2.5934310843373494</v>
      </c>
      <c r="CN54" s="93">
        <v>0.49</v>
      </c>
      <c r="CO54" s="93">
        <f t="shared" si="40"/>
        <v>6.0671499999999998</v>
      </c>
      <c r="CP54" s="93">
        <v>0</v>
      </c>
      <c r="CQ54" s="94">
        <f t="shared" si="18"/>
        <v>0.81670897928059438</v>
      </c>
      <c r="CS54" s="93">
        <v>0.49</v>
      </c>
      <c r="CT54" s="93">
        <f t="shared" si="41"/>
        <v>5.8551399999999996</v>
      </c>
      <c r="CU54" s="93">
        <v>0</v>
      </c>
      <c r="CV54" s="94">
        <f t="shared" si="19"/>
        <v>2.5430209411764704</v>
      </c>
      <c r="CX54" s="93">
        <v>0.49</v>
      </c>
      <c r="CY54" s="93">
        <f t="shared" si="42"/>
        <v>6.3770199999999999</v>
      </c>
      <c r="CZ54" s="93">
        <v>0.54</v>
      </c>
      <c r="DA54" s="94">
        <f t="shared" si="20"/>
        <v>2.3881164999999998</v>
      </c>
      <c r="DC54" s="93">
        <v>0.49</v>
      </c>
      <c r="DD54" s="93">
        <f t="shared" si="43"/>
        <v>6.2779299999999996</v>
      </c>
      <c r="DE54" s="93">
        <v>0.46</v>
      </c>
      <c r="DF54" s="94">
        <f t="shared" si="21"/>
        <v>0.98393283870967729</v>
      </c>
    </row>
    <row r="55" spans="2:110" x14ac:dyDescent="0.25">
      <c r="B55" s="93">
        <v>0.5</v>
      </c>
      <c r="C55" s="93">
        <f t="shared" si="22"/>
        <v>6.2639999999999993</v>
      </c>
      <c r="D55" s="93">
        <v>0.83</v>
      </c>
      <c r="E55" s="94">
        <f t="shared" si="44"/>
        <v>1.374717943201377</v>
      </c>
      <c r="G55" s="93">
        <v>0.5</v>
      </c>
      <c r="H55" s="93">
        <f t="shared" si="23"/>
        <v>5.9424999999999999</v>
      </c>
      <c r="I55" s="93">
        <v>0.54</v>
      </c>
      <c r="J55" s="94">
        <f t="shared" si="45"/>
        <v>1.8860230613116131</v>
      </c>
      <c r="L55" s="93">
        <v>0.5</v>
      </c>
      <c r="M55" s="93">
        <f t="shared" si="24"/>
        <v>6.1564999999999994</v>
      </c>
      <c r="N55" s="93">
        <v>1.77</v>
      </c>
      <c r="O55" s="94">
        <f t="shared" si="46"/>
        <v>1.5025551181102363</v>
      </c>
      <c r="Q55" s="93">
        <v>0.5</v>
      </c>
      <c r="R55" s="93">
        <f t="shared" si="25"/>
        <v>5.6204999999999998</v>
      </c>
      <c r="S55" s="93">
        <v>0.45</v>
      </c>
      <c r="T55" s="94">
        <f t="shared" si="47"/>
        <v>2.9620301181102366</v>
      </c>
      <c r="V55" s="93">
        <v>0.5</v>
      </c>
      <c r="W55" s="93">
        <f t="shared" si="26"/>
        <v>5.859</v>
      </c>
      <c r="X55" s="93">
        <v>0.33</v>
      </c>
      <c r="Y55" s="94">
        <f t="shared" si="48"/>
        <v>2.0985823682527118</v>
      </c>
      <c r="AA55" s="93">
        <v>0.5</v>
      </c>
      <c r="AB55" s="93">
        <f t="shared" si="27"/>
        <v>6.2904999999999998</v>
      </c>
      <c r="AC55" s="93">
        <v>0.32</v>
      </c>
      <c r="AD55" s="94">
        <f t="shared" si="49"/>
        <v>1.8109014705882351</v>
      </c>
      <c r="AF55" s="93">
        <v>0.5</v>
      </c>
      <c r="AG55" s="93">
        <f t="shared" si="28"/>
        <v>5.7789999999999999</v>
      </c>
      <c r="AH55" s="93">
        <v>0.44</v>
      </c>
      <c r="AI55" s="94">
        <f t="shared" si="50"/>
        <v>3.0369894250513347</v>
      </c>
      <c r="AK55" s="93">
        <v>0.5</v>
      </c>
      <c r="AL55" s="93">
        <f t="shared" si="29"/>
        <v>6.1914999999999996</v>
      </c>
      <c r="AM55" s="93">
        <v>0.69</v>
      </c>
      <c r="AN55" s="94">
        <f t="shared" si="51"/>
        <v>2.7152764705882353</v>
      </c>
      <c r="AP55" s="93">
        <v>0.5</v>
      </c>
      <c r="AQ55" s="93">
        <f t="shared" si="30"/>
        <v>5.8855000000000004</v>
      </c>
      <c r="AR55" s="93">
        <v>1.36</v>
      </c>
      <c r="AS55" s="94">
        <f t="shared" si="52"/>
        <v>2.14976589563957</v>
      </c>
      <c r="AU55" s="93">
        <v>0.5</v>
      </c>
      <c r="AV55" s="93">
        <f t="shared" si="31"/>
        <v>5.5369999999999999</v>
      </c>
      <c r="AW55" s="93">
        <v>0.56999999999999995</v>
      </c>
      <c r="AX55" s="94">
        <f t="shared" si="53"/>
        <v>3.0920894250513347</v>
      </c>
      <c r="AZ55" s="93">
        <v>0.5</v>
      </c>
      <c r="BA55" s="93">
        <f t="shared" si="32"/>
        <v>5.7545000000000002</v>
      </c>
      <c r="BB55" s="93">
        <v>2.7</v>
      </c>
      <c r="BC55" s="94">
        <f t="shared" si="54"/>
        <v>2.345376470588235</v>
      </c>
      <c r="BE55" s="93">
        <v>0.5</v>
      </c>
      <c r="BF55" s="93">
        <f t="shared" si="33"/>
        <v>5.4030000000000005</v>
      </c>
      <c r="BG55" s="93">
        <v>1.0329999999999999</v>
      </c>
      <c r="BH55" s="94">
        <f t="shared" si="55"/>
        <v>3.668739425051335</v>
      </c>
      <c r="BJ55" s="93">
        <v>0.5</v>
      </c>
      <c r="BK55" s="93">
        <f t="shared" si="34"/>
        <v>6.4689999999999994</v>
      </c>
      <c r="BL55" s="93">
        <v>0.21</v>
      </c>
      <c r="BM55" s="94">
        <f t="shared" si="56"/>
        <v>0.63772177419354847</v>
      </c>
      <c r="BO55" s="93">
        <v>0.5</v>
      </c>
      <c r="BP55" s="93">
        <f t="shared" si="35"/>
        <v>5.5129999999999999</v>
      </c>
      <c r="BQ55" s="93">
        <v>0</v>
      </c>
      <c r="BR55" s="94">
        <f t="shared" si="57"/>
        <v>4.1075999999999997</v>
      </c>
      <c r="BT55" s="93">
        <v>0.5</v>
      </c>
      <c r="BU55" s="93">
        <f t="shared" si="36"/>
        <v>5.6389999999999993</v>
      </c>
      <c r="BV55" s="93">
        <v>0.996</v>
      </c>
      <c r="BW55" s="94">
        <f t="shared" si="58"/>
        <v>1.9036</v>
      </c>
      <c r="BY55" s="93">
        <v>0.5</v>
      </c>
      <c r="BZ55" s="93">
        <f t="shared" si="37"/>
        <v>5.8535000000000004</v>
      </c>
      <c r="CA55" s="93">
        <v>0</v>
      </c>
      <c r="CB55" s="94">
        <f t="shared" si="59"/>
        <v>1.4619301181102362</v>
      </c>
      <c r="CD55" s="93">
        <v>0.5</v>
      </c>
      <c r="CE55" s="93">
        <f t="shared" si="38"/>
        <v>5.5939999999999994</v>
      </c>
      <c r="CF55" s="93">
        <v>3</v>
      </c>
      <c r="CG55" s="94">
        <f t="shared" si="60"/>
        <v>2.6540929432013769</v>
      </c>
      <c r="CI55" s="93">
        <v>0.5</v>
      </c>
      <c r="CJ55" s="93">
        <f t="shared" si="39"/>
        <v>5.97</v>
      </c>
      <c r="CK55" s="93">
        <v>0.2</v>
      </c>
      <c r="CL55" s="94">
        <f t="shared" si="17"/>
        <v>2.5740929432013768</v>
      </c>
      <c r="CN55" s="93">
        <v>0.5</v>
      </c>
      <c r="CO55" s="93">
        <f t="shared" si="40"/>
        <v>6.0674999999999999</v>
      </c>
      <c r="CP55" s="93">
        <v>0</v>
      </c>
      <c r="CQ55" s="94">
        <f t="shared" si="18"/>
        <v>0.79953598117606051</v>
      </c>
      <c r="CS55" s="93">
        <v>0.5</v>
      </c>
      <c r="CT55" s="93">
        <f t="shared" si="41"/>
        <v>5.8599999999999994</v>
      </c>
      <c r="CU55" s="93">
        <v>0</v>
      </c>
      <c r="CV55" s="94">
        <f t="shared" si="19"/>
        <v>2.5377764705882351</v>
      </c>
      <c r="CX55" s="93">
        <v>0.5</v>
      </c>
      <c r="CY55" s="93">
        <f t="shared" si="42"/>
        <v>6.3789999999999996</v>
      </c>
      <c r="CZ55" s="93">
        <v>0.54</v>
      </c>
      <c r="DA55" s="94">
        <f t="shared" si="20"/>
        <v>2.368125</v>
      </c>
      <c r="DC55" s="93">
        <v>0.5</v>
      </c>
      <c r="DD55" s="93">
        <f t="shared" si="43"/>
        <v>6.2814999999999994</v>
      </c>
      <c r="DE55" s="93">
        <v>0.46</v>
      </c>
      <c r="DF55" s="94">
        <f t="shared" si="21"/>
        <v>0.95987324478178349</v>
      </c>
    </row>
    <row r="56" spans="2:110" x14ac:dyDescent="0.25">
      <c r="B56" s="93">
        <v>0.51</v>
      </c>
      <c r="C56" s="93">
        <f t="shared" si="22"/>
        <v>6.268279999999999</v>
      </c>
      <c r="D56" s="93">
        <v>0.83</v>
      </c>
      <c r="E56" s="94">
        <f t="shared" si="44"/>
        <v>1.3732815843373496</v>
      </c>
      <c r="G56" s="93">
        <v>0.51</v>
      </c>
      <c r="H56" s="93">
        <f t="shared" si="23"/>
        <v>5.9446500000000002</v>
      </c>
      <c r="I56" s="93">
        <v>0.54</v>
      </c>
      <c r="J56" s="94">
        <f t="shared" si="45"/>
        <v>1.8788203178134359</v>
      </c>
      <c r="L56" s="93">
        <v>0.51</v>
      </c>
      <c r="M56" s="93">
        <f t="shared" si="24"/>
        <v>6.1629299999999994</v>
      </c>
      <c r="N56" s="93">
        <v>1.77</v>
      </c>
      <c r="O56" s="94">
        <f t="shared" si="46"/>
        <v>1.4939560157480314</v>
      </c>
      <c r="Q56" s="93">
        <v>0.51</v>
      </c>
      <c r="R56" s="93">
        <f t="shared" si="25"/>
        <v>5.6162100000000006</v>
      </c>
      <c r="S56" s="93">
        <v>0.45</v>
      </c>
      <c r="T56" s="94">
        <f t="shared" si="47"/>
        <v>2.9758885157480313</v>
      </c>
      <c r="V56" s="93">
        <v>0.51</v>
      </c>
      <c r="W56" s="93">
        <f t="shared" si="26"/>
        <v>5.8551799999999998</v>
      </c>
      <c r="X56" s="93">
        <v>0.33</v>
      </c>
      <c r="Y56" s="94">
        <f t="shared" si="48"/>
        <v>2.1090732978897111</v>
      </c>
      <c r="AA56" s="93">
        <v>0.51</v>
      </c>
      <c r="AB56" s="93">
        <f t="shared" si="27"/>
        <v>6.2867499999999996</v>
      </c>
      <c r="AC56" s="93">
        <v>0.32</v>
      </c>
      <c r="AD56" s="94">
        <f t="shared" si="49"/>
        <v>1.8186264999999999</v>
      </c>
      <c r="AF56" s="93">
        <v>0.51</v>
      </c>
      <c r="AG56" s="93">
        <f t="shared" si="28"/>
        <v>5.7767800000000005</v>
      </c>
      <c r="AH56" s="93">
        <v>0.44</v>
      </c>
      <c r="AI56" s="94">
        <f t="shared" si="50"/>
        <v>3.0281732135523614</v>
      </c>
      <c r="AK56" s="93">
        <v>0.51</v>
      </c>
      <c r="AL56" s="93">
        <f t="shared" si="29"/>
        <v>6.18973</v>
      </c>
      <c r="AM56" s="93">
        <v>0.69</v>
      </c>
      <c r="AN56" s="94">
        <f t="shared" si="51"/>
        <v>2.7031009999999998</v>
      </c>
      <c r="AP56" s="93">
        <v>0.51</v>
      </c>
      <c r="AQ56" s="93">
        <f t="shared" si="30"/>
        <v>5.88985</v>
      </c>
      <c r="AR56" s="93">
        <v>1.36</v>
      </c>
      <c r="AS56" s="94">
        <f t="shared" si="52"/>
        <v>2.1456176365503077</v>
      </c>
      <c r="AU56" s="93">
        <v>0.51</v>
      </c>
      <c r="AV56" s="93">
        <f t="shared" si="31"/>
        <v>5.5396199999999993</v>
      </c>
      <c r="AW56" s="93">
        <v>0.56999999999999995</v>
      </c>
      <c r="AX56" s="94">
        <f t="shared" si="53"/>
        <v>3.0815342135523611</v>
      </c>
      <c r="AZ56" s="93">
        <v>0.51</v>
      </c>
      <c r="BA56" s="93">
        <f t="shared" si="32"/>
        <v>5.7614699999999992</v>
      </c>
      <c r="BB56" s="93">
        <v>2.7</v>
      </c>
      <c r="BC56" s="94">
        <f t="shared" si="54"/>
        <v>2.3307500000000001</v>
      </c>
      <c r="BE56" s="93">
        <v>0.51</v>
      </c>
      <c r="BF56" s="93">
        <f t="shared" si="33"/>
        <v>5.3977000000000004</v>
      </c>
      <c r="BG56" s="93">
        <v>1.0329999999999999</v>
      </c>
      <c r="BH56" s="94">
        <f t="shared" si="55"/>
        <v>3.6933029365503076</v>
      </c>
      <c r="BJ56" s="93">
        <v>0.51</v>
      </c>
      <c r="BK56" s="93">
        <f t="shared" si="34"/>
        <v>6.46882</v>
      </c>
      <c r="BL56" s="93">
        <v>0.21</v>
      </c>
      <c r="BM56" s="94">
        <f t="shared" si="56"/>
        <v>0.62142220967741935</v>
      </c>
      <c r="BO56" s="93">
        <v>0.51</v>
      </c>
      <c r="BP56" s="93">
        <f t="shared" si="35"/>
        <v>5.5108600000000001</v>
      </c>
      <c r="BQ56" s="93">
        <v>0</v>
      </c>
      <c r="BR56" s="94">
        <f t="shared" si="57"/>
        <v>4.100752</v>
      </c>
      <c r="BT56" s="93">
        <v>0.51</v>
      </c>
      <c r="BU56" s="93">
        <f t="shared" si="36"/>
        <v>5.6436599999999997</v>
      </c>
      <c r="BV56" s="93">
        <v>0.996</v>
      </c>
      <c r="BW56" s="94">
        <f t="shared" si="58"/>
        <v>1.8714475999999998</v>
      </c>
      <c r="BY56" s="93">
        <v>0.51</v>
      </c>
      <c r="BZ56" s="93">
        <f t="shared" si="37"/>
        <v>5.8538700000000006</v>
      </c>
      <c r="CA56" s="93">
        <v>0</v>
      </c>
      <c r="CB56" s="94">
        <f t="shared" si="59"/>
        <v>1.4434915157480315</v>
      </c>
      <c r="CD56" s="93">
        <v>0.51</v>
      </c>
      <c r="CE56" s="93">
        <f t="shared" si="38"/>
        <v>5.6031200000000005</v>
      </c>
      <c r="CF56" s="93">
        <v>3</v>
      </c>
      <c r="CG56" s="94">
        <f t="shared" si="60"/>
        <v>2.6194748020654046</v>
      </c>
      <c r="CI56" s="93">
        <v>0.51</v>
      </c>
      <c r="CJ56" s="93">
        <f t="shared" si="39"/>
        <v>5.9716000000000005</v>
      </c>
      <c r="CK56" s="93">
        <v>0.2</v>
      </c>
      <c r="CL56" s="94">
        <f t="shared" si="17"/>
        <v>2.5547948020654041</v>
      </c>
      <c r="CN56" s="93">
        <v>0.51</v>
      </c>
      <c r="CO56" s="93">
        <f t="shared" si="40"/>
        <v>6.06785</v>
      </c>
      <c r="CP56" s="93">
        <v>0</v>
      </c>
      <c r="CQ56" s="94">
        <f t="shared" si="18"/>
        <v>0.78236298307152663</v>
      </c>
      <c r="CS56" s="93">
        <v>0.51</v>
      </c>
      <c r="CT56" s="93">
        <f t="shared" si="41"/>
        <v>5.8648600000000002</v>
      </c>
      <c r="CU56" s="93">
        <v>0</v>
      </c>
      <c r="CV56" s="94">
        <f t="shared" si="19"/>
        <v>2.5325319999999998</v>
      </c>
      <c r="CX56" s="93">
        <v>0.51</v>
      </c>
      <c r="CY56" s="93">
        <f t="shared" si="42"/>
        <v>6.3809799999999992</v>
      </c>
      <c r="CZ56" s="93">
        <v>0.54</v>
      </c>
      <c r="DA56" s="94">
        <f t="shared" si="20"/>
        <v>2.3482414999999994</v>
      </c>
      <c r="DC56" s="93">
        <v>0.51</v>
      </c>
      <c r="DD56" s="93">
        <f t="shared" si="43"/>
        <v>6.2850699999999993</v>
      </c>
      <c r="DE56" s="93">
        <v>0.46</v>
      </c>
      <c r="DF56" s="94">
        <f t="shared" si="21"/>
        <v>0.93590565085388988</v>
      </c>
    </row>
    <row r="57" spans="2:110" x14ac:dyDescent="0.25">
      <c r="B57" s="93">
        <v>0.52</v>
      </c>
      <c r="C57" s="93">
        <f t="shared" si="22"/>
        <v>6.2725600000000004</v>
      </c>
      <c r="D57" s="93">
        <v>0.83</v>
      </c>
      <c r="E57" s="94">
        <f t="shared" si="44"/>
        <v>1.3720112254733219</v>
      </c>
      <c r="G57" s="93">
        <v>0.52</v>
      </c>
      <c r="H57" s="93">
        <f t="shared" si="23"/>
        <v>5.9467999999999996</v>
      </c>
      <c r="I57" s="93">
        <v>0.54</v>
      </c>
      <c r="J57" s="94">
        <f t="shared" si="45"/>
        <v>1.8717255743152588</v>
      </c>
      <c r="L57" s="93">
        <v>0.52</v>
      </c>
      <c r="M57" s="93">
        <f t="shared" si="24"/>
        <v>6.1693599999999993</v>
      </c>
      <c r="N57" s="93">
        <v>1.77</v>
      </c>
      <c r="O57" s="94">
        <f t="shared" si="46"/>
        <v>1.4857109133858271</v>
      </c>
      <c r="Q57" s="93">
        <v>0.52</v>
      </c>
      <c r="R57" s="93">
        <f t="shared" si="25"/>
        <v>5.6119199999999996</v>
      </c>
      <c r="S57" s="93">
        <v>0.45</v>
      </c>
      <c r="T57" s="94">
        <f t="shared" si="47"/>
        <v>2.9898369133858269</v>
      </c>
      <c r="V57" s="93">
        <v>0.52</v>
      </c>
      <c r="W57" s="93">
        <f t="shared" si="26"/>
        <v>5.8513599999999997</v>
      </c>
      <c r="X57" s="93">
        <v>0.33</v>
      </c>
      <c r="Y57" s="94">
        <f t="shared" si="48"/>
        <v>2.1196302275267103</v>
      </c>
      <c r="AA57" s="93">
        <v>0.52</v>
      </c>
      <c r="AB57" s="93">
        <f t="shared" si="27"/>
        <v>6.2829999999999995</v>
      </c>
      <c r="AC57" s="93">
        <v>0.32</v>
      </c>
      <c r="AD57" s="94">
        <f t="shared" si="49"/>
        <v>1.8264155294117645</v>
      </c>
      <c r="AF57" s="93">
        <v>0.52</v>
      </c>
      <c r="AG57" s="93">
        <f t="shared" si="28"/>
        <v>5.7745600000000001</v>
      </c>
      <c r="AH57" s="93">
        <v>0.44</v>
      </c>
      <c r="AI57" s="94">
        <f t="shared" si="50"/>
        <v>3.0194450020533878</v>
      </c>
      <c r="AK57" s="93">
        <v>0.52</v>
      </c>
      <c r="AL57" s="93">
        <f t="shared" si="29"/>
        <v>6.1879600000000003</v>
      </c>
      <c r="AM57" s="93">
        <v>0.69</v>
      </c>
      <c r="AN57" s="94">
        <f t="shared" si="51"/>
        <v>2.6910635294117649</v>
      </c>
      <c r="AP57" s="93">
        <v>0.52</v>
      </c>
      <c r="AQ57" s="93">
        <f t="shared" si="30"/>
        <v>5.8941999999999997</v>
      </c>
      <c r="AR57" s="93">
        <v>1.36</v>
      </c>
      <c r="AS57" s="94">
        <f t="shared" si="52"/>
        <v>2.1417413774610456</v>
      </c>
      <c r="AU57" s="93">
        <v>0.52</v>
      </c>
      <c r="AV57" s="93">
        <f t="shared" si="31"/>
        <v>5.5422399999999996</v>
      </c>
      <c r="AW57" s="93">
        <v>0.56999999999999995</v>
      </c>
      <c r="AX57" s="94">
        <f t="shared" si="53"/>
        <v>3.071093002053388</v>
      </c>
      <c r="AZ57" s="93">
        <v>0.52</v>
      </c>
      <c r="BA57" s="93">
        <f t="shared" si="32"/>
        <v>5.76844</v>
      </c>
      <c r="BB57" s="93">
        <v>2.7</v>
      </c>
      <c r="BC57" s="94">
        <f t="shared" si="54"/>
        <v>2.3166635294117648</v>
      </c>
      <c r="BE57" s="93">
        <v>0.52</v>
      </c>
      <c r="BF57" s="93">
        <f t="shared" si="33"/>
        <v>5.3924000000000003</v>
      </c>
      <c r="BG57" s="93">
        <v>1.0329999999999999</v>
      </c>
      <c r="BH57" s="94">
        <f t="shared" si="55"/>
        <v>3.7180730480492814</v>
      </c>
      <c r="BJ57" s="93">
        <v>0.52</v>
      </c>
      <c r="BK57" s="93">
        <f t="shared" si="34"/>
        <v>6.4686399999999997</v>
      </c>
      <c r="BL57" s="93">
        <v>0.21</v>
      </c>
      <c r="BM57" s="94">
        <f t="shared" si="56"/>
        <v>0.60516464516129032</v>
      </c>
      <c r="BO57" s="93">
        <v>0.52</v>
      </c>
      <c r="BP57" s="93">
        <f t="shared" si="35"/>
        <v>5.5087200000000003</v>
      </c>
      <c r="BQ57" s="93">
        <v>0</v>
      </c>
      <c r="BR57" s="94">
        <f t="shared" si="57"/>
        <v>4.0939040000000002</v>
      </c>
      <c r="BT57" s="93">
        <v>0.52</v>
      </c>
      <c r="BU57" s="93">
        <f t="shared" si="36"/>
        <v>5.64832</v>
      </c>
      <c r="BV57" s="93">
        <v>0.996</v>
      </c>
      <c r="BW57" s="94">
        <f t="shared" si="58"/>
        <v>1.8394944000000002</v>
      </c>
      <c r="BY57" s="93">
        <v>0.52</v>
      </c>
      <c r="BZ57" s="93">
        <f t="shared" si="37"/>
        <v>5.8542399999999999</v>
      </c>
      <c r="CA57" s="93">
        <v>0</v>
      </c>
      <c r="CB57" s="94">
        <f t="shared" si="59"/>
        <v>1.425052913385827</v>
      </c>
      <c r="CD57" s="93">
        <v>0.52</v>
      </c>
      <c r="CE57" s="93">
        <f t="shared" si="38"/>
        <v>5.6122399999999999</v>
      </c>
      <c r="CF57" s="93">
        <v>3</v>
      </c>
      <c r="CG57" s="94">
        <f t="shared" si="60"/>
        <v>2.5854566609294318</v>
      </c>
      <c r="CI57" s="93">
        <v>0.52</v>
      </c>
      <c r="CJ57" s="93">
        <f t="shared" si="39"/>
        <v>5.9732000000000003</v>
      </c>
      <c r="CK57" s="93">
        <v>0.2</v>
      </c>
      <c r="CL57" s="94">
        <f t="shared" si="17"/>
        <v>2.5355366609294316</v>
      </c>
      <c r="CN57" s="93">
        <v>0.52</v>
      </c>
      <c r="CO57" s="93">
        <f t="shared" si="40"/>
        <v>6.0682</v>
      </c>
      <c r="CP57" s="93">
        <v>0</v>
      </c>
      <c r="CQ57" s="94">
        <f t="shared" si="18"/>
        <v>0.76518998496699264</v>
      </c>
      <c r="CS57" s="93">
        <v>0.52</v>
      </c>
      <c r="CT57" s="93">
        <f t="shared" si="41"/>
        <v>5.86972</v>
      </c>
      <c r="CU57" s="93">
        <v>0</v>
      </c>
      <c r="CV57" s="94">
        <f t="shared" si="19"/>
        <v>2.5272875294117645</v>
      </c>
      <c r="CX57" s="93">
        <v>0.52</v>
      </c>
      <c r="CY57" s="93">
        <f t="shared" si="42"/>
        <v>6.3829600000000006</v>
      </c>
      <c r="CZ57" s="93">
        <v>0.54</v>
      </c>
      <c r="DA57" s="94">
        <f t="shared" si="20"/>
        <v>2.3284659999999997</v>
      </c>
      <c r="DC57" s="93">
        <v>0.52</v>
      </c>
      <c r="DD57" s="93">
        <f t="shared" si="43"/>
        <v>6.2886399999999991</v>
      </c>
      <c r="DE57" s="93">
        <v>0.46</v>
      </c>
      <c r="DF57" s="94">
        <f t="shared" si="21"/>
        <v>0.91203005692599604</v>
      </c>
    </row>
    <row r="58" spans="2:110" x14ac:dyDescent="0.25">
      <c r="B58" s="93">
        <v>0.53</v>
      </c>
      <c r="C58" s="93">
        <f t="shared" si="22"/>
        <v>6.27684</v>
      </c>
      <c r="D58" s="93">
        <v>0.83</v>
      </c>
      <c r="E58" s="94">
        <f t="shared" si="44"/>
        <v>1.3709068666092943</v>
      </c>
      <c r="G58" s="93">
        <v>0.53</v>
      </c>
      <c r="H58" s="93">
        <f t="shared" si="23"/>
        <v>5.94895</v>
      </c>
      <c r="I58" s="93">
        <v>0.54</v>
      </c>
      <c r="J58" s="94">
        <f t="shared" si="45"/>
        <v>1.8647388308170816</v>
      </c>
      <c r="L58" s="93">
        <v>0.53</v>
      </c>
      <c r="M58" s="93">
        <f t="shared" si="24"/>
        <v>6.1757899999999992</v>
      </c>
      <c r="N58" s="93">
        <v>1.77</v>
      </c>
      <c r="O58" s="94">
        <f t="shared" si="46"/>
        <v>1.477819811023622</v>
      </c>
      <c r="Q58" s="93">
        <v>0.53</v>
      </c>
      <c r="R58" s="93">
        <f t="shared" si="25"/>
        <v>5.6076300000000003</v>
      </c>
      <c r="S58" s="93">
        <v>0.45</v>
      </c>
      <c r="T58" s="94">
        <f t="shared" si="47"/>
        <v>3.0038753110236218</v>
      </c>
      <c r="V58" s="93">
        <v>0.53</v>
      </c>
      <c r="W58" s="93">
        <f t="shared" si="26"/>
        <v>5.8475400000000004</v>
      </c>
      <c r="X58" s="93">
        <v>0.33</v>
      </c>
      <c r="Y58" s="94">
        <f t="shared" si="48"/>
        <v>2.1302531571637093</v>
      </c>
      <c r="AA58" s="93">
        <v>0.53</v>
      </c>
      <c r="AB58" s="93">
        <f t="shared" si="27"/>
        <v>6.2792499999999993</v>
      </c>
      <c r="AC58" s="93">
        <v>0.32</v>
      </c>
      <c r="AD58" s="94">
        <f t="shared" si="49"/>
        <v>1.8342685588235292</v>
      </c>
      <c r="AF58" s="93">
        <v>0.53</v>
      </c>
      <c r="AG58" s="93">
        <f t="shared" si="28"/>
        <v>5.7723399999999998</v>
      </c>
      <c r="AH58" s="93">
        <v>0.44</v>
      </c>
      <c r="AI58" s="94">
        <f t="shared" si="50"/>
        <v>3.0108047905544146</v>
      </c>
      <c r="AK58" s="93">
        <v>0.53</v>
      </c>
      <c r="AL58" s="93">
        <f t="shared" si="29"/>
        <v>6.1861899999999999</v>
      </c>
      <c r="AM58" s="93">
        <v>0.69</v>
      </c>
      <c r="AN58" s="94">
        <f t="shared" si="51"/>
        <v>2.6791640588235293</v>
      </c>
      <c r="AP58" s="93">
        <v>0.53</v>
      </c>
      <c r="AQ58" s="93">
        <f t="shared" si="30"/>
        <v>5.8985500000000002</v>
      </c>
      <c r="AR58" s="93">
        <v>1.36</v>
      </c>
      <c r="AS58" s="94">
        <f t="shared" si="52"/>
        <v>2.1381371183717839</v>
      </c>
      <c r="AU58" s="93">
        <v>0.53</v>
      </c>
      <c r="AV58" s="93">
        <f t="shared" si="31"/>
        <v>5.5448599999999999</v>
      </c>
      <c r="AW58" s="93">
        <v>0.56999999999999995</v>
      </c>
      <c r="AX58" s="94">
        <f t="shared" si="53"/>
        <v>3.0607657905544152</v>
      </c>
      <c r="AZ58" s="93">
        <v>0.53</v>
      </c>
      <c r="BA58" s="93">
        <f t="shared" si="32"/>
        <v>5.775409999999999</v>
      </c>
      <c r="BB58" s="93">
        <v>2.7</v>
      </c>
      <c r="BC58" s="94">
        <f t="shared" si="54"/>
        <v>2.3031170588235295</v>
      </c>
      <c r="BE58" s="93">
        <v>0.53</v>
      </c>
      <c r="BF58" s="93">
        <f t="shared" si="33"/>
        <v>5.3871000000000002</v>
      </c>
      <c r="BG58" s="93">
        <v>1.0329999999999999</v>
      </c>
      <c r="BH58" s="94">
        <f t="shared" si="55"/>
        <v>3.7430497595482546</v>
      </c>
      <c r="BJ58" s="93">
        <v>0.53</v>
      </c>
      <c r="BK58" s="93">
        <f t="shared" si="34"/>
        <v>6.4684600000000003</v>
      </c>
      <c r="BL58" s="93">
        <v>0.21</v>
      </c>
      <c r="BM58" s="94">
        <f t="shared" si="56"/>
        <v>0.58894908064516127</v>
      </c>
      <c r="BO58" s="93">
        <v>0.53</v>
      </c>
      <c r="BP58" s="93">
        <f t="shared" si="35"/>
        <v>5.5065799999999996</v>
      </c>
      <c r="BQ58" s="93">
        <v>0</v>
      </c>
      <c r="BR58" s="94">
        <f t="shared" si="57"/>
        <v>4.0870560000000005</v>
      </c>
      <c r="BT58" s="93">
        <v>0.53</v>
      </c>
      <c r="BU58" s="93">
        <f t="shared" si="36"/>
        <v>5.6529799999999994</v>
      </c>
      <c r="BV58" s="93">
        <v>0.996</v>
      </c>
      <c r="BW58" s="94">
        <f t="shared" si="58"/>
        <v>1.8077404000000001</v>
      </c>
      <c r="BY58" s="93">
        <v>0.53</v>
      </c>
      <c r="BZ58" s="93">
        <f t="shared" si="37"/>
        <v>5.8546100000000001</v>
      </c>
      <c r="CA58" s="93">
        <v>0</v>
      </c>
      <c r="CB58" s="94">
        <f t="shared" si="59"/>
        <v>1.406614311023622</v>
      </c>
      <c r="CD58" s="93">
        <v>0.53</v>
      </c>
      <c r="CE58" s="93">
        <f t="shared" si="38"/>
        <v>5.6213600000000001</v>
      </c>
      <c r="CF58" s="93">
        <v>3</v>
      </c>
      <c r="CG58" s="94">
        <f t="shared" si="60"/>
        <v>2.5520385197934594</v>
      </c>
      <c r="CI58" s="93">
        <v>0.53</v>
      </c>
      <c r="CJ58" s="93">
        <f t="shared" si="39"/>
        <v>5.9748000000000001</v>
      </c>
      <c r="CK58" s="93">
        <v>0.2</v>
      </c>
      <c r="CL58" s="94">
        <f t="shared" si="17"/>
        <v>2.5163185197934594</v>
      </c>
      <c r="CN58" s="93">
        <v>0.53</v>
      </c>
      <c r="CO58" s="93">
        <f t="shared" si="40"/>
        <v>6.0685500000000001</v>
      </c>
      <c r="CP58" s="93">
        <v>0</v>
      </c>
      <c r="CQ58" s="94">
        <f t="shared" si="18"/>
        <v>0.74801698686245877</v>
      </c>
      <c r="CS58" s="93">
        <v>0.53</v>
      </c>
      <c r="CT58" s="93">
        <f t="shared" si="41"/>
        <v>5.8745799999999999</v>
      </c>
      <c r="CU58" s="93">
        <v>0</v>
      </c>
      <c r="CV58" s="94">
        <f t="shared" si="19"/>
        <v>2.5220430588235292</v>
      </c>
      <c r="CX58" s="93">
        <v>0.53</v>
      </c>
      <c r="CY58" s="93">
        <f t="shared" si="42"/>
        <v>6.3849400000000003</v>
      </c>
      <c r="CZ58" s="93">
        <v>0.54</v>
      </c>
      <c r="DA58" s="94">
        <f t="shared" si="20"/>
        <v>2.3087985000000004</v>
      </c>
      <c r="DC58" s="93">
        <v>0.53</v>
      </c>
      <c r="DD58" s="93">
        <f t="shared" si="43"/>
        <v>6.2922099999999999</v>
      </c>
      <c r="DE58" s="93">
        <v>0.46</v>
      </c>
      <c r="DF58" s="94">
        <f t="shared" si="21"/>
        <v>0.88824646299810228</v>
      </c>
    </row>
    <row r="59" spans="2:110" x14ac:dyDescent="0.25">
      <c r="B59" s="93">
        <v>0.54</v>
      </c>
      <c r="C59" s="93">
        <f t="shared" si="22"/>
        <v>6.2811199999999996</v>
      </c>
      <c r="D59" s="93">
        <v>0.83</v>
      </c>
      <c r="E59" s="94">
        <f t="shared" si="44"/>
        <v>1.3699685077452668</v>
      </c>
      <c r="G59" s="93">
        <v>0.54</v>
      </c>
      <c r="H59" s="93">
        <f t="shared" si="23"/>
        <v>5.9511000000000003</v>
      </c>
      <c r="I59" s="93">
        <v>0.54</v>
      </c>
      <c r="J59" s="94">
        <f t="shared" si="45"/>
        <v>1.8578600873189044</v>
      </c>
      <c r="L59" s="93">
        <v>0.54</v>
      </c>
      <c r="M59" s="93">
        <f t="shared" si="24"/>
        <v>6.18222</v>
      </c>
      <c r="N59" s="93">
        <v>1.77</v>
      </c>
      <c r="O59" s="94">
        <f t="shared" si="46"/>
        <v>1.4702827086614174</v>
      </c>
      <c r="Q59" s="93">
        <v>0.54</v>
      </c>
      <c r="R59" s="93">
        <f t="shared" si="25"/>
        <v>5.6033399999999993</v>
      </c>
      <c r="S59" s="93">
        <v>0.45</v>
      </c>
      <c r="T59" s="94">
        <f t="shared" si="47"/>
        <v>3.0180037086614173</v>
      </c>
      <c r="V59" s="93">
        <v>0.54</v>
      </c>
      <c r="W59" s="93">
        <f t="shared" si="26"/>
        <v>5.8437200000000002</v>
      </c>
      <c r="X59" s="93">
        <v>0.33</v>
      </c>
      <c r="Y59" s="94">
        <f t="shared" si="48"/>
        <v>2.1409420868007083</v>
      </c>
      <c r="AA59" s="93">
        <v>0.54</v>
      </c>
      <c r="AB59" s="93">
        <f t="shared" si="27"/>
        <v>6.2754999999999992</v>
      </c>
      <c r="AC59" s="93">
        <v>0.32</v>
      </c>
      <c r="AD59" s="94">
        <f t="shared" si="49"/>
        <v>1.842185588235294</v>
      </c>
      <c r="AF59" s="93">
        <v>0.54</v>
      </c>
      <c r="AG59" s="93">
        <f t="shared" si="28"/>
        <v>5.7701200000000004</v>
      </c>
      <c r="AH59" s="93">
        <v>0.44</v>
      </c>
      <c r="AI59" s="94">
        <f t="shared" si="50"/>
        <v>3.0022525790554413</v>
      </c>
      <c r="AK59" s="93">
        <v>0.54</v>
      </c>
      <c r="AL59" s="93">
        <f t="shared" si="29"/>
        <v>6.1844199999999994</v>
      </c>
      <c r="AM59" s="93">
        <v>0.69</v>
      </c>
      <c r="AN59" s="94">
        <f t="shared" si="51"/>
        <v>2.6674025882352939</v>
      </c>
      <c r="AP59" s="93">
        <v>0.54</v>
      </c>
      <c r="AQ59" s="93">
        <f t="shared" si="30"/>
        <v>5.9028999999999998</v>
      </c>
      <c r="AR59" s="93">
        <v>1.36</v>
      </c>
      <c r="AS59" s="94">
        <f t="shared" si="52"/>
        <v>2.1348048592825219</v>
      </c>
      <c r="AU59" s="93">
        <v>0.54</v>
      </c>
      <c r="AV59" s="93">
        <f t="shared" si="31"/>
        <v>5.5474800000000002</v>
      </c>
      <c r="AW59" s="93">
        <v>0.56999999999999995</v>
      </c>
      <c r="AX59" s="94">
        <f t="shared" si="53"/>
        <v>3.0505525790554415</v>
      </c>
      <c r="AZ59" s="93">
        <v>0.54</v>
      </c>
      <c r="BA59" s="93">
        <f t="shared" si="32"/>
        <v>5.7823799999999999</v>
      </c>
      <c r="BB59" s="93">
        <v>2.7</v>
      </c>
      <c r="BC59" s="94">
        <f t="shared" si="54"/>
        <v>2.2901105882352941</v>
      </c>
      <c r="BE59" s="93">
        <v>0.54</v>
      </c>
      <c r="BF59" s="93">
        <f t="shared" si="33"/>
        <v>5.3818000000000001</v>
      </c>
      <c r="BG59" s="93">
        <v>1.0329999999999999</v>
      </c>
      <c r="BH59" s="94">
        <f t="shared" si="55"/>
        <v>3.7682330710472289</v>
      </c>
      <c r="BJ59" s="93">
        <v>0.54</v>
      </c>
      <c r="BK59" s="93">
        <f t="shared" si="34"/>
        <v>6.46828</v>
      </c>
      <c r="BL59" s="93">
        <v>0.21</v>
      </c>
      <c r="BM59" s="94">
        <f t="shared" si="56"/>
        <v>0.57277551612903232</v>
      </c>
      <c r="BO59" s="93">
        <v>0.54</v>
      </c>
      <c r="BP59" s="93">
        <f t="shared" si="35"/>
        <v>5.5044399999999998</v>
      </c>
      <c r="BQ59" s="93">
        <v>0</v>
      </c>
      <c r="BR59" s="94">
        <f t="shared" si="57"/>
        <v>4.0802079999999998</v>
      </c>
      <c r="BT59" s="93">
        <v>0.54</v>
      </c>
      <c r="BU59" s="93">
        <f t="shared" si="36"/>
        <v>5.6576400000000007</v>
      </c>
      <c r="BV59" s="93">
        <v>0.996</v>
      </c>
      <c r="BW59" s="94">
        <f t="shared" si="58"/>
        <v>1.7761855999999998</v>
      </c>
      <c r="BY59" s="93">
        <v>0.54</v>
      </c>
      <c r="BZ59" s="93">
        <f t="shared" si="37"/>
        <v>5.8549800000000003</v>
      </c>
      <c r="CA59" s="93">
        <v>0</v>
      </c>
      <c r="CB59" s="94">
        <f t="shared" si="59"/>
        <v>1.3881757086614173</v>
      </c>
      <c r="CD59" s="93">
        <v>0.54</v>
      </c>
      <c r="CE59" s="93">
        <f t="shared" si="38"/>
        <v>5.6304799999999995</v>
      </c>
      <c r="CF59" s="93">
        <v>3</v>
      </c>
      <c r="CG59" s="94">
        <f t="shared" si="60"/>
        <v>2.5192203786574869</v>
      </c>
      <c r="CI59" s="93">
        <v>0.54</v>
      </c>
      <c r="CJ59" s="93">
        <f t="shared" si="39"/>
        <v>5.9763999999999999</v>
      </c>
      <c r="CK59" s="93">
        <v>0.2</v>
      </c>
      <c r="CL59" s="94">
        <f t="shared" si="17"/>
        <v>2.4971403786574871</v>
      </c>
      <c r="CN59" s="93">
        <v>0.54</v>
      </c>
      <c r="CO59" s="93">
        <f t="shared" si="40"/>
        <v>6.0689000000000002</v>
      </c>
      <c r="CP59" s="93">
        <v>0</v>
      </c>
      <c r="CQ59" s="94">
        <f t="shared" si="18"/>
        <v>0.730843988757925</v>
      </c>
      <c r="CS59" s="93">
        <v>0.54</v>
      </c>
      <c r="CT59" s="93">
        <f t="shared" si="41"/>
        <v>5.8794399999999998</v>
      </c>
      <c r="CU59" s="93">
        <v>0</v>
      </c>
      <c r="CV59" s="94">
        <f t="shared" si="19"/>
        <v>2.5167985882352939</v>
      </c>
      <c r="CX59" s="93">
        <v>0.54</v>
      </c>
      <c r="CY59" s="93">
        <f t="shared" si="42"/>
        <v>6.3869199999999999</v>
      </c>
      <c r="CZ59" s="93">
        <v>0.54</v>
      </c>
      <c r="DA59" s="94">
        <f t="shared" si="20"/>
        <v>2.2892390000000002</v>
      </c>
      <c r="DC59" s="93">
        <v>0.54</v>
      </c>
      <c r="DD59" s="93">
        <f t="shared" si="43"/>
        <v>6.2957800000000006</v>
      </c>
      <c r="DE59" s="93">
        <v>0.46</v>
      </c>
      <c r="DF59" s="94">
        <f t="shared" si="21"/>
        <v>0.86455486907020851</v>
      </c>
    </row>
    <row r="60" spans="2:110" x14ac:dyDescent="0.25">
      <c r="B60" s="93">
        <v>0.55000000000000004</v>
      </c>
      <c r="C60" s="93">
        <f t="shared" si="22"/>
        <v>6.2853999999999992</v>
      </c>
      <c r="D60" s="93">
        <v>0.83</v>
      </c>
      <c r="E60" s="94">
        <f t="shared" si="44"/>
        <v>1.3691961488812394</v>
      </c>
      <c r="G60" s="93">
        <v>0.55000000000000004</v>
      </c>
      <c r="H60" s="93">
        <f t="shared" si="23"/>
        <v>5.9532499999999997</v>
      </c>
      <c r="I60" s="93">
        <v>0.54</v>
      </c>
      <c r="J60" s="94">
        <f t="shared" si="45"/>
        <v>1.851089343820727</v>
      </c>
      <c r="L60" s="93">
        <v>0.55000000000000004</v>
      </c>
      <c r="M60" s="93">
        <f t="shared" si="24"/>
        <v>6.1886499999999991</v>
      </c>
      <c r="N60" s="93">
        <v>1.77</v>
      </c>
      <c r="O60" s="94">
        <f t="shared" si="46"/>
        <v>1.4630996062992125</v>
      </c>
      <c r="Q60" s="93">
        <v>0.55000000000000004</v>
      </c>
      <c r="R60" s="93">
        <f t="shared" si="25"/>
        <v>5.5990500000000001</v>
      </c>
      <c r="S60" s="93">
        <v>0.45</v>
      </c>
      <c r="T60" s="94">
        <f t="shared" si="47"/>
        <v>3.032222106299213</v>
      </c>
      <c r="V60" s="93">
        <v>0.55000000000000004</v>
      </c>
      <c r="W60" s="93">
        <f t="shared" si="26"/>
        <v>5.8399000000000001</v>
      </c>
      <c r="X60" s="93">
        <v>0.33</v>
      </c>
      <c r="Y60" s="94">
        <f t="shared" si="48"/>
        <v>2.1516970164377072</v>
      </c>
      <c r="AA60" s="93">
        <v>0.55000000000000004</v>
      </c>
      <c r="AB60" s="93">
        <f t="shared" si="27"/>
        <v>6.2717499999999999</v>
      </c>
      <c r="AC60" s="93">
        <v>0.32</v>
      </c>
      <c r="AD60" s="94">
        <f t="shared" si="49"/>
        <v>1.8501666176470588</v>
      </c>
      <c r="AF60" s="93">
        <v>0.55000000000000004</v>
      </c>
      <c r="AG60" s="93">
        <f t="shared" si="28"/>
        <v>5.7679</v>
      </c>
      <c r="AH60" s="93">
        <v>0.44</v>
      </c>
      <c r="AI60" s="94">
        <f t="shared" si="50"/>
        <v>2.9937883675564683</v>
      </c>
      <c r="AK60" s="93">
        <v>0.55000000000000004</v>
      </c>
      <c r="AL60" s="93">
        <f t="shared" si="29"/>
        <v>6.1826499999999998</v>
      </c>
      <c r="AM60" s="93">
        <v>0.69</v>
      </c>
      <c r="AN60" s="94">
        <f t="shared" si="51"/>
        <v>2.6557791176470587</v>
      </c>
      <c r="AP60" s="93">
        <v>0.55000000000000004</v>
      </c>
      <c r="AQ60" s="93">
        <f t="shared" si="30"/>
        <v>5.9072499999999994</v>
      </c>
      <c r="AR60" s="93">
        <v>1.36</v>
      </c>
      <c r="AS60" s="94">
        <f t="shared" si="52"/>
        <v>2.1317446001932598</v>
      </c>
      <c r="AU60" s="93">
        <v>0.55000000000000004</v>
      </c>
      <c r="AV60" s="93">
        <f t="shared" si="31"/>
        <v>5.5501000000000005</v>
      </c>
      <c r="AW60" s="93">
        <v>0.56999999999999995</v>
      </c>
      <c r="AX60" s="94">
        <f t="shared" si="53"/>
        <v>3.0404533675564682</v>
      </c>
      <c r="AZ60" s="93">
        <v>0.55000000000000004</v>
      </c>
      <c r="BA60" s="93">
        <f t="shared" si="32"/>
        <v>5.7893499999999998</v>
      </c>
      <c r="BB60" s="93">
        <v>2.7</v>
      </c>
      <c r="BC60" s="94">
        <f t="shared" si="54"/>
        <v>2.2776441176470588</v>
      </c>
      <c r="BE60" s="93">
        <v>0.55000000000000004</v>
      </c>
      <c r="BF60" s="93">
        <f t="shared" si="33"/>
        <v>5.3765000000000001</v>
      </c>
      <c r="BG60" s="93">
        <v>1.0329999999999999</v>
      </c>
      <c r="BH60" s="94">
        <f t="shared" si="55"/>
        <v>3.7936229825462013</v>
      </c>
      <c r="BJ60" s="93">
        <v>0.55000000000000004</v>
      </c>
      <c r="BK60" s="93">
        <f t="shared" si="34"/>
        <v>6.4680999999999997</v>
      </c>
      <c r="BL60" s="93">
        <v>0.21</v>
      </c>
      <c r="BM60" s="94">
        <f t="shared" si="56"/>
        <v>0.55664395161290314</v>
      </c>
      <c r="BO60" s="93">
        <v>0.55000000000000004</v>
      </c>
      <c r="BP60" s="93">
        <f t="shared" si="35"/>
        <v>5.5023</v>
      </c>
      <c r="BQ60" s="93">
        <v>0</v>
      </c>
      <c r="BR60" s="94">
        <f t="shared" si="57"/>
        <v>4.0733600000000001</v>
      </c>
      <c r="BT60" s="93">
        <v>0.55000000000000004</v>
      </c>
      <c r="BU60" s="93">
        <f t="shared" si="36"/>
        <v>5.6623000000000001</v>
      </c>
      <c r="BV60" s="93">
        <v>0.996</v>
      </c>
      <c r="BW60" s="94">
        <f t="shared" si="58"/>
        <v>1.7448300000000001</v>
      </c>
      <c r="BY60" s="93">
        <v>0.55000000000000004</v>
      </c>
      <c r="BZ60" s="93">
        <f t="shared" si="37"/>
        <v>5.8553499999999996</v>
      </c>
      <c r="CA60" s="93">
        <v>0</v>
      </c>
      <c r="CB60" s="94">
        <f t="shared" si="59"/>
        <v>1.3697371062992123</v>
      </c>
      <c r="CD60" s="93">
        <v>0.55000000000000004</v>
      </c>
      <c r="CE60" s="93">
        <f t="shared" si="38"/>
        <v>5.6395999999999997</v>
      </c>
      <c r="CF60" s="93">
        <v>3</v>
      </c>
      <c r="CG60" s="94">
        <f t="shared" si="60"/>
        <v>2.4870022375215148</v>
      </c>
      <c r="CI60" s="93">
        <v>0.55000000000000004</v>
      </c>
      <c r="CJ60" s="93">
        <f t="shared" si="39"/>
        <v>5.9779999999999998</v>
      </c>
      <c r="CK60" s="93">
        <v>0.2</v>
      </c>
      <c r="CL60" s="94">
        <f t="shared" si="17"/>
        <v>2.4780022375215145</v>
      </c>
      <c r="CN60" s="93">
        <v>0.55000000000000004</v>
      </c>
      <c r="CO60" s="93">
        <f t="shared" si="40"/>
        <v>6.0692500000000003</v>
      </c>
      <c r="CP60" s="93">
        <v>0</v>
      </c>
      <c r="CQ60" s="94">
        <f t="shared" si="18"/>
        <v>0.71367099065339112</v>
      </c>
      <c r="CS60" s="93">
        <v>0.55000000000000004</v>
      </c>
      <c r="CT60" s="93">
        <f t="shared" si="41"/>
        <v>5.8842999999999996</v>
      </c>
      <c r="CU60" s="93">
        <v>0</v>
      </c>
      <c r="CV60" s="94">
        <f t="shared" si="19"/>
        <v>2.5115541176470586</v>
      </c>
      <c r="CX60" s="93">
        <v>0.55000000000000004</v>
      </c>
      <c r="CY60" s="93">
        <f t="shared" si="42"/>
        <v>6.3888999999999996</v>
      </c>
      <c r="CZ60" s="93">
        <v>0.54</v>
      </c>
      <c r="DA60" s="94">
        <f t="shared" si="20"/>
        <v>2.2697875000000001</v>
      </c>
      <c r="DC60" s="93">
        <v>0.55000000000000004</v>
      </c>
      <c r="DD60" s="93">
        <f t="shared" si="43"/>
        <v>6.2993500000000004</v>
      </c>
      <c r="DE60" s="93">
        <v>0.46</v>
      </c>
      <c r="DF60" s="94">
        <f t="shared" si="21"/>
        <v>0.84095527514231472</v>
      </c>
    </row>
    <row r="61" spans="2:110" x14ac:dyDescent="0.25">
      <c r="B61" s="93">
        <v>0.56000000000000005</v>
      </c>
      <c r="C61" s="93">
        <f t="shared" si="22"/>
        <v>6.2896799999999997</v>
      </c>
      <c r="D61" s="93">
        <v>0.83</v>
      </c>
      <c r="E61" s="94">
        <f t="shared" si="44"/>
        <v>1.3685897900172117</v>
      </c>
      <c r="G61" s="93">
        <v>0.56000000000000005</v>
      </c>
      <c r="H61" s="93">
        <f t="shared" si="23"/>
        <v>5.9554</v>
      </c>
      <c r="I61" s="93">
        <v>0.54</v>
      </c>
      <c r="J61" s="94">
        <f t="shared" si="45"/>
        <v>1.84442660032255</v>
      </c>
      <c r="L61" s="93">
        <v>0.56000000000000005</v>
      </c>
      <c r="M61" s="93">
        <f t="shared" si="24"/>
        <v>6.1950799999999999</v>
      </c>
      <c r="N61" s="93">
        <v>1.77</v>
      </c>
      <c r="O61" s="94">
        <f t="shared" si="46"/>
        <v>1.4562705039370081</v>
      </c>
      <c r="Q61" s="93">
        <v>0.56000000000000005</v>
      </c>
      <c r="R61" s="93">
        <f t="shared" si="25"/>
        <v>5.59476</v>
      </c>
      <c r="S61" s="93">
        <v>0.45</v>
      </c>
      <c r="T61" s="94">
        <f t="shared" si="47"/>
        <v>3.0465305039370083</v>
      </c>
      <c r="V61" s="93">
        <v>0.56000000000000005</v>
      </c>
      <c r="W61" s="93">
        <f t="shared" si="26"/>
        <v>5.8360799999999999</v>
      </c>
      <c r="X61" s="93">
        <v>0.33</v>
      </c>
      <c r="Y61" s="94">
        <f t="shared" si="48"/>
        <v>2.1625179460747064</v>
      </c>
      <c r="AA61" s="93">
        <v>0.56000000000000005</v>
      </c>
      <c r="AB61" s="93">
        <f t="shared" si="27"/>
        <v>6.2679999999999998</v>
      </c>
      <c r="AC61" s="93">
        <v>0.32</v>
      </c>
      <c r="AD61" s="94">
        <f t="shared" si="49"/>
        <v>1.8582116470588235</v>
      </c>
      <c r="AF61" s="93">
        <v>0.56000000000000005</v>
      </c>
      <c r="AG61" s="93">
        <f t="shared" si="28"/>
        <v>5.7656799999999997</v>
      </c>
      <c r="AH61" s="93">
        <v>0.44</v>
      </c>
      <c r="AI61" s="94">
        <f t="shared" si="50"/>
        <v>2.9854121560574947</v>
      </c>
      <c r="AK61" s="93">
        <v>0.56000000000000005</v>
      </c>
      <c r="AL61" s="93">
        <f t="shared" si="29"/>
        <v>6.1808800000000002</v>
      </c>
      <c r="AM61" s="93">
        <v>0.69</v>
      </c>
      <c r="AN61" s="94">
        <f t="shared" si="51"/>
        <v>2.6442936470588232</v>
      </c>
      <c r="AP61" s="93">
        <v>0.56000000000000005</v>
      </c>
      <c r="AQ61" s="93">
        <f t="shared" si="30"/>
        <v>5.9116</v>
      </c>
      <c r="AR61" s="93">
        <v>1.36</v>
      </c>
      <c r="AS61" s="94">
        <f t="shared" si="52"/>
        <v>2.128956341103998</v>
      </c>
      <c r="AU61" s="93">
        <v>0.56000000000000005</v>
      </c>
      <c r="AV61" s="93">
        <f t="shared" si="31"/>
        <v>5.5527199999999999</v>
      </c>
      <c r="AW61" s="93">
        <v>0.56999999999999995</v>
      </c>
      <c r="AX61" s="94">
        <f t="shared" si="53"/>
        <v>3.0304681560574949</v>
      </c>
      <c r="AZ61" s="93">
        <v>0.56000000000000005</v>
      </c>
      <c r="BA61" s="93">
        <f t="shared" si="32"/>
        <v>5.7963199999999997</v>
      </c>
      <c r="BB61" s="93">
        <v>2.7</v>
      </c>
      <c r="BC61" s="94">
        <f t="shared" si="54"/>
        <v>2.2657176470588234</v>
      </c>
      <c r="BE61" s="93">
        <v>0.56000000000000005</v>
      </c>
      <c r="BF61" s="93">
        <f t="shared" si="33"/>
        <v>5.3712</v>
      </c>
      <c r="BG61" s="93">
        <v>1.0329999999999999</v>
      </c>
      <c r="BH61" s="94">
        <f t="shared" si="55"/>
        <v>3.8192194940451749</v>
      </c>
      <c r="BJ61" s="93">
        <v>0.56000000000000005</v>
      </c>
      <c r="BK61" s="93">
        <f t="shared" si="34"/>
        <v>6.4679199999999994</v>
      </c>
      <c r="BL61" s="93">
        <v>0.21</v>
      </c>
      <c r="BM61" s="94">
        <f t="shared" si="56"/>
        <v>0.54055438709677417</v>
      </c>
      <c r="BO61" s="93">
        <v>0.56000000000000005</v>
      </c>
      <c r="BP61" s="93">
        <f t="shared" si="35"/>
        <v>5.5001600000000002</v>
      </c>
      <c r="BQ61" s="93">
        <v>0</v>
      </c>
      <c r="BR61" s="94">
        <f t="shared" si="57"/>
        <v>4.0665119999999995</v>
      </c>
      <c r="BT61" s="93">
        <v>0.56000000000000005</v>
      </c>
      <c r="BU61" s="93">
        <f t="shared" si="36"/>
        <v>5.6669599999999996</v>
      </c>
      <c r="BV61" s="93">
        <v>0.996</v>
      </c>
      <c r="BW61" s="94">
        <f t="shared" si="58"/>
        <v>1.7136735999999999</v>
      </c>
      <c r="BY61" s="93">
        <v>0.56000000000000005</v>
      </c>
      <c r="BZ61" s="93">
        <f t="shared" si="37"/>
        <v>5.8557199999999998</v>
      </c>
      <c r="CA61" s="93">
        <v>0</v>
      </c>
      <c r="CB61" s="94">
        <f t="shared" si="59"/>
        <v>1.3512985039370078</v>
      </c>
      <c r="CD61" s="93">
        <v>0.56000000000000005</v>
      </c>
      <c r="CE61" s="93">
        <f t="shared" si="38"/>
        <v>5.64872</v>
      </c>
      <c r="CF61" s="93">
        <v>3</v>
      </c>
      <c r="CG61" s="94">
        <f t="shared" si="60"/>
        <v>2.4553840963855422</v>
      </c>
      <c r="CI61" s="93">
        <v>0.56000000000000005</v>
      </c>
      <c r="CJ61" s="93">
        <f t="shared" si="39"/>
        <v>5.9795999999999996</v>
      </c>
      <c r="CK61" s="93">
        <v>0.2</v>
      </c>
      <c r="CL61" s="94">
        <f t="shared" si="17"/>
        <v>2.4589040963855422</v>
      </c>
      <c r="CN61" s="93">
        <v>0.56000000000000005</v>
      </c>
      <c r="CO61" s="93">
        <f t="shared" si="40"/>
        <v>6.0695999999999994</v>
      </c>
      <c r="CP61" s="93">
        <v>0</v>
      </c>
      <c r="CQ61" s="94">
        <f t="shared" si="18"/>
        <v>0.69649799254885714</v>
      </c>
      <c r="CS61" s="93">
        <v>0.56000000000000005</v>
      </c>
      <c r="CT61" s="93">
        <f t="shared" si="41"/>
        <v>5.8891600000000004</v>
      </c>
      <c r="CU61" s="93">
        <v>0</v>
      </c>
      <c r="CV61" s="94">
        <f t="shared" si="19"/>
        <v>2.5063096470588233</v>
      </c>
      <c r="CX61" s="93">
        <v>0.56000000000000005</v>
      </c>
      <c r="CY61" s="93">
        <f t="shared" si="42"/>
        <v>6.3908800000000001</v>
      </c>
      <c r="CZ61" s="93">
        <v>0.54</v>
      </c>
      <c r="DA61" s="94">
        <f t="shared" si="20"/>
        <v>2.2504439999999999</v>
      </c>
      <c r="DC61" s="93">
        <v>0.56000000000000005</v>
      </c>
      <c r="DD61" s="93">
        <f t="shared" si="43"/>
        <v>6.3029200000000003</v>
      </c>
      <c r="DE61" s="93">
        <v>0.46</v>
      </c>
      <c r="DF61" s="94">
        <f t="shared" si="21"/>
        <v>0.81744768121442102</v>
      </c>
    </row>
    <row r="62" spans="2:110" x14ac:dyDescent="0.25">
      <c r="B62" s="93">
        <v>0.56999999999999995</v>
      </c>
      <c r="C62" s="93">
        <f t="shared" si="22"/>
        <v>6.2939600000000002</v>
      </c>
      <c r="D62" s="93">
        <v>0.83</v>
      </c>
      <c r="E62" s="94">
        <f t="shared" si="44"/>
        <v>1.3681494311531843</v>
      </c>
      <c r="G62" s="93">
        <v>0.56999999999999995</v>
      </c>
      <c r="H62" s="93">
        <f t="shared" si="23"/>
        <v>5.9575499999999995</v>
      </c>
      <c r="I62" s="93">
        <v>0.54</v>
      </c>
      <c r="J62" s="94">
        <f t="shared" si="45"/>
        <v>1.8378718568243728</v>
      </c>
      <c r="L62" s="93">
        <v>0.56999999999999995</v>
      </c>
      <c r="M62" s="93">
        <f t="shared" si="24"/>
        <v>6.2015099999999999</v>
      </c>
      <c r="N62" s="93">
        <v>1.77</v>
      </c>
      <c r="O62" s="94">
        <f t="shared" si="46"/>
        <v>1.4497954015748031</v>
      </c>
      <c r="Q62" s="93">
        <v>0.56999999999999995</v>
      </c>
      <c r="R62" s="93">
        <f t="shared" si="25"/>
        <v>5.5904699999999998</v>
      </c>
      <c r="S62" s="93">
        <v>0.45</v>
      </c>
      <c r="T62" s="94">
        <f t="shared" si="47"/>
        <v>3.0609289015748029</v>
      </c>
      <c r="V62" s="93">
        <v>0.56999999999999995</v>
      </c>
      <c r="W62" s="93">
        <f t="shared" si="26"/>
        <v>5.8322599999999998</v>
      </c>
      <c r="X62" s="93">
        <v>0.33</v>
      </c>
      <c r="Y62" s="94">
        <f t="shared" si="48"/>
        <v>2.1734048757117055</v>
      </c>
      <c r="AA62" s="93">
        <v>0.56999999999999995</v>
      </c>
      <c r="AB62" s="93">
        <f t="shared" si="27"/>
        <v>6.2642499999999997</v>
      </c>
      <c r="AC62" s="93">
        <v>0.32</v>
      </c>
      <c r="AD62" s="94">
        <f t="shared" si="49"/>
        <v>1.8663206764705882</v>
      </c>
      <c r="AF62" s="93">
        <v>0.56999999999999995</v>
      </c>
      <c r="AG62" s="93">
        <f t="shared" si="28"/>
        <v>5.7634600000000002</v>
      </c>
      <c r="AH62" s="93">
        <v>0.44</v>
      </c>
      <c r="AI62" s="94">
        <f t="shared" si="50"/>
        <v>2.9771239445585214</v>
      </c>
      <c r="AK62" s="93">
        <v>0.56999999999999995</v>
      </c>
      <c r="AL62" s="93">
        <f t="shared" si="29"/>
        <v>6.1791099999999997</v>
      </c>
      <c r="AM62" s="93">
        <v>0.69</v>
      </c>
      <c r="AN62" s="94">
        <f t="shared" si="51"/>
        <v>2.6329461764705884</v>
      </c>
      <c r="AP62" s="93">
        <v>0.56999999999999995</v>
      </c>
      <c r="AQ62" s="93">
        <f t="shared" si="30"/>
        <v>5.9159500000000005</v>
      </c>
      <c r="AR62" s="93">
        <v>1.36</v>
      </c>
      <c r="AS62" s="94">
        <f t="shared" si="52"/>
        <v>2.126440082014736</v>
      </c>
      <c r="AU62" s="93">
        <v>0.56999999999999995</v>
      </c>
      <c r="AV62" s="93">
        <f t="shared" si="31"/>
        <v>5.5553399999999993</v>
      </c>
      <c r="AW62" s="93">
        <v>0.56999999999999995</v>
      </c>
      <c r="AX62" s="94">
        <f t="shared" si="53"/>
        <v>3.0205969445585215</v>
      </c>
      <c r="AZ62" s="93">
        <v>0.56999999999999995</v>
      </c>
      <c r="BA62" s="93">
        <f t="shared" si="32"/>
        <v>5.8032899999999996</v>
      </c>
      <c r="BB62" s="93">
        <v>2.7</v>
      </c>
      <c r="BC62" s="94">
        <f t="shared" si="54"/>
        <v>2.254331176470588</v>
      </c>
      <c r="BE62" s="93">
        <v>0.56999999999999995</v>
      </c>
      <c r="BF62" s="93">
        <f t="shared" si="33"/>
        <v>5.3658999999999999</v>
      </c>
      <c r="BG62" s="93">
        <v>1.0329999999999999</v>
      </c>
      <c r="BH62" s="94">
        <f t="shared" si="55"/>
        <v>3.8450226055441479</v>
      </c>
      <c r="BJ62" s="93">
        <v>0.56999999999999995</v>
      </c>
      <c r="BK62" s="93">
        <f t="shared" si="34"/>
        <v>6.4677399999999992</v>
      </c>
      <c r="BL62" s="93">
        <v>0.21</v>
      </c>
      <c r="BM62" s="94">
        <f t="shared" si="56"/>
        <v>0.52450682258064518</v>
      </c>
      <c r="BO62" s="93">
        <v>0.56999999999999995</v>
      </c>
      <c r="BP62" s="93">
        <f t="shared" si="35"/>
        <v>5.4980200000000004</v>
      </c>
      <c r="BQ62" s="93">
        <v>0</v>
      </c>
      <c r="BR62" s="94">
        <f t="shared" si="57"/>
        <v>4.0596639999999997</v>
      </c>
      <c r="BT62" s="93">
        <v>0.56999999999999995</v>
      </c>
      <c r="BU62" s="93">
        <f t="shared" si="36"/>
        <v>5.6716199999999999</v>
      </c>
      <c r="BV62" s="93">
        <v>0.996</v>
      </c>
      <c r="BW62" s="94">
        <f t="shared" si="58"/>
        <v>1.6827164000000001</v>
      </c>
      <c r="BY62" s="93">
        <v>0.56999999999999995</v>
      </c>
      <c r="BZ62" s="93">
        <f t="shared" si="37"/>
        <v>5.85609</v>
      </c>
      <c r="CA62" s="93">
        <v>0</v>
      </c>
      <c r="CB62" s="94">
        <f t="shared" si="59"/>
        <v>1.3328599015748033</v>
      </c>
      <c r="CD62" s="93">
        <v>0.56999999999999995</v>
      </c>
      <c r="CE62" s="93">
        <f t="shared" si="38"/>
        <v>5.6578400000000002</v>
      </c>
      <c r="CF62" s="93">
        <v>3</v>
      </c>
      <c r="CG62" s="94">
        <f t="shared" si="60"/>
        <v>2.42436595524957</v>
      </c>
      <c r="CI62" s="93">
        <v>0.56999999999999995</v>
      </c>
      <c r="CJ62" s="93">
        <f t="shared" si="39"/>
        <v>5.9811999999999994</v>
      </c>
      <c r="CK62" s="93">
        <v>0.2</v>
      </c>
      <c r="CL62" s="94">
        <f t="shared" si="17"/>
        <v>2.4398459552495697</v>
      </c>
      <c r="CN62" s="93">
        <v>0.56999999999999995</v>
      </c>
      <c r="CO62" s="93">
        <f t="shared" si="40"/>
        <v>6.0699500000000004</v>
      </c>
      <c r="CP62" s="93">
        <v>0</v>
      </c>
      <c r="CQ62" s="94">
        <f t="shared" si="18"/>
        <v>0.67932499444432348</v>
      </c>
      <c r="CS62" s="93">
        <v>0.56999999999999995</v>
      </c>
      <c r="CT62" s="93">
        <f t="shared" si="41"/>
        <v>5.8940199999999994</v>
      </c>
      <c r="CU62" s="93">
        <v>0</v>
      </c>
      <c r="CV62" s="94">
        <f t="shared" si="19"/>
        <v>2.501065176470588</v>
      </c>
      <c r="CX62" s="93">
        <v>0.56999999999999995</v>
      </c>
      <c r="CY62" s="93">
        <f t="shared" si="42"/>
        <v>6.3928600000000007</v>
      </c>
      <c r="CZ62" s="93">
        <v>0.54</v>
      </c>
      <c r="DA62" s="94">
        <f t="shared" si="20"/>
        <v>2.2312085000000002</v>
      </c>
      <c r="DC62" s="93">
        <v>0.56999999999999995</v>
      </c>
      <c r="DD62" s="93">
        <f t="shared" si="43"/>
        <v>6.3064900000000002</v>
      </c>
      <c r="DE62" s="93">
        <v>0.46</v>
      </c>
      <c r="DF62" s="94">
        <f t="shared" si="21"/>
        <v>0.79403208728652752</v>
      </c>
    </row>
    <row r="63" spans="2:110" x14ac:dyDescent="0.25">
      <c r="B63" s="93">
        <v>0.57999999999999996</v>
      </c>
      <c r="C63" s="93">
        <f t="shared" si="22"/>
        <v>6.2982399999999998</v>
      </c>
      <c r="D63" s="93">
        <v>0.83</v>
      </c>
      <c r="E63" s="94">
        <f t="shared" si="44"/>
        <v>1.3678750722891566</v>
      </c>
      <c r="G63" s="93">
        <v>0.57999999999999996</v>
      </c>
      <c r="H63" s="93">
        <f t="shared" si="23"/>
        <v>5.9596999999999998</v>
      </c>
      <c r="I63" s="93">
        <v>0.54</v>
      </c>
      <c r="J63" s="94">
        <f t="shared" si="45"/>
        <v>1.8314251133261956</v>
      </c>
      <c r="L63" s="93">
        <v>0.57999999999999996</v>
      </c>
      <c r="M63" s="93">
        <f t="shared" si="24"/>
        <v>6.2079399999999998</v>
      </c>
      <c r="N63" s="93">
        <v>1.77</v>
      </c>
      <c r="O63" s="94">
        <f t="shared" si="46"/>
        <v>1.4436742992125984</v>
      </c>
      <c r="Q63" s="93">
        <v>0.57999999999999996</v>
      </c>
      <c r="R63" s="93">
        <f t="shared" si="25"/>
        <v>5.5861800000000006</v>
      </c>
      <c r="S63" s="93">
        <v>0.45</v>
      </c>
      <c r="T63" s="94">
        <f t="shared" si="47"/>
        <v>3.0754172992125981</v>
      </c>
      <c r="V63" s="93">
        <v>0.57999999999999996</v>
      </c>
      <c r="W63" s="93">
        <f t="shared" si="26"/>
        <v>5.8284400000000005</v>
      </c>
      <c r="X63" s="93">
        <v>0.33</v>
      </c>
      <c r="Y63" s="94">
        <f t="shared" si="48"/>
        <v>2.1843578053487045</v>
      </c>
      <c r="AA63" s="93">
        <v>0.57999999999999996</v>
      </c>
      <c r="AB63" s="93">
        <f t="shared" si="27"/>
        <v>6.2605000000000004</v>
      </c>
      <c r="AC63" s="93">
        <v>0.32</v>
      </c>
      <c r="AD63" s="94">
        <f t="shared" si="49"/>
        <v>1.874493705882353</v>
      </c>
      <c r="AF63" s="93">
        <v>0.57999999999999996</v>
      </c>
      <c r="AG63" s="93">
        <f t="shared" si="28"/>
        <v>5.7612399999999999</v>
      </c>
      <c r="AH63" s="93">
        <v>0.44</v>
      </c>
      <c r="AI63" s="94">
        <f t="shared" si="50"/>
        <v>2.9689237330595479</v>
      </c>
      <c r="AK63" s="93">
        <v>0.57999999999999996</v>
      </c>
      <c r="AL63" s="93">
        <f t="shared" si="29"/>
        <v>6.1773400000000001</v>
      </c>
      <c r="AM63" s="93">
        <v>0.69</v>
      </c>
      <c r="AN63" s="94">
        <f t="shared" si="51"/>
        <v>2.6217367058823533</v>
      </c>
      <c r="AP63" s="93">
        <v>0.57999999999999996</v>
      </c>
      <c r="AQ63" s="93">
        <f t="shared" si="30"/>
        <v>5.9203000000000001</v>
      </c>
      <c r="AR63" s="93">
        <v>1.36</v>
      </c>
      <c r="AS63" s="94">
        <f t="shared" si="52"/>
        <v>2.1241958229254738</v>
      </c>
      <c r="AU63" s="93">
        <v>0.57999999999999996</v>
      </c>
      <c r="AV63" s="93">
        <f t="shared" si="31"/>
        <v>5.5579599999999996</v>
      </c>
      <c r="AW63" s="93">
        <v>0.56999999999999995</v>
      </c>
      <c r="AX63" s="94">
        <f t="shared" si="53"/>
        <v>3.010839733059548</v>
      </c>
      <c r="AZ63" s="93">
        <v>0.57999999999999996</v>
      </c>
      <c r="BA63" s="93">
        <f t="shared" si="32"/>
        <v>5.8102599999999995</v>
      </c>
      <c r="BB63" s="93">
        <v>2.7</v>
      </c>
      <c r="BC63" s="94">
        <f t="shared" si="54"/>
        <v>2.243484705882353</v>
      </c>
      <c r="BE63" s="93">
        <v>0.57999999999999996</v>
      </c>
      <c r="BF63" s="93">
        <f t="shared" si="33"/>
        <v>5.3605999999999998</v>
      </c>
      <c r="BG63" s="93">
        <v>1.0329999999999999</v>
      </c>
      <c r="BH63" s="94">
        <f t="shared" si="55"/>
        <v>3.8710323170431216</v>
      </c>
      <c r="BJ63" s="93">
        <v>0.57999999999999996</v>
      </c>
      <c r="BK63" s="93">
        <f t="shared" si="34"/>
        <v>6.4675600000000006</v>
      </c>
      <c r="BL63" s="93">
        <v>0.21</v>
      </c>
      <c r="BM63" s="94">
        <f t="shared" si="56"/>
        <v>0.50850125806451629</v>
      </c>
      <c r="BO63" s="93">
        <v>0.57999999999999996</v>
      </c>
      <c r="BP63" s="93">
        <f t="shared" si="35"/>
        <v>5.4958799999999997</v>
      </c>
      <c r="BQ63" s="93">
        <v>0</v>
      </c>
      <c r="BR63" s="94">
        <f t="shared" si="57"/>
        <v>4.052816</v>
      </c>
      <c r="BT63" s="93">
        <v>0.57999999999999996</v>
      </c>
      <c r="BU63" s="93">
        <f t="shared" si="36"/>
        <v>5.6762800000000002</v>
      </c>
      <c r="BV63" s="93">
        <v>0.996</v>
      </c>
      <c r="BW63" s="94">
        <f t="shared" si="58"/>
        <v>1.6519584</v>
      </c>
      <c r="BY63" s="93">
        <v>0.57999999999999996</v>
      </c>
      <c r="BZ63" s="93">
        <f t="shared" si="37"/>
        <v>5.8564600000000002</v>
      </c>
      <c r="CA63" s="93">
        <v>0</v>
      </c>
      <c r="CB63" s="94">
        <f t="shared" si="59"/>
        <v>1.3144212992125983</v>
      </c>
      <c r="CD63" s="93">
        <v>0.57999999999999996</v>
      </c>
      <c r="CE63" s="93">
        <f t="shared" si="38"/>
        <v>5.6669599999999996</v>
      </c>
      <c r="CF63" s="93">
        <v>3</v>
      </c>
      <c r="CG63" s="94">
        <f t="shared" si="60"/>
        <v>2.3939478141135977</v>
      </c>
      <c r="CI63" s="93">
        <v>0.57999999999999996</v>
      </c>
      <c r="CJ63" s="93">
        <f t="shared" si="39"/>
        <v>5.9827999999999992</v>
      </c>
      <c r="CK63" s="93">
        <v>0.2</v>
      </c>
      <c r="CL63" s="94">
        <f t="shared" si="17"/>
        <v>2.4208278141135975</v>
      </c>
      <c r="CN63" s="93">
        <v>0.57999999999999996</v>
      </c>
      <c r="CO63" s="93">
        <f t="shared" si="40"/>
        <v>6.0702999999999996</v>
      </c>
      <c r="CP63" s="93">
        <v>0</v>
      </c>
      <c r="CQ63" s="94">
        <f t="shared" si="18"/>
        <v>0.66215199633978961</v>
      </c>
      <c r="CS63" s="93">
        <v>0.57999999999999996</v>
      </c>
      <c r="CT63" s="93">
        <f t="shared" si="41"/>
        <v>5.8988800000000001</v>
      </c>
      <c r="CU63" s="93">
        <v>0</v>
      </c>
      <c r="CV63" s="94">
        <f t="shared" si="19"/>
        <v>2.4958207058823527</v>
      </c>
      <c r="CX63" s="93">
        <v>0.57999999999999996</v>
      </c>
      <c r="CY63" s="93">
        <f t="shared" si="42"/>
        <v>6.3948400000000003</v>
      </c>
      <c r="CZ63" s="93">
        <v>0.54</v>
      </c>
      <c r="DA63" s="94">
        <f t="shared" si="20"/>
        <v>2.2120810000000004</v>
      </c>
      <c r="DC63" s="93">
        <v>0.57999999999999996</v>
      </c>
      <c r="DD63" s="93">
        <f t="shared" si="43"/>
        <v>6.31006</v>
      </c>
      <c r="DE63" s="93">
        <v>0.46</v>
      </c>
      <c r="DF63" s="94">
        <f t="shared" si="21"/>
        <v>0.77070849335863378</v>
      </c>
    </row>
    <row r="64" spans="2:110" x14ac:dyDescent="0.25">
      <c r="B64" s="93">
        <v>0.59</v>
      </c>
      <c r="C64" s="93">
        <f t="shared" si="22"/>
        <v>6.3025199999999995</v>
      </c>
      <c r="D64" s="93">
        <v>0.83</v>
      </c>
      <c r="E64" s="94">
        <f t="shared" si="44"/>
        <v>1.3677667134251292</v>
      </c>
      <c r="G64" s="93">
        <v>0.59</v>
      </c>
      <c r="H64" s="93">
        <f t="shared" si="23"/>
        <v>5.9618500000000001</v>
      </c>
      <c r="I64" s="93">
        <v>0.54</v>
      </c>
      <c r="J64" s="94">
        <f t="shared" si="45"/>
        <v>1.8250863698280186</v>
      </c>
      <c r="L64" s="93">
        <v>0.59</v>
      </c>
      <c r="M64" s="93">
        <f t="shared" si="24"/>
        <v>6.2143699999999997</v>
      </c>
      <c r="N64" s="93">
        <v>1.77</v>
      </c>
      <c r="O64" s="94">
        <f t="shared" si="46"/>
        <v>1.4379071968503938</v>
      </c>
      <c r="Q64" s="93">
        <v>0.59</v>
      </c>
      <c r="R64" s="93">
        <f t="shared" si="25"/>
        <v>5.5818899999999996</v>
      </c>
      <c r="S64" s="93">
        <v>0.45</v>
      </c>
      <c r="T64" s="94">
        <f t="shared" si="47"/>
        <v>3.0899956968503934</v>
      </c>
      <c r="V64" s="93">
        <v>0.59</v>
      </c>
      <c r="W64" s="93">
        <f t="shared" si="26"/>
        <v>5.8246199999999995</v>
      </c>
      <c r="X64" s="93">
        <v>0.33</v>
      </c>
      <c r="Y64" s="94">
        <f t="shared" si="48"/>
        <v>2.1953767349857038</v>
      </c>
      <c r="AA64" s="93">
        <v>0.59</v>
      </c>
      <c r="AB64" s="93">
        <f t="shared" si="27"/>
        <v>6.2567500000000003</v>
      </c>
      <c r="AC64" s="93">
        <v>0.32</v>
      </c>
      <c r="AD64" s="94">
        <f t="shared" si="49"/>
        <v>1.8827307352941178</v>
      </c>
      <c r="AF64" s="93">
        <v>0.59</v>
      </c>
      <c r="AG64" s="93">
        <f t="shared" si="28"/>
        <v>5.7590199999999996</v>
      </c>
      <c r="AH64" s="93">
        <v>0.44</v>
      </c>
      <c r="AI64" s="94">
        <f t="shared" si="50"/>
        <v>2.9608115215605748</v>
      </c>
      <c r="AK64" s="93">
        <v>0.59</v>
      </c>
      <c r="AL64" s="93">
        <f t="shared" si="29"/>
        <v>6.1755700000000004</v>
      </c>
      <c r="AM64" s="93">
        <v>0.69</v>
      </c>
      <c r="AN64" s="94">
        <f t="shared" si="51"/>
        <v>2.6106652352941175</v>
      </c>
      <c r="AP64" s="93">
        <v>0.59</v>
      </c>
      <c r="AQ64" s="93">
        <f t="shared" si="30"/>
        <v>5.9246499999999997</v>
      </c>
      <c r="AR64" s="93">
        <v>1.36</v>
      </c>
      <c r="AS64" s="94">
        <f t="shared" si="52"/>
        <v>2.1222235638362119</v>
      </c>
      <c r="AU64" s="93">
        <v>0.59</v>
      </c>
      <c r="AV64" s="93">
        <f t="shared" si="31"/>
        <v>5.5605799999999999</v>
      </c>
      <c r="AW64" s="93">
        <v>0.56999999999999995</v>
      </c>
      <c r="AX64" s="94">
        <f t="shared" si="53"/>
        <v>3.0011965215605749</v>
      </c>
      <c r="AZ64" s="93">
        <v>0.59</v>
      </c>
      <c r="BA64" s="93">
        <f t="shared" si="32"/>
        <v>5.8172300000000003</v>
      </c>
      <c r="BB64" s="93">
        <v>2.7</v>
      </c>
      <c r="BC64" s="94">
        <f t="shared" si="54"/>
        <v>2.2331782352941176</v>
      </c>
      <c r="BE64" s="93">
        <v>0.59</v>
      </c>
      <c r="BF64" s="93">
        <f t="shared" si="33"/>
        <v>5.3552999999999997</v>
      </c>
      <c r="BG64" s="93">
        <v>1.0329999999999999</v>
      </c>
      <c r="BH64" s="94">
        <f t="shared" si="55"/>
        <v>3.8972486285420946</v>
      </c>
      <c r="BJ64" s="93">
        <v>0.59</v>
      </c>
      <c r="BK64" s="93">
        <f t="shared" si="34"/>
        <v>6.4673800000000004</v>
      </c>
      <c r="BL64" s="93">
        <v>0.21</v>
      </c>
      <c r="BM64" s="94">
        <f t="shared" si="56"/>
        <v>0.49253769354838722</v>
      </c>
      <c r="BO64" s="93">
        <v>0.59</v>
      </c>
      <c r="BP64" s="93">
        <f t="shared" si="35"/>
        <v>5.4937399999999998</v>
      </c>
      <c r="BQ64" s="93">
        <v>0</v>
      </c>
      <c r="BR64" s="94">
        <f t="shared" si="57"/>
        <v>4.0459680000000002</v>
      </c>
      <c r="BT64" s="93">
        <v>0.59</v>
      </c>
      <c r="BU64" s="93">
        <f t="shared" si="36"/>
        <v>5.6809399999999997</v>
      </c>
      <c r="BV64" s="93">
        <v>0.996</v>
      </c>
      <c r="BW64" s="94">
        <f t="shared" si="58"/>
        <v>1.6213996000000002</v>
      </c>
      <c r="BY64" s="93">
        <v>0.59</v>
      </c>
      <c r="BZ64" s="93">
        <f t="shared" si="37"/>
        <v>5.8568299999999995</v>
      </c>
      <c r="CA64" s="93">
        <v>0</v>
      </c>
      <c r="CB64" s="94">
        <f t="shared" si="59"/>
        <v>1.2959826968503938</v>
      </c>
      <c r="CD64" s="93">
        <v>0.59</v>
      </c>
      <c r="CE64" s="93">
        <f t="shared" si="38"/>
        <v>5.6760799999999998</v>
      </c>
      <c r="CF64" s="93">
        <v>3</v>
      </c>
      <c r="CG64" s="94">
        <f t="shared" si="60"/>
        <v>2.3641296729776249</v>
      </c>
      <c r="CI64" s="93">
        <v>0.59</v>
      </c>
      <c r="CJ64" s="93">
        <f t="shared" si="39"/>
        <v>5.9843999999999999</v>
      </c>
      <c r="CK64" s="93">
        <v>0.2</v>
      </c>
      <c r="CL64" s="94">
        <f t="shared" si="17"/>
        <v>2.4018496729776251</v>
      </c>
      <c r="CN64" s="93">
        <v>0.59</v>
      </c>
      <c r="CO64" s="93">
        <f t="shared" si="40"/>
        <v>6.0706500000000005</v>
      </c>
      <c r="CP64" s="93">
        <v>0</v>
      </c>
      <c r="CQ64" s="94">
        <f t="shared" si="18"/>
        <v>0.64497899823525573</v>
      </c>
      <c r="CS64" s="93">
        <v>0.59</v>
      </c>
      <c r="CT64" s="93">
        <f t="shared" si="41"/>
        <v>5.90374</v>
      </c>
      <c r="CU64" s="93">
        <v>0</v>
      </c>
      <c r="CV64" s="94">
        <f t="shared" si="19"/>
        <v>2.4905762352941174</v>
      </c>
      <c r="CX64" s="93">
        <v>0.59</v>
      </c>
      <c r="CY64" s="93">
        <f t="shared" si="42"/>
        <v>6.39682</v>
      </c>
      <c r="CZ64" s="93">
        <v>0.54</v>
      </c>
      <c r="DA64" s="94">
        <f t="shared" si="20"/>
        <v>2.1930615000000002</v>
      </c>
      <c r="DC64" s="93">
        <v>0.59</v>
      </c>
      <c r="DD64" s="93">
        <f t="shared" si="43"/>
        <v>6.3136299999999999</v>
      </c>
      <c r="DE64" s="93">
        <v>0.46</v>
      </c>
      <c r="DF64" s="94">
        <f t="shared" si="21"/>
        <v>0.74747689943074003</v>
      </c>
    </row>
    <row r="65" spans="2:110" x14ac:dyDescent="0.25">
      <c r="B65" s="93">
        <v>0.6</v>
      </c>
      <c r="C65" s="93">
        <f t="shared" si="22"/>
        <v>6.3067999999999991</v>
      </c>
      <c r="D65" s="93">
        <v>0.83</v>
      </c>
      <c r="E65" s="94">
        <f t="shared" si="44"/>
        <v>1.3678243545611017</v>
      </c>
      <c r="G65" s="93">
        <v>0.6</v>
      </c>
      <c r="H65" s="93">
        <f t="shared" si="23"/>
        <v>5.9640000000000004</v>
      </c>
      <c r="I65" s="93">
        <v>0.54</v>
      </c>
      <c r="J65" s="94">
        <f t="shared" si="45"/>
        <v>1.8188556263298414</v>
      </c>
      <c r="L65" s="93">
        <v>0.6</v>
      </c>
      <c r="M65" s="93">
        <f t="shared" si="24"/>
        <v>6.2207999999999997</v>
      </c>
      <c r="N65" s="93">
        <v>1.77</v>
      </c>
      <c r="O65" s="94">
        <f t="shared" si="46"/>
        <v>1.432494094488189</v>
      </c>
      <c r="Q65" s="93">
        <v>0.6</v>
      </c>
      <c r="R65" s="93">
        <f t="shared" si="25"/>
        <v>5.5776000000000003</v>
      </c>
      <c r="S65" s="93">
        <v>0.45</v>
      </c>
      <c r="T65" s="94">
        <f t="shared" si="47"/>
        <v>3.1046640944881889</v>
      </c>
      <c r="V65" s="93">
        <v>0.6</v>
      </c>
      <c r="W65" s="93">
        <f t="shared" si="26"/>
        <v>5.8208000000000002</v>
      </c>
      <c r="X65" s="93">
        <v>0.33</v>
      </c>
      <c r="Y65" s="94">
        <f t="shared" si="48"/>
        <v>2.2064616646227031</v>
      </c>
      <c r="AA65" s="93">
        <v>0.6</v>
      </c>
      <c r="AB65" s="93">
        <f t="shared" si="27"/>
        <v>6.2530000000000001</v>
      </c>
      <c r="AC65" s="93">
        <v>0.32</v>
      </c>
      <c r="AD65" s="94">
        <f t="shared" si="49"/>
        <v>1.8910317647058823</v>
      </c>
      <c r="AF65" s="93">
        <v>0.6</v>
      </c>
      <c r="AG65" s="93">
        <f t="shared" si="28"/>
        <v>5.7568000000000001</v>
      </c>
      <c r="AH65" s="93">
        <v>0.44</v>
      </c>
      <c r="AI65" s="94">
        <f t="shared" si="50"/>
        <v>2.9527873100616016</v>
      </c>
      <c r="AK65" s="93">
        <v>0.6</v>
      </c>
      <c r="AL65" s="93">
        <f t="shared" si="29"/>
        <v>6.1738</v>
      </c>
      <c r="AM65" s="93">
        <v>0.69</v>
      </c>
      <c r="AN65" s="94">
        <f t="shared" si="51"/>
        <v>2.5997317647058824</v>
      </c>
      <c r="AP65" s="93">
        <v>0.6</v>
      </c>
      <c r="AQ65" s="93">
        <f t="shared" si="30"/>
        <v>5.9290000000000003</v>
      </c>
      <c r="AR65" s="93">
        <v>1.36</v>
      </c>
      <c r="AS65" s="94">
        <f t="shared" si="52"/>
        <v>2.1205233047469503</v>
      </c>
      <c r="AU65" s="93">
        <v>0.6</v>
      </c>
      <c r="AV65" s="93">
        <f t="shared" si="31"/>
        <v>5.5632000000000001</v>
      </c>
      <c r="AW65" s="93">
        <v>0.56999999999999995</v>
      </c>
      <c r="AX65" s="94">
        <f t="shared" si="53"/>
        <v>2.9916673100616018</v>
      </c>
      <c r="AZ65" s="93">
        <v>0.6</v>
      </c>
      <c r="BA65" s="93">
        <f t="shared" si="32"/>
        <v>5.8241999999999994</v>
      </c>
      <c r="BB65" s="93">
        <v>2.7</v>
      </c>
      <c r="BC65" s="94">
        <f t="shared" si="54"/>
        <v>2.2234117647058822</v>
      </c>
      <c r="BE65" s="93">
        <v>0.6</v>
      </c>
      <c r="BF65" s="93">
        <f t="shared" si="33"/>
        <v>5.35</v>
      </c>
      <c r="BG65" s="93">
        <v>1.0329999999999999</v>
      </c>
      <c r="BH65" s="94">
        <f t="shared" si="55"/>
        <v>3.923671540041068</v>
      </c>
      <c r="BJ65" s="93">
        <v>0.6</v>
      </c>
      <c r="BK65" s="93">
        <f t="shared" si="34"/>
        <v>6.4672000000000001</v>
      </c>
      <c r="BL65" s="93">
        <v>0.21</v>
      </c>
      <c r="BM65" s="94">
        <f t="shared" si="56"/>
        <v>0.47661612903225814</v>
      </c>
      <c r="BO65" s="93">
        <v>0.6</v>
      </c>
      <c r="BP65" s="93">
        <f t="shared" si="35"/>
        <v>5.4916</v>
      </c>
      <c r="BQ65" s="93">
        <v>0</v>
      </c>
      <c r="BR65" s="94">
        <f t="shared" si="57"/>
        <v>4.0391200000000005</v>
      </c>
      <c r="BT65" s="93">
        <v>0.6</v>
      </c>
      <c r="BU65" s="93">
        <f t="shared" si="36"/>
        <v>5.6855999999999991</v>
      </c>
      <c r="BV65" s="93">
        <v>0.996</v>
      </c>
      <c r="BW65" s="94">
        <f t="shared" si="58"/>
        <v>1.5910400000000002</v>
      </c>
      <c r="BY65" s="93">
        <v>0.6</v>
      </c>
      <c r="BZ65" s="93">
        <f t="shared" si="37"/>
        <v>5.8571999999999997</v>
      </c>
      <c r="CA65" s="93">
        <v>0</v>
      </c>
      <c r="CB65" s="94">
        <f t="shared" si="59"/>
        <v>1.2775440944881891</v>
      </c>
      <c r="CD65" s="93">
        <v>0.6</v>
      </c>
      <c r="CE65" s="93">
        <f t="shared" si="38"/>
        <v>5.6852</v>
      </c>
      <c r="CF65" s="93">
        <v>3</v>
      </c>
      <c r="CG65" s="94">
        <f t="shared" si="60"/>
        <v>2.3349115318416525</v>
      </c>
      <c r="CI65" s="93">
        <v>0.6</v>
      </c>
      <c r="CJ65" s="93">
        <f t="shared" si="39"/>
        <v>5.9859999999999998</v>
      </c>
      <c r="CK65" s="93">
        <v>0.2</v>
      </c>
      <c r="CL65" s="94">
        <f t="shared" si="17"/>
        <v>2.3829115318416521</v>
      </c>
      <c r="CN65" s="93">
        <v>0.6</v>
      </c>
      <c r="CO65" s="93">
        <f t="shared" si="40"/>
        <v>6.0709999999999997</v>
      </c>
      <c r="CP65" s="93">
        <v>0</v>
      </c>
      <c r="CQ65" s="94">
        <f t="shared" si="18"/>
        <v>0.62780600013072185</v>
      </c>
      <c r="CS65" s="93">
        <v>0.6</v>
      </c>
      <c r="CT65" s="93">
        <f t="shared" si="41"/>
        <v>5.9085999999999999</v>
      </c>
      <c r="CU65" s="93">
        <v>0</v>
      </c>
      <c r="CV65" s="94">
        <f t="shared" si="19"/>
        <v>2.4853317647058821</v>
      </c>
      <c r="CX65" s="93">
        <v>0.6</v>
      </c>
      <c r="CY65" s="93">
        <f t="shared" si="42"/>
        <v>6.3987999999999996</v>
      </c>
      <c r="CZ65" s="93">
        <v>0.54</v>
      </c>
      <c r="DA65" s="94">
        <f t="shared" si="20"/>
        <v>2.17415</v>
      </c>
      <c r="DC65" s="93">
        <v>0.6</v>
      </c>
      <c r="DD65" s="93">
        <f t="shared" si="43"/>
        <v>6.3171999999999997</v>
      </c>
      <c r="DE65" s="93">
        <v>0.46</v>
      </c>
      <c r="DF65" s="94">
        <f t="shared" si="21"/>
        <v>0.72433730550284636</v>
      </c>
    </row>
    <row r="66" spans="2:110" x14ac:dyDescent="0.25">
      <c r="B66" s="93">
        <v>0.61</v>
      </c>
      <c r="C66" s="93">
        <f t="shared" si="22"/>
        <v>6.3110800000000005</v>
      </c>
      <c r="D66" s="93">
        <v>0.83</v>
      </c>
      <c r="E66" s="94">
        <f t="shared" si="44"/>
        <v>1.3680479956970739</v>
      </c>
      <c r="G66" s="93">
        <v>0.61</v>
      </c>
      <c r="H66" s="93">
        <f t="shared" si="23"/>
        <v>5.9661499999999998</v>
      </c>
      <c r="I66" s="93">
        <v>0.54</v>
      </c>
      <c r="J66" s="94">
        <f t="shared" si="45"/>
        <v>1.8127328828316642</v>
      </c>
      <c r="L66" s="93">
        <v>0.61</v>
      </c>
      <c r="M66" s="93">
        <f t="shared" si="24"/>
        <v>6.2272300000000005</v>
      </c>
      <c r="N66" s="93">
        <v>1.77</v>
      </c>
      <c r="O66" s="94">
        <f t="shared" si="46"/>
        <v>1.4274349921259843</v>
      </c>
      <c r="Q66" s="93">
        <v>0.61</v>
      </c>
      <c r="R66" s="93">
        <f t="shared" si="25"/>
        <v>5.5733099999999993</v>
      </c>
      <c r="S66" s="93">
        <v>0.45</v>
      </c>
      <c r="T66" s="94">
        <f t="shared" si="47"/>
        <v>3.1194224921259841</v>
      </c>
      <c r="V66" s="93">
        <v>0.61</v>
      </c>
      <c r="W66" s="93">
        <f t="shared" si="26"/>
        <v>5.81698</v>
      </c>
      <c r="X66" s="93">
        <v>0.33</v>
      </c>
      <c r="Y66" s="94">
        <f t="shared" si="48"/>
        <v>2.2176125942597023</v>
      </c>
      <c r="AA66" s="93">
        <v>0.61</v>
      </c>
      <c r="AB66" s="93">
        <f t="shared" si="27"/>
        <v>6.24925</v>
      </c>
      <c r="AC66" s="93">
        <v>0.32</v>
      </c>
      <c r="AD66" s="94">
        <f t="shared" si="49"/>
        <v>1.8993967941176471</v>
      </c>
      <c r="AF66" s="93">
        <v>0.61</v>
      </c>
      <c r="AG66" s="93">
        <f t="shared" si="28"/>
        <v>5.7545799999999998</v>
      </c>
      <c r="AH66" s="93">
        <v>0.44</v>
      </c>
      <c r="AI66" s="94">
        <f t="shared" si="50"/>
        <v>2.9448510985626282</v>
      </c>
      <c r="AK66" s="93">
        <v>0.61</v>
      </c>
      <c r="AL66" s="93">
        <f t="shared" si="29"/>
        <v>6.1720299999999995</v>
      </c>
      <c r="AM66" s="93">
        <v>0.69</v>
      </c>
      <c r="AN66" s="94">
        <f t="shared" si="51"/>
        <v>2.588936294117647</v>
      </c>
      <c r="AP66" s="93">
        <v>0.61</v>
      </c>
      <c r="AQ66" s="93">
        <f t="shared" si="30"/>
        <v>5.9333499999999999</v>
      </c>
      <c r="AR66" s="93">
        <v>1.36</v>
      </c>
      <c r="AS66" s="94">
        <f t="shared" si="52"/>
        <v>2.119095045657688</v>
      </c>
      <c r="AU66" s="93">
        <v>0.61</v>
      </c>
      <c r="AV66" s="93">
        <f t="shared" si="31"/>
        <v>5.5658200000000004</v>
      </c>
      <c r="AW66" s="93">
        <v>0.56999999999999995</v>
      </c>
      <c r="AX66" s="94">
        <f t="shared" si="53"/>
        <v>2.9822520985626282</v>
      </c>
      <c r="AZ66" s="93">
        <v>0.61</v>
      </c>
      <c r="BA66" s="93">
        <f t="shared" si="32"/>
        <v>5.8311700000000002</v>
      </c>
      <c r="BB66" s="93">
        <v>2.7</v>
      </c>
      <c r="BC66" s="94">
        <f t="shared" si="54"/>
        <v>2.2141852941176472</v>
      </c>
      <c r="BE66" s="93">
        <v>0.61</v>
      </c>
      <c r="BF66" s="93">
        <f t="shared" si="33"/>
        <v>5.3446999999999996</v>
      </c>
      <c r="BG66" s="93">
        <v>1.0329999999999999</v>
      </c>
      <c r="BH66" s="94">
        <f t="shared" si="55"/>
        <v>3.9503010515400416</v>
      </c>
      <c r="BJ66" s="93">
        <v>0.61</v>
      </c>
      <c r="BK66" s="93">
        <f t="shared" si="34"/>
        <v>6.4670199999999998</v>
      </c>
      <c r="BL66" s="93">
        <v>0.21</v>
      </c>
      <c r="BM66" s="94">
        <f t="shared" si="56"/>
        <v>0.4607365645161291</v>
      </c>
      <c r="BO66" s="93">
        <v>0.61</v>
      </c>
      <c r="BP66" s="93">
        <f t="shared" si="35"/>
        <v>5.4894599999999993</v>
      </c>
      <c r="BQ66" s="93">
        <v>0</v>
      </c>
      <c r="BR66" s="94">
        <f t="shared" si="57"/>
        <v>4.0322719999999999</v>
      </c>
      <c r="BT66" s="93">
        <v>0.61</v>
      </c>
      <c r="BU66" s="93">
        <f t="shared" si="36"/>
        <v>5.6902600000000003</v>
      </c>
      <c r="BV66" s="93">
        <v>0.996</v>
      </c>
      <c r="BW66" s="94">
        <f t="shared" si="58"/>
        <v>1.5608796</v>
      </c>
      <c r="BY66" s="93">
        <v>0.61</v>
      </c>
      <c r="BZ66" s="93">
        <f t="shared" si="37"/>
        <v>5.8575699999999999</v>
      </c>
      <c r="CA66" s="93">
        <v>0</v>
      </c>
      <c r="CB66" s="94">
        <f t="shared" si="59"/>
        <v>1.2591054921259843</v>
      </c>
      <c r="CD66" s="93">
        <v>0.61</v>
      </c>
      <c r="CE66" s="93">
        <f t="shared" si="38"/>
        <v>5.6943199999999994</v>
      </c>
      <c r="CF66" s="93">
        <v>3</v>
      </c>
      <c r="CG66" s="94">
        <f t="shared" si="60"/>
        <v>2.3062933907056795</v>
      </c>
      <c r="CI66" s="93">
        <v>0.61</v>
      </c>
      <c r="CJ66" s="93">
        <f t="shared" si="39"/>
        <v>5.9875999999999996</v>
      </c>
      <c r="CK66" s="93">
        <v>0.2</v>
      </c>
      <c r="CL66" s="94">
        <f t="shared" si="17"/>
        <v>2.3640133907056797</v>
      </c>
      <c r="CN66" s="93">
        <v>0.61</v>
      </c>
      <c r="CO66" s="93">
        <f t="shared" si="40"/>
        <v>6.0713500000000007</v>
      </c>
      <c r="CP66" s="93">
        <v>0</v>
      </c>
      <c r="CQ66" s="94">
        <f t="shared" si="18"/>
        <v>0.61063300202618787</v>
      </c>
      <c r="CS66" s="93">
        <v>0.61</v>
      </c>
      <c r="CT66" s="93">
        <f t="shared" si="41"/>
        <v>5.9134599999999997</v>
      </c>
      <c r="CU66" s="93">
        <v>0</v>
      </c>
      <c r="CV66" s="94">
        <f t="shared" si="19"/>
        <v>2.4800872941176468</v>
      </c>
      <c r="CX66" s="93">
        <v>0.61</v>
      </c>
      <c r="CY66" s="93">
        <f t="shared" si="42"/>
        <v>6.4007800000000001</v>
      </c>
      <c r="CZ66" s="93">
        <v>0.54</v>
      </c>
      <c r="DA66" s="94">
        <f t="shared" si="20"/>
        <v>2.1553464999999998</v>
      </c>
      <c r="DC66" s="93">
        <v>0.61</v>
      </c>
      <c r="DD66" s="93">
        <f t="shared" si="43"/>
        <v>6.3207699999999996</v>
      </c>
      <c r="DE66" s="93">
        <v>0.46</v>
      </c>
      <c r="DF66" s="94">
        <f t="shared" si="21"/>
        <v>0.70128971157495246</v>
      </c>
    </row>
    <row r="67" spans="2:110" x14ac:dyDescent="0.25">
      <c r="B67" s="93">
        <v>0.62</v>
      </c>
      <c r="C67" s="93">
        <f t="shared" si="22"/>
        <v>6.3153600000000001</v>
      </c>
      <c r="D67" s="93">
        <v>0.83</v>
      </c>
      <c r="E67" s="94">
        <f t="shared" si="44"/>
        <v>1.3684376368330464</v>
      </c>
      <c r="G67" s="93">
        <v>0.62</v>
      </c>
      <c r="H67" s="93">
        <f t="shared" si="23"/>
        <v>5.9682999999999993</v>
      </c>
      <c r="I67" s="93">
        <v>0.54</v>
      </c>
      <c r="J67" s="94">
        <f t="shared" si="45"/>
        <v>1.806718139333487</v>
      </c>
      <c r="L67" s="93">
        <v>0.62</v>
      </c>
      <c r="M67" s="93">
        <f t="shared" si="24"/>
        <v>6.2336599999999995</v>
      </c>
      <c r="N67" s="93">
        <v>1.77</v>
      </c>
      <c r="O67" s="94">
        <f t="shared" si="46"/>
        <v>1.4227298897637797</v>
      </c>
      <c r="Q67" s="93">
        <v>0.62</v>
      </c>
      <c r="R67" s="93">
        <f t="shared" si="25"/>
        <v>5.5690200000000001</v>
      </c>
      <c r="S67" s="93">
        <v>0.45</v>
      </c>
      <c r="T67" s="94">
        <f t="shared" si="47"/>
        <v>3.1342708897637794</v>
      </c>
      <c r="V67" s="93">
        <v>0.62</v>
      </c>
      <c r="W67" s="93">
        <f t="shared" si="26"/>
        <v>5.8131599999999999</v>
      </c>
      <c r="X67" s="93">
        <v>0.33</v>
      </c>
      <c r="Y67" s="94">
        <f t="shared" si="48"/>
        <v>2.2288295238967013</v>
      </c>
      <c r="AA67" s="93">
        <v>0.62</v>
      </c>
      <c r="AB67" s="93">
        <f t="shared" si="27"/>
        <v>6.2454999999999998</v>
      </c>
      <c r="AC67" s="93">
        <v>0.32</v>
      </c>
      <c r="AD67" s="94">
        <f t="shared" si="49"/>
        <v>1.9078258235294119</v>
      </c>
      <c r="AF67" s="93">
        <v>0.62</v>
      </c>
      <c r="AG67" s="93">
        <f t="shared" si="28"/>
        <v>5.7523599999999995</v>
      </c>
      <c r="AH67" s="93">
        <v>0.44</v>
      </c>
      <c r="AI67" s="94">
        <f t="shared" si="50"/>
        <v>2.9370028870636546</v>
      </c>
      <c r="AK67" s="93">
        <v>0.62</v>
      </c>
      <c r="AL67" s="93">
        <f t="shared" si="29"/>
        <v>6.1702599999999999</v>
      </c>
      <c r="AM67" s="93">
        <v>0.69</v>
      </c>
      <c r="AN67" s="94">
        <f t="shared" si="51"/>
        <v>2.5782788235294114</v>
      </c>
      <c r="AP67" s="93">
        <v>0.62</v>
      </c>
      <c r="AQ67" s="93">
        <f t="shared" si="30"/>
        <v>5.9376999999999995</v>
      </c>
      <c r="AR67" s="93">
        <v>1.36</v>
      </c>
      <c r="AS67" s="94">
        <f t="shared" si="52"/>
        <v>2.117938786568426</v>
      </c>
      <c r="AU67" s="93">
        <v>0.62</v>
      </c>
      <c r="AV67" s="93">
        <f t="shared" si="31"/>
        <v>5.5684399999999998</v>
      </c>
      <c r="AW67" s="93">
        <v>0.56999999999999995</v>
      </c>
      <c r="AX67" s="94">
        <f t="shared" si="53"/>
        <v>2.972950887063655</v>
      </c>
      <c r="AZ67" s="93">
        <v>0.62</v>
      </c>
      <c r="BA67" s="93">
        <f t="shared" si="32"/>
        <v>5.8381399999999992</v>
      </c>
      <c r="BB67" s="93">
        <v>2.7</v>
      </c>
      <c r="BC67" s="94">
        <f t="shared" si="54"/>
        <v>2.2054988235294117</v>
      </c>
      <c r="BE67" s="93">
        <v>0.62</v>
      </c>
      <c r="BF67" s="93">
        <f t="shared" si="33"/>
        <v>5.3393999999999995</v>
      </c>
      <c r="BG67" s="93">
        <v>1.0329999999999999</v>
      </c>
      <c r="BH67" s="94">
        <f t="shared" si="55"/>
        <v>3.9771371630390142</v>
      </c>
      <c r="BJ67" s="93">
        <v>0.62</v>
      </c>
      <c r="BK67" s="93">
        <f t="shared" si="34"/>
        <v>6.4668400000000004</v>
      </c>
      <c r="BL67" s="93">
        <v>0.21</v>
      </c>
      <c r="BM67" s="94">
        <f t="shared" si="56"/>
        <v>0.4448990000000001</v>
      </c>
      <c r="BO67" s="93">
        <v>0.62</v>
      </c>
      <c r="BP67" s="93">
        <f t="shared" si="35"/>
        <v>5.4873200000000004</v>
      </c>
      <c r="BQ67" s="93">
        <v>0</v>
      </c>
      <c r="BR67" s="94">
        <f t="shared" si="57"/>
        <v>4.0254240000000001</v>
      </c>
      <c r="BT67" s="93">
        <v>0.62</v>
      </c>
      <c r="BU67" s="93">
        <f t="shared" si="36"/>
        <v>5.6949199999999998</v>
      </c>
      <c r="BV67" s="93">
        <v>0.996</v>
      </c>
      <c r="BW67" s="94">
        <f t="shared" si="58"/>
        <v>1.5309184</v>
      </c>
      <c r="BY67" s="93">
        <v>0.62</v>
      </c>
      <c r="BZ67" s="93">
        <f t="shared" si="37"/>
        <v>5.8579399999999993</v>
      </c>
      <c r="CA67" s="93">
        <v>0</v>
      </c>
      <c r="CB67" s="94">
        <f t="shared" si="59"/>
        <v>1.2406668897637796</v>
      </c>
      <c r="CD67" s="93">
        <v>0.62</v>
      </c>
      <c r="CE67" s="93">
        <f t="shared" si="38"/>
        <v>5.7034399999999996</v>
      </c>
      <c r="CF67" s="93">
        <v>3</v>
      </c>
      <c r="CG67" s="94">
        <f t="shared" si="60"/>
        <v>2.2782752495697074</v>
      </c>
      <c r="CI67" s="93">
        <v>0.62</v>
      </c>
      <c r="CJ67" s="93">
        <f t="shared" si="39"/>
        <v>5.9892000000000003</v>
      </c>
      <c r="CK67" s="93">
        <v>0.2</v>
      </c>
      <c r="CL67" s="94">
        <f t="shared" si="17"/>
        <v>2.3451552495697072</v>
      </c>
      <c r="CN67" s="93">
        <v>0.62</v>
      </c>
      <c r="CO67" s="93">
        <f t="shared" si="40"/>
        <v>6.0716999999999999</v>
      </c>
      <c r="CP67" s="93">
        <v>0</v>
      </c>
      <c r="CQ67" s="94">
        <f t="shared" si="18"/>
        <v>0.5934600039216541</v>
      </c>
      <c r="CS67" s="93">
        <v>0.62</v>
      </c>
      <c r="CT67" s="93">
        <f t="shared" si="41"/>
        <v>5.9183199999999996</v>
      </c>
      <c r="CU67" s="93">
        <v>0</v>
      </c>
      <c r="CV67" s="94">
        <f t="shared" si="19"/>
        <v>2.4748428235294115</v>
      </c>
      <c r="CX67" s="93">
        <v>0.62</v>
      </c>
      <c r="CY67" s="93">
        <f t="shared" si="42"/>
        <v>6.4027599999999998</v>
      </c>
      <c r="CZ67" s="93">
        <v>0.54</v>
      </c>
      <c r="DA67" s="94">
        <f t="shared" si="20"/>
        <v>2.1366510000000001</v>
      </c>
      <c r="DC67" s="93">
        <v>0.62</v>
      </c>
      <c r="DD67" s="93">
        <f t="shared" si="43"/>
        <v>6.3243400000000003</v>
      </c>
      <c r="DE67" s="93">
        <v>0.46</v>
      </c>
      <c r="DF67" s="94">
        <f t="shared" si="21"/>
        <v>0.67833411764705875</v>
      </c>
    </row>
    <row r="68" spans="2:110" x14ac:dyDescent="0.25">
      <c r="B68" s="93">
        <v>0.63</v>
      </c>
      <c r="C68" s="93">
        <f t="shared" si="22"/>
        <v>6.3196399999999997</v>
      </c>
      <c r="D68" s="93">
        <v>0.83</v>
      </c>
      <c r="E68" s="94">
        <f t="shared" si="44"/>
        <v>1.368993277969019</v>
      </c>
      <c r="G68" s="93">
        <v>0.63</v>
      </c>
      <c r="H68" s="93">
        <f t="shared" si="23"/>
        <v>5.9704499999999996</v>
      </c>
      <c r="I68" s="93">
        <v>0.54</v>
      </c>
      <c r="J68" s="94">
        <f t="shared" si="45"/>
        <v>1.8008113958353098</v>
      </c>
      <c r="L68" s="93">
        <v>0.63</v>
      </c>
      <c r="M68" s="93">
        <f t="shared" si="24"/>
        <v>6.2400899999999995</v>
      </c>
      <c r="N68" s="93">
        <v>1.77</v>
      </c>
      <c r="O68" s="94">
        <f t="shared" si="46"/>
        <v>1.418378787401575</v>
      </c>
      <c r="Q68" s="93">
        <v>0.63</v>
      </c>
      <c r="R68" s="93">
        <f t="shared" si="25"/>
        <v>5.56473</v>
      </c>
      <c r="S68" s="93">
        <v>0.45</v>
      </c>
      <c r="T68" s="94">
        <f t="shared" si="47"/>
        <v>3.1492092874015754</v>
      </c>
      <c r="V68" s="93">
        <v>0.63</v>
      </c>
      <c r="W68" s="93">
        <f t="shared" si="26"/>
        <v>5.8093399999999997</v>
      </c>
      <c r="X68" s="93">
        <v>0.33</v>
      </c>
      <c r="Y68" s="94">
        <f t="shared" si="48"/>
        <v>2.2401124535337007</v>
      </c>
      <c r="AA68" s="93">
        <v>0.63</v>
      </c>
      <c r="AB68" s="93">
        <f t="shared" si="27"/>
        <v>6.2417499999999997</v>
      </c>
      <c r="AC68" s="93">
        <v>0.32</v>
      </c>
      <c r="AD68" s="94">
        <f t="shared" si="49"/>
        <v>1.9163188529411763</v>
      </c>
      <c r="AF68" s="93">
        <v>0.63</v>
      </c>
      <c r="AG68" s="93">
        <f t="shared" si="28"/>
        <v>5.75014</v>
      </c>
      <c r="AH68" s="93">
        <v>0.44</v>
      </c>
      <c r="AI68" s="94">
        <f t="shared" si="50"/>
        <v>2.9292426755646819</v>
      </c>
      <c r="AK68" s="93">
        <v>0.63</v>
      </c>
      <c r="AL68" s="93">
        <f t="shared" si="29"/>
        <v>6.1684900000000003</v>
      </c>
      <c r="AM68" s="93">
        <v>0.69</v>
      </c>
      <c r="AN68" s="94">
        <f t="shared" si="51"/>
        <v>2.567759352941176</v>
      </c>
      <c r="AP68" s="93">
        <v>0.63</v>
      </c>
      <c r="AQ68" s="93">
        <f t="shared" si="30"/>
        <v>5.9420500000000001</v>
      </c>
      <c r="AR68" s="93">
        <v>1.36</v>
      </c>
      <c r="AS68" s="94">
        <f t="shared" si="52"/>
        <v>2.1170545274791635</v>
      </c>
      <c r="AU68" s="93">
        <v>0.63</v>
      </c>
      <c r="AV68" s="93">
        <f t="shared" si="31"/>
        <v>5.5710599999999992</v>
      </c>
      <c r="AW68" s="93">
        <v>0.56999999999999995</v>
      </c>
      <c r="AX68" s="94">
        <f t="shared" si="53"/>
        <v>2.9637636755646817</v>
      </c>
      <c r="AZ68" s="93">
        <v>0.63</v>
      </c>
      <c r="BA68" s="93">
        <f t="shared" si="32"/>
        <v>5.84511</v>
      </c>
      <c r="BB68" s="93">
        <v>2.7</v>
      </c>
      <c r="BC68" s="94">
        <f t="shared" si="54"/>
        <v>2.1973523529411758</v>
      </c>
      <c r="BE68" s="93">
        <v>0.63</v>
      </c>
      <c r="BF68" s="93">
        <f t="shared" si="33"/>
        <v>5.3341000000000003</v>
      </c>
      <c r="BG68" s="93">
        <v>1.0329999999999999</v>
      </c>
      <c r="BH68" s="94">
        <f t="shared" si="55"/>
        <v>4.0041798745379884</v>
      </c>
      <c r="BJ68" s="93">
        <v>0.63</v>
      </c>
      <c r="BK68" s="93">
        <f t="shared" si="34"/>
        <v>6.4666599999999992</v>
      </c>
      <c r="BL68" s="93">
        <v>0.21</v>
      </c>
      <c r="BM68" s="94">
        <f t="shared" si="56"/>
        <v>0.42910343548387092</v>
      </c>
      <c r="BO68" s="93">
        <v>0.63</v>
      </c>
      <c r="BP68" s="93">
        <f t="shared" si="35"/>
        <v>5.4851799999999997</v>
      </c>
      <c r="BQ68" s="93">
        <v>0</v>
      </c>
      <c r="BR68" s="94">
        <f t="shared" si="57"/>
        <v>4.0185760000000004</v>
      </c>
      <c r="BT68" s="93">
        <v>0.63</v>
      </c>
      <c r="BU68" s="93">
        <f t="shared" si="36"/>
        <v>5.6995799999999992</v>
      </c>
      <c r="BV68" s="93">
        <v>0.996</v>
      </c>
      <c r="BW68" s="94">
        <f t="shared" si="58"/>
        <v>1.5011564000000002</v>
      </c>
      <c r="BY68" s="93">
        <v>0.63</v>
      </c>
      <c r="BZ68" s="93">
        <f t="shared" si="37"/>
        <v>5.8583099999999995</v>
      </c>
      <c r="CA68" s="93">
        <v>0</v>
      </c>
      <c r="CB68" s="94">
        <f t="shared" si="59"/>
        <v>1.2222282874015749</v>
      </c>
      <c r="CD68" s="93">
        <v>0.63</v>
      </c>
      <c r="CE68" s="93">
        <f t="shared" si="38"/>
        <v>5.7125599999999999</v>
      </c>
      <c r="CF68" s="93">
        <v>3</v>
      </c>
      <c r="CG68" s="94">
        <f t="shared" si="60"/>
        <v>2.2508571084337352</v>
      </c>
      <c r="CI68" s="93">
        <v>0.63</v>
      </c>
      <c r="CJ68" s="93">
        <f t="shared" si="39"/>
        <v>5.9908000000000001</v>
      </c>
      <c r="CK68" s="93">
        <v>0.2</v>
      </c>
      <c r="CL68" s="94">
        <f t="shared" si="17"/>
        <v>2.3263371084337354</v>
      </c>
      <c r="CN68" s="93">
        <v>0.63</v>
      </c>
      <c r="CO68" s="93">
        <f t="shared" si="40"/>
        <v>6.0720499999999991</v>
      </c>
      <c r="CP68" s="93">
        <v>0</v>
      </c>
      <c r="CQ68" s="94">
        <f t="shared" si="18"/>
        <v>0.57628700581712022</v>
      </c>
      <c r="CS68" s="93">
        <v>0.63</v>
      </c>
      <c r="CT68" s="93">
        <f t="shared" si="41"/>
        <v>5.9231800000000003</v>
      </c>
      <c r="CU68" s="93">
        <v>0</v>
      </c>
      <c r="CV68" s="94">
        <f t="shared" si="19"/>
        <v>2.4695983529411762</v>
      </c>
      <c r="CX68" s="93">
        <v>0.63</v>
      </c>
      <c r="CY68" s="93">
        <f t="shared" si="42"/>
        <v>6.4047399999999994</v>
      </c>
      <c r="CZ68" s="93">
        <v>0.54</v>
      </c>
      <c r="DA68" s="94">
        <f t="shared" si="20"/>
        <v>2.1180634999999999</v>
      </c>
      <c r="DC68" s="93">
        <v>0.63</v>
      </c>
      <c r="DD68" s="93">
        <f t="shared" si="43"/>
        <v>6.3279099999999993</v>
      </c>
      <c r="DE68" s="93">
        <v>0.46</v>
      </c>
      <c r="DF68" s="94">
        <f t="shared" si="21"/>
        <v>0.65547052371916492</v>
      </c>
    </row>
    <row r="69" spans="2:110" x14ac:dyDescent="0.25">
      <c r="B69" s="93">
        <v>0.64</v>
      </c>
      <c r="C69" s="93">
        <f t="shared" si="22"/>
        <v>6.3239200000000002</v>
      </c>
      <c r="D69" s="93">
        <v>0.83</v>
      </c>
      <c r="E69" s="94">
        <f t="shared" ref="E69:E100" si="61">((1-$B69)*E$1)+($B69*E$2)-($B69*(1-$B69)*D69)</f>
        <v>1.3697149191049915</v>
      </c>
      <c r="G69" s="93">
        <v>0.64</v>
      </c>
      <c r="H69" s="93">
        <f t="shared" si="23"/>
        <v>5.9725999999999999</v>
      </c>
      <c r="I69" s="93">
        <v>0.54</v>
      </c>
      <c r="J69" s="94">
        <f t="shared" ref="J69:J100" si="62">((1-$B69)*J$1)+($B69*J$2)-($B69*(1-$B69)*I69)</f>
        <v>1.7950126523371324</v>
      </c>
      <c r="L69" s="93">
        <v>0.64</v>
      </c>
      <c r="M69" s="93">
        <f t="shared" si="24"/>
        <v>6.2465200000000003</v>
      </c>
      <c r="N69" s="93">
        <v>1.77</v>
      </c>
      <c r="O69" s="94">
        <f t="shared" ref="O69:O100" si="63">((1-$B69)*O$1)+($B69*O$2)-($B69*(1-$B69)*N69)</f>
        <v>1.41438168503937</v>
      </c>
      <c r="Q69" s="93">
        <v>0.64</v>
      </c>
      <c r="R69" s="93">
        <f t="shared" si="25"/>
        <v>5.5604399999999998</v>
      </c>
      <c r="S69" s="93">
        <v>0.45</v>
      </c>
      <c r="T69" s="94">
        <f t="shared" ref="T69:T100" si="64">((1-$B69)*T$1)+($B69*T$2)-($B69*(1-$B69)*S69)</f>
        <v>3.1642376850393701</v>
      </c>
      <c r="V69" s="93">
        <v>0.64</v>
      </c>
      <c r="W69" s="93">
        <f t="shared" si="26"/>
        <v>5.8055199999999996</v>
      </c>
      <c r="X69" s="93">
        <v>0.33</v>
      </c>
      <c r="Y69" s="94">
        <f t="shared" ref="Y69:Y100" si="65">((1-$B69)*Y$1)+($B69*Y$2)-($B69*(1-$B69)*X69)</f>
        <v>2.2514613831707</v>
      </c>
      <c r="AA69" s="93">
        <v>0.64</v>
      </c>
      <c r="AB69" s="93">
        <f t="shared" si="27"/>
        <v>6.2379999999999995</v>
      </c>
      <c r="AC69" s="93">
        <v>0.32</v>
      </c>
      <c r="AD69" s="94">
        <f t="shared" ref="AD69:AD100" si="66">((1-$B69)*AD$1)+($B69*AD$2)-($B69*(1-$B69)*AC69)</f>
        <v>1.924875882352941</v>
      </c>
      <c r="AF69" s="93">
        <v>0.64</v>
      </c>
      <c r="AG69" s="93">
        <f t="shared" si="28"/>
        <v>5.7479199999999997</v>
      </c>
      <c r="AH69" s="93">
        <v>0.44</v>
      </c>
      <c r="AI69" s="94">
        <f t="shared" ref="AI69:AI100" si="67">((1-$B69)*AI$1)+($B69*AI$2)-($B69*(1-$B69)*AH69)</f>
        <v>2.9215704640657085</v>
      </c>
      <c r="AK69" s="93">
        <v>0.64</v>
      </c>
      <c r="AL69" s="93">
        <f t="shared" si="29"/>
        <v>6.1667199999999998</v>
      </c>
      <c r="AM69" s="93">
        <v>0.69</v>
      </c>
      <c r="AN69" s="94">
        <f t="shared" ref="AN69:AN100" si="68">((1-$B69)*AN$1)+($B69*AN$2)-($B69*(1-$B69)*AM69)</f>
        <v>2.5573778823529407</v>
      </c>
      <c r="AP69" s="93">
        <v>0.64</v>
      </c>
      <c r="AQ69" s="93">
        <f t="shared" si="30"/>
        <v>5.9464000000000006</v>
      </c>
      <c r="AR69" s="93">
        <v>1.36</v>
      </c>
      <c r="AS69" s="94">
        <f t="shared" ref="AS69:AS100" si="69">((1-$B69)*AS$1)+($B69*AS$2)-($B69*(1-$B69)*AR69)</f>
        <v>2.116442268389902</v>
      </c>
      <c r="AU69" s="93">
        <v>0.64</v>
      </c>
      <c r="AV69" s="93">
        <f t="shared" si="31"/>
        <v>5.5736799999999995</v>
      </c>
      <c r="AW69" s="93">
        <v>0.56999999999999995</v>
      </c>
      <c r="AX69" s="94">
        <f t="shared" ref="AX69:AX100" si="70">((1-$B69)*AX$1)+($B69*AX$2)-($B69*(1-$B69)*AW69)</f>
        <v>2.9546904640657088</v>
      </c>
      <c r="AZ69" s="93">
        <v>0.64</v>
      </c>
      <c r="BA69" s="93">
        <f t="shared" si="32"/>
        <v>5.8520799999999999</v>
      </c>
      <c r="BB69" s="93">
        <v>2.7</v>
      </c>
      <c r="BC69" s="94">
        <f t="shared" ref="BC69:BC100" si="71">((1-$B69)*BC$1)+($B69*BC$2)-($B69*(1-$B69)*BB69)</f>
        <v>2.1897458823529408</v>
      </c>
      <c r="BE69" s="93">
        <v>0.64</v>
      </c>
      <c r="BF69" s="93">
        <f t="shared" si="33"/>
        <v>5.3288000000000002</v>
      </c>
      <c r="BG69" s="93">
        <v>1.0329999999999999</v>
      </c>
      <c r="BH69" s="94">
        <f t="shared" ref="BH69:BH100" si="72">((1-$B69)*BH$1)+($B69*BH$2)-($B69*(1-$B69)*BG69)</f>
        <v>4.0314291860369611</v>
      </c>
      <c r="BJ69" s="93">
        <v>0.64</v>
      </c>
      <c r="BK69" s="93">
        <f t="shared" si="34"/>
        <v>6.4664800000000007</v>
      </c>
      <c r="BL69" s="93">
        <v>0.21</v>
      </c>
      <c r="BM69" s="94">
        <f t="shared" ref="BM69:BM100" si="73">((1-$B69)*BM$1)+($B69*BM$2)-($B69*(1-$B69)*BL69)</f>
        <v>0.41334987096774195</v>
      </c>
      <c r="BO69" s="93">
        <v>0.64</v>
      </c>
      <c r="BP69" s="93">
        <f t="shared" si="35"/>
        <v>5.4830399999999999</v>
      </c>
      <c r="BQ69" s="93">
        <v>0</v>
      </c>
      <c r="BR69" s="94">
        <f t="shared" ref="BR69:BR100" si="74">((1-$B69)*BR$1)+($B69*BR$2)-($B69*(1-$B69)*BQ69)</f>
        <v>4.0117280000000006</v>
      </c>
      <c r="BT69" s="93">
        <v>0.64</v>
      </c>
      <c r="BU69" s="93">
        <f t="shared" si="36"/>
        <v>5.7042400000000004</v>
      </c>
      <c r="BV69" s="93">
        <v>0.996</v>
      </c>
      <c r="BW69" s="94">
        <f t="shared" ref="BW69:BW100" si="75">((1-$B69)*BW$1)+($B69*BW$2)-($B69*(1-$B69)*BV69)</f>
        <v>1.4715935999999998</v>
      </c>
      <c r="BY69" s="93">
        <v>0.64</v>
      </c>
      <c r="BZ69" s="93">
        <f t="shared" si="37"/>
        <v>5.8586799999999997</v>
      </c>
      <c r="CA69" s="93">
        <v>0</v>
      </c>
      <c r="CB69" s="94">
        <f t="shared" ref="CB69:CB100" si="76">((1-$B69)*CB$1)+($B69*CB$2)-($B69*(1-$B69)*CA69)</f>
        <v>1.2037896850393701</v>
      </c>
      <c r="CD69" s="93">
        <v>0.64</v>
      </c>
      <c r="CE69" s="93">
        <f t="shared" si="38"/>
        <v>5.7216800000000001</v>
      </c>
      <c r="CF69" s="93">
        <v>3</v>
      </c>
      <c r="CG69" s="94">
        <f t="shared" ref="CG69:CG100" si="77">((1-$B69)*CG$1)+($B69*CG$2)-($B69*(1-$B69)*CF69)</f>
        <v>2.2240389672977621</v>
      </c>
      <c r="CI69" s="93">
        <v>0.64</v>
      </c>
      <c r="CJ69" s="93">
        <f t="shared" si="39"/>
        <v>5.9923999999999999</v>
      </c>
      <c r="CK69" s="93">
        <v>0.2</v>
      </c>
      <c r="CL69" s="94">
        <f t="shared" ref="CL69:CL105" si="78">((1-$B69)*CL$1)+($B69*CL$2)-($B69*(1-$B69)*CK69)</f>
        <v>2.3075589672977626</v>
      </c>
      <c r="CN69" s="93">
        <v>0.64</v>
      </c>
      <c r="CO69" s="93">
        <f t="shared" si="40"/>
        <v>6.0724</v>
      </c>
      <c r="CP69" s="93">
        <v>0</v>
      </c>
      <c r="CQ69" s="94">
        <f t="shared" ref="CQ69:CQ105" si="79">((1-$B69)*CQ$1)+($B69*CQ$2)-($B69*(1-$B69)*CP69)</f>
        <v>0.55911400771258635</v>
      </c>
      <c r="CS69" s="93">
        <v>0.64</v>
      </c>
      <c r="CT69" s="93">
        <f t="shared" si="41"/>
        <v>5.9280400000000002</v>
      </c>
      <c r="CU69" s="93">
        <v>0</v>
      </c>
      <c r="CV69" s="94">
        <f t="shared" ref="CV69:CV105" si="80">((1-$B69)*CV$1)+($B69*CV$2)-($B69*(1-$B69)*CU69)</f>
        <v>2.4643538823529409</v>
      </c>
      <c r="CX69" s="93">
        <v>0.64</v>
      </c>
      <c r="CY69" s="93">
        <f t="shared" si="42"/>
        <v>6.40672</v>
      </c>
      <c r="CZ69" s="93">
        <v>0.54</v>
      </c>
      <c r="DA69" s="94">
        <f t="shared" ref="DA69:DA105" si="81">((1-$B69)*DA$1)+($B69*DA$2)-($B69*(1-$B69)*CZ69)</f>
        <v>2.0995840000000001</v>
      </c>
      <c r="DC69" s="93">
        <v>0.64</v>
      </c>
      <c r="DD69" s="93">
        <f t="shared" si="43"/>
        <v>6.33148</v>
      </c>
      <c r="DE69" s="93">
        <v>0.46</v>
      </c>
      <c r="DF69" s="94">
        <f t="shared" ref="DF69:DF105" si="82">((1-$B69)*DF$1)+($B69*DF$2)-($B69*(1-$B69)*DE69)</f>
        <v>0.63269892979127129</v>
      </c>
    </row>
    <row r="70" spans="2:110" x14ac:dyDescent="0.25">
      <c r="B70" s="93">
        <v>0.65</v>
      </c>
      <c r="C70" s="93">
        <f t="shared" ref="C70:C105" si="83">(B70*C$2)+((1-B70)*C$1)</f>
        <v>6.3281999999999998</v>
      </c>
      <c r="D70" s="93">
        <v>0.83</v>
      </c>
      <c r="E70" s="94">
        <f t="shared" si="61"/>
        <v>1.3706025602409637</v>
      </c>
      <c r="G70" s="93">
        <v>0.65</v>
      </c>
      <c r="H70" s="93">
        <f t="shared" ref="H70:H105" si="84">(G70*H$2)+((1-G70)*H$1)</f>
        <v>5.9747500000000002</v>
      </c>
      <c r="I70" s="93">
        <v>0.54</v>
      </c>
      <c r="J70" s="94">
        <f t="shared" si="62"/>
        <v>1.7893219088389556</v>
      </c>
      <c r="L70" s="93">
        <v>0.65</v>
      </c>
      <c r="M70" s="93">
        <f t="shared" ref="M70:M105" si="85">(L70*M$2)+((1-L70)*M$1)</f>
        <v>6.2529500000000002</v>
      </c>
      <c r="N70" s="93">
        <v>1.77</v>
      </c>
      <c r="O70" s="94">
        <f t="shared" si="63"/>
        <v>1.4107385826771655</v>
      </c>
      <c r="Q70" s="93">
        <v>0.65</v>
      </c>
      <c r="R70" s="93">
        <f t="shared" ref="R70:R105" si="86">(Q70*R$2)+((1-Q70)*R$1)</f>
        <v>5.5561499999999997</v>
      </c>
      <c r="S70" s="93">
        <v>0.45</v>
      </c>
      <c r="T70" s="94">
        <f t="shared" si="64"/>
        <v>3.1793560826771659</v>
      </c>
      <c r="V70" s="93">
        <v>0.65</v>
      </c>
      <c r="W70" s="93">
        <f t="shared" ref="W70:W105" si="87">(V70*W$2)+((1-V70)*W$1)</f>
        <v>5.8017000000000003</v>
      </c>
      <c r="X70" s="93">
        <v>0.33</v>
      </c>
      <c r="Y70" s="94">
        <f t="shared" si="65"/>
        <v>2.2628763128076992</v>
      </c>
      <c r="AA70" s="93">
        <v>0.65</v>
      </c>
      <c r="AB70" s="93">
        <f t="shared" ref="AB70:AB105" si="88">(AA70*AB$2)+((1-AA70)*AB$1)</f>
        <v>6.2342499999999994</v>
      </c>
      <c r="AC70" s="93">
        <v>0.32</v>
      </c>
      <c r="AD70" s="94">
        <f t="shared" si="66"/>
        <v>1.9334969117647058</v>
      </c>
      <c r="AF70" s="93">
        <v>0.65</v>
      </c>
      <c r="AG70" s="93">
        <f t="shared" ref="AG70:AG105" si="89">(AF70*AG$2)+((1-AF70)*AG$1)</f>
        <v>5.7456999999999994</v>
      </c>
      <c r="AH70" s="93">
        <v>0.44</v>
      </c>
      <c r="AI70" s="94">
        <f t="shared" si="67"/>
        <v>2.9139862525667355</v>
      </c>
      <c r="AK70" s="93">
        <v>0.65</v>
      </c>
      <c r="AL70" s="93">
        <f t="shared" ref="AL70:AL105" si="90">(AK70*AL$2)+((1-AK70)*AL$1)</f>
        <v>6.1649500000000002</v>
      </c>
      <c r="AM70" s="93">
        <v>0.69</v>
      </c>
      <c r="AN70" s="94">
        <f t="shared" si="68"/>
        <v>2.5471344117647057</v>
      </c>
      <c r="AP70" s="93">
        <v>0.65</v>
      </c>
      <c r="AQ70" s="93">
        <f t="shared" ref="AQ70:AQ105" si="91">(AP70*AQ$2)+((1-AP70)*AQ$1)</f>
        <v>5.9507500000000002</v>
      </c>
      <c r="AR70" s="93">
        <v>1.36</v>
      </c>
      <c r="AS70" s="94">
        <f t="shared" si="69"/>
        <v>2.11610200930064</v>
      </c>
      <c r="AU70" s="93">
        <v>0.65</v>
      </c>
      <c r="AV70" s="93">
        <f t="shared" ref="AV70:AV105" si="92">(AU70*AV$2)+((1-AU70)*AV$1)</f>
        <v>5.5762999999999998</v>
      </c>
      <c r="AW70" s="93">
        <v>0.56999999999999995</v>
      </c>
      <c r="AX70" s="94">
        <f t="shared" si="70"/>
        <v>2.945731252566735</v>
      </c>
      <c r="AZ70" s="93">
        <v>0.65</v>
      </c>
      <c r="BA70" s="93">
        <f t="shared" ref="BA70:BA105" si="93">(AZ70*BA$2)+((1-AZ70)*BA$1)</f>
        <v>5.8590499999999999</v>
      </c>
      <c r="BB70" s="93">
        <v>2.7</v>
      </c>
      <c r="BC70" s="94">
        <f t="shared" si="71"/>
        <v>2.1826794117647053</v>
      </c>
      <c r="BE70" s="93">
        <v>0.65</v>
      </c>
      <c r="BF70" s="93">
        <f t="shared" ref="BF70:BF105" si="94">(BE70*BF$2)+((1-BE70)*BF$1)</f>
        <v>5.3235000000000001</v>
      </c>
      <c r="BG70" s="93">
        <v>1.0329999999999999</v>
      </c>
      <c r="BH70" s="94">
        <f t="shared" si="72"/>
        <v>4.0588850975359341</v>
      </c>
      <c r="BJ70" s="93">
        <v>0.65</v>
      </c>
      <c r="BK70" s="93">
        <f t="shared" ref="BK70:BK105" si="95">(BJ70*BK$2)+((1-BJ70)*BK$1)</f>
        <v>6.4662999999999995</v>
      </c>
      <c r="BL70" s="93">
        <v>0.21</v>
      </c>
      <c r="BM70" s="94">
        <f t="shared" si="73"/>
        <v>0.39763830645161291</v>
      </c>
      <c r="BO70" s="93">
        <v>0.65</v>
      </c>
      <c r="BP70" s="93">
        <f t="shared" ref="BP70:BP105" si="96">(BO70*BP$2)+((1-BO70)*BP$1)</f>
        <v>5.4809000000000001</v>
      </c>
      <c r="BQ70" s="93">
        <v>0</v>
      </c>
      <c r="BR70" s="94">
        <f t="shared" si="74"/>
        <v>4.00488</v>
      </c>
      <c r="BT70" s="93">
        <v>0.65</v>
      </c>
      <c r="BU70" s="93">
        <f t="shared" ref="BU70:BU105" si="97">(BT70*BU$2)+((1-BT70)*BU$1)</f>
        <v>5.7088999999999999</v>
      </c>
      <c r="BV70" s="93">
        <v>0.996</v>
      </c>
      <c r="BW70" s="94">
        <f t="shared" si="75"/>
        <v>1.4422299999999999</v>
      </c>
      <c r="BY70" s="93">
        <v>0.65</v>
      </c>
      <c r="BZ70" s="93">
        <f t="shared" ref="BZ70:BZ105" si="98">(BY70*BZ$2)+((1-BY70)*BZ$1)</f>
        <v>5.8590499999999999</v>
      </c>
      <c r="CA70" s="93">
        <v>0</v>
      </c>
      <c r="CB70" s="94">
        <f t="shared" si="76"/>
        <v>1.1853510826771654</v>
      </c>
      <c r="CD70" s="93">
        <v>0.65</v>
      </c>
      <c r="CE70" s="93">
        <f t="shared" ref="CE70:CE105" si="99">(CD70*CE$2)+((1-CD70)*CE$1)</f>
        <v>5.7308000000000003</v>
      </c>
      <c r="CF70" s="93">
        <v>3</v>
      </c>
      <c r="CG70" s="94">
        <f t="shared" si="77"/>
        <v>2.1978208261617898</v>
      </c>
      <c r="CI70" s="93">
        <v>0.65</v>
      </c>
      <c r="CJ70" s="93">
        <f t="shared" ref="CJ70:CJ105" si="100">(CI70*CJ$2)+((1-CI70)*CJ$1)</f>
        <v>5.9939999999999998</v>
      </c>
      <c r="CK70" s="93">
        <v>0.2</v>
      </c>
      <c r="CL70" s="94">
        <f t="shared" si="78"/>
        <v>2.2888208261617899</v>
      </c>
      <c r="CN70" s="93">
        <v>0.65</v>
      </c>
      <c r="CO70" s="93">
        <f t="shared" ref="CO70:CO105" si="101">(CN70*CO$2)+((1-CN70)*CO$1)</f>
        <v>6.0727499999999992</v>
      </c>
      <c r="CP70" s="93">
        <v>0</v>
      </c>
      <c r="CQ70" s="94">
        <f t="shared" si="79"/>
        <v>0.54194100960805236</v>
      </c>
      <c r="CS70" s="93">
        <v>0.65</v>
      </c>
      <c r="CT70" s="93">
        <f t="shared" ref="CT70:CT105" si="102">(CS70*CT$2)+((1-CS70)*CT$1)</f>
        <v>5.9329000000000001</v>
      </c>
      <c r="CU70" s="93">
        <v>0</v>
      </c>
      <c r="CV70" s="94">
        <f t="shared" si="80"/>
        <v>2.4591094117647057</v>
      </c>
      <c r="CX70" s="93">
        <v>0.65</v>
      </c>
      <c r="CY70" s="93">
        <f t="shared" ref="CY70:CY105" si="103">(CX70*CY$2)+((1-CX70)*CY$1)</f>
        <v>6.4086999999999996</v>
      </c>
      <c r="CZ70" s="93">
        <v>0.54</v>
      </c>
      <c r="DA70" s="94">
        <f t="shared" si="81"/>
        <v>2.0812124999999999</v>
      </c>
      <c r="DC70" s="93">
        <v>0.65</v>
      </c>
      <c r="DD70" s="93">
        <f t="shared" ref="DD70:DD105" si="104">(DC70*DD$2)+((1-DC70)*DD$1)</f>
        <v>6.335049999999999</v>
      </c>
      <c r="DE70" s="93">
        <v>0.46</v>
      </c>
      <c r="DF70" s="94">
        <f t="shared" si="82"/>
        <v>0.61001933586337742</v>
      </c>
    </row>
    <row r="71" spans="2:110" x14ac:dyDescent="0.25">
      <c r="B71" s="93">
        <v>0.66</v>
      </c>
      <c r="C71" s="93">
        <f t="shared" si="83"/>
        <v>6.3324800000000003</v>
      </c>
      <c r="D71" s="93">
        <v>0.83</v>
      </c>
      <c r="E71" s="94">
        <f t="shared" si="61"/>
        <v>1.3716562013769362</v>
      </c>
      <c r="G71" s="93">
        <v>0.66</v>
      </c>
      <c r="H71" s="93">
        <f t="shared" si="84"/>
        <v>5.9768999999999997</v>
      </c>
      <c r="I71" s="93">
        <v>0.54</v>
      </c>
      <c r="J71" s="94">
        <f t="shared" si="62"/>
        <v>1.7837391653407784</v>
      </c>
      <c r="L71" s="93">
        <v>0.66</v>
      </c>
      <c r="M71" s="93">
        <f t="shared" si="85"/>
        <v>6.2593800000000002</v>
      </c>
      <c r="N71" s="93">
        <v>1.77</v>
      </c>
      <c r="O71" s="94">
        <f t="shared" si="63"/>
        <v>1.4074494803149609</v>
      </c>
      <c r="Q71" s="93">
        <v>0.66</v>
      </c>
      <c r="R71" s="93">
        <f t="shared" si="86"/>
        <v>5.5518599999999996</v>
      </c>
      <c r="S71" s="93">
        <v>0.45</v>
      </c>
      <c r="T71" s="94">
        <f t="shared" si="64"/>
        <v>3.1945644803149609</v>
      </c>
      <c r="V71" s="93">
        <v>0.66</v>
      </c>
      <c r="W71" s="93">
        <f t="shared" si="87"/>
        <v>5.7978800000000001</v>
      </c>
      <c r="X71" s="93">
        <v>0.33</v>
      </c>
      <c r="Y71" s="94">
        <f t="shared" si="65"/>
        <v>2.2743572424446983</v>
      </c>
      <c r="AA71" s="93">
        <v>0.66</v>
      </c>
      <c r="AB71" s="93">
        <f t="shared" si="88"/>
        <v>6.2305000000000001</v>
      </c>
      <c r="AC71" s="93">
        <v>0.32</v>
      </c>
      <c r="AD71" s="94">
        <f t="shared" si="66"/>
        <v>1.9421819411764705</v>
      </c>
      <c r="AF71" s="93">
        <v>0.66</v>
      </c>
      <c r="AG71" s="93">
        <f t="shared" si="89"/>
        <v>5.7434799999999999</v>
      </c>
      <c r="AH71" s="93">
        <v>0.44</v>
      </c>
      <c r="AI71" s="94">
        <f t="shared" si="67"/>
        <v>2.9064900410677619</v>
      </c>
      <c r="AK71" s="93">
        <v>0.66</v>
      </c>
      <c r="AL71" s="93">
        <f t="shared" si="90"/>
        <v>6.1631800000000005</v>
      </c>
      <c r="AM71" s="93">
        <v>0.69</v>
      </c>
      <c r="AN71" s="94">
        <f t="shared" si="68"/>
        <v>2.5370289411764704</v>
      </c>
      <c r="AP71" s="93">
        <v>0.66</v>
      </c>
      <c r="AQ71" s="93">
        <f t="shared" si="91"/>
        <v>5.9550999999999998</v>
      </c>
      <c r="AR71" s="93">
        <v>1.36</v>
      </c>
      <c r="AS71" s="94">
        <f t="shared" si="69"/>
        <v>2.1160337502113777</v>
      </c>
      <c r="AU71" s="93">
        <v>0.66</v>
      </c>
      <c r="AV71" s="93">
        <f t="shared" si="92"/>
        <v>5.5789200000000001</v>
      </c>
      <c r="AW71" s="93">
        <v>0.56999999999999995</v>
      </c>
      <c r="AX71" s="94">
        <f t="shared" si="70"/>
        <v>2.9368860410677615</v>
      </c>
      <c r="AZ71" s="93">
        <v>0.66</v>
      </c>
      <c r="BA71" s="93">
        <f t="shared" si="93"/>
        <v>5.8660199999999998</v>
      </c>
      <c r="BB71" s="93">
        <v>2.7</v>
      </c>
      <c r="BC71" s="94">
        <f t="shared" si="71"/>
        <v>2.1761529411764702</v>
      </c>
      <c r="BE71" s="93">
        <v>0.66</v>
      </c>
      <c r="BF71" s="93">
        <f t="shared" si="94"/>
        <v>5.3182</v>
      </c>
      <c r="BG71" s="93">
        <v>1.0329999999999999</v>
      </c>
      <c r="BH71" s="94">
        <f t="shared" si="72"/>
        <v>4.0865476090349073</v>
      </c>
      <c r="BJ71" s="93">
        <v>0.66</v>
      </c>
      <c r="BK71" s="93">
        <f t="shared" si="95"/>
        <v>6.4661200000000001</v>
      </c>
      <c r="BL71" s="93">
        <v>0.21</v>
      </c>
      <c r="BM71" s="94">
        <f t="shared" si="73"/>
        <v>0.3819687419354838</v>
      </c>
      <c r="BO71" s="93">
        <v>0.66</v>
      </c>
      <c r="BP71" s="93">
        <f t="shared" si="96"/>
        <v>5.4787599999999994</v>
      </c>
      <c r="BQ71" s="93">
        <v>0</v>
      </c>
      <c r="BR71" s="94">
        <f t="shared" si="74"/>
        <v>3.9980320000000003</v>
      </c>
      <c r="BT71" s="93">
        <v>0.66</v>
      </c>
      <c r="BU71" s="93">
        <f t="shared" si="97"/>
        <v>5.7135600000000002</v>
      </c>
      <c r="BV71" s="93">
        <v>0.996</v>
      </c>
      <c r="BW71" s="94">
        <f t="shared" si="75"/>
        <v>1.4130655999999999</v>
      </c>
      <c r="BY71" s="93">
        <v>0.66</v>
      </c>
      <c r="BZ71" s="93">
        <f t="shared" si="98"/>
        <v>5.8594200000000001</v>
      </c>
      <c r="CA71" s="93">
        <v>0</v>
      </c>
      <c r="CB71" s="94">
        <f t="shared" si="76"/>
        <v>1.1669124803149606</v>
      </c>
      <c r="CD71" s="93">
        <v>0.66</v>
      </c>
      <c r="CE71" s="93">
        <f t="shared" si="99"/>
        <v>5.7399199999999997</v>
      </c>
      <c r="CF71" s="93">
        <v>3</v>
      </c>
      <c r="CG71" s="94">
        <f t="shared" si="77"/>
        <v>2.1722026850258174</v>
      </c>
      <c r="CI71" s="93">
        <v>0.66</v>
      </c>
      <c r="CJ71" s="93">
        <f t="shared" si="100"/>
        <v>5.9955999999999996</v>
      </c>
      <c r="CK71" s="93">
        <v>0.2</v>
      </c>
      <c r="CL71" s="94">
        <f t="shared" si="78"/>
        <v>2.2701226850258176</v>
      </c>
      <c r="CN71" s="93">
        <v>0.66</v>
      </c>
      <c r="CO71" s="93">
        <f t="shared" si="101"/>
        <v>6.0731000000000002</v>
      </c>
      <c r="CP71" s="93">
        <v>0</v>
      </c>
      <c r="CQ71" s="94">
        <f t="shared" si="79"/>
        <v>0.52476801150351848</v>
      </c>
      <c r="CS71" s="93">
        <v>0.66</v>
      </c>
      <c r="CT71" s="93">
        <f t="shared" si="102"/>
        <v>5.9377599999999999</v>
      </c>
      <c r="CU71" s="93">
        <v>0</v>
      </c>
      <c r="CV71" s="94">
        <f t="shared" si="80"/>
        <v>2.4538649411764704</v>
      </c>
      <c r="CX71" s="93">
        <v>0.66</v>
      </c>
      <c r="CY71" s="93">
        <f t="shared" si="103"/>
        <v>6.4106799999999993</v>
      </c>
      <c r="CZ71" s="93">
        <v>0.54</v>
      </c>
      <c r="DA71" s="94">
        <f t="shared" si="81"/>
        <v>2.0629489999999997</v>
      </c>
      <c r="DC71" s="93">
        <v>0.66</v>
      </c>
      <c r="DD71" s="93">
        <f t="shared" si="104"/>
        <v>6.3386200000000006</v>
      </c>
      <c r="DE71" s="93">
        <v>0.46</v>
      </c>
      <c r="DF71" s="94">
        <f t="shared" si="82"/>
        <v>0.58743174193548375</v>
      </c>
    </row>
    <row r="72" spans="2:110" x14ac:dyDescent="0.25">
      <c r="B72" s="93">
        <v>0.67</v>
      </c>
      <c r="C72" s="93">
        <f t="shared" si="83"/>
        <v>6.3367599999999999</v>
      </c>
      <c r="D72" s="93">
        <v>0.83</v>
      </c>
      <c r="E72" s="94">
        <f t="shared" si="61"/>
        <v>1.3728758425129088</v>
      </c>
      <c r="G72" s="93">
        <v>0.67</v>
      </c>
      <c r="H72" s="93">
        <f t="shared" si="84"/>
        <v>5.97905</v>
      </c>
      <c r="I72" s="93">
        <v>0.54</v>
      </c>
      <c r="J72" s="94">
        <f t="shared" si="62"/>
        <v>1.7782644218426009</v>
      </c>
      <c r="L72" s="93">
        <v>0.67</v>
      </c>
      <c r="M72" s="93">
        <f t="shared" si="85"/>
        <v>6.2658099999999992</v>
      </c>
      <c r="N72" s="93">
        <v>1.77</v>
      </c>
      <c r="O72" s="94">
        <f t="shared" si="63"/>
        <v>1.404514377952756</v>
      </c>
      <c r="Q72" s="93">
        <v>0.67</v>
      </c>
      <c r="R72" s="93">
        <f t="shared" si="86"/>
        <v>5.5475699999999994</v>
      </c>
      <c r="S72" s="93">
        <v>0.45</v>
      </c>
      <c r="T72" s="94">
        <f t="shared" si="64"/>
        <v>3.209862877952756</v>
      </c>
      <c r="V72" s="93">
        <v>0.67</v>
      </c>
      <c r="W72" s="93">
        <f t="shared" si="87"/>
        <v>5.79406</v>
      </c>
      <c r="X72" s="93">
        <v>0.33</v>
      </c>
      <c r="Y72" s="94">
        <f t="shared" si="65"/>
        <v>2.2859041720816973</v>
      </c>
      <c r="AA72" s="93">
        <v>0.67</v>
      </c>
      <c r="AB72" s="93">
        <f t="shared" si="88"/>
        <v>6.2267499999999991</v>
      </c>
      <c r="AC72" s="93">
        <v>0.32</v>
      </c>
      <c r="AD72" s="94">
        <f t="shared" si="66"/>
        <v>1.9509309705882349</v>
      </c>
      <c r="AF72" s="93">
        <v>0.67</v>
      </c>
      <c r="AG72" s="93">
        <f t="shared" si="89"/>
        <v>5.7412600000000005</v>
      </c>
      <c r="AH72" s="93">
        <v>0.44</v>
      </c>
      <c r="AI72" s="94">
        <f t="shared" si="67"/>
        <v>2.8990818295687886</v>
      </c>
      <c r="AK72" s="93">
        <v>0.67</v>
      </c>
      <c r="AL72" s="93">
        <f t="shared" si="90"/>
        <v>6.1614100000000001</v>
      </c>
      <c r="AM72" s="93">
        <v>0.69</v>
      </c>
      <c r="AN72" s="94">
        <f t="shared" si="68"/>
        <v>2.5270614705882348</v>
      </c>
      <c r="AP72" s="93">
        <v>0.67</v>
      </c>
      <c r="AQ72" s="93">
        <f t="shared" si="91"/>
        <v>5.9594500000000004</v>
      </c>
      <c r="AR72" s="93">
        <v>1.36</v>
      </c>
      <c r="AS72" s="94">
        <f t="shared" si="69"/>
        <v>2.1162374911221158</v>
      </c>
      <c r="AU72" s="93">
        <v>0.67</v>
      </c>
      <c r="AV72" s="93">
        <f t="shared" si="92"/>
        <v>5.5815400000000004</v>
      </c>
      <c r="AW72" s="93">
        <v>0.56999999999999995</v>
      </c>
      <c r="AX72" s="94">
        <f t="shared" si="70"/>
        <v>2.9281548295687885</v>
      </c>
      <c r="AZ72" s="93">
        <v>0.67</v>
      </c>
      <c r="BA72" s="93">
        <f t="shared" si="93"/>
        <v>5.8729899999999997</v>
      </c>
      <c r="BB72" s="93">
        <v>2.7</v>
      </c>
      <c r="BC72" s="94">
        <f t="shared" si="71"/>
        <v>2.1701664705882351</v>
      </c>
      <c r="BE72" s="93">
        <v>0.67</v>
      </c>
      <c r="BF72" s="93">
        <f t="shared" si="94"/>
        <v>5.3129</v>
      </c>
      <c r="BG72" s="93">
        <v>1.0329999999999999</v>
      </c>
      <c r="BH72" s="94">
        <f t="shared" si="72"/>
        <v>4.1144167205338809</v>
      </c>
      <c r="BJ72" s="93">
        <v>0.67</v>
      </c>
      <c r="BK72" s="93">
        <f t="shared" si="95"/>
        <v>6.4659399999999998</v>
      </c>
      <c r="BL72" s="93">
        <v>0.21</v>
      </c>
      <c r="BM72" s="94">
        <f t="shared" si="73"/>
        <v>0.36634117741935479</v>
      </c>
      <c r="BO72" s="93">
        <v>0.67</v>
      </c>
      <c r="BP72" s="93">
        <f t="shared" si="96"/>
        <v>5.4766199999999996</v>
      </c>
      <c r="BQ72" s="93">
        <v>0</v>
      </c>
      <c r="BR72" s="94">
        <f t="shared" si="74"/>
        <v>3.9911840000000005</v>
      </c>
      <c r="BT72" s="93">
        <v>0.67</v>
      </c>
      <c r="BU72" s="93">
        <f t="shared" si="97"/>
        <v>5.7182199999999996</v>
      </c>
      <c r="BV72" s="93">
        <v>0.996</v>
      </c>
      <c r="BW72" s="94">
        <f t="shared" si="75"/>
        <v>1.3841004000000001</v>
      </c>
      <c r="BY72" s="93">
        <v>0.67</v>
      </c>
      <c r="BZ72" s="93">
        <f t="shared" si="98"/>
        <v>5.8597899999999994</v>
      </c>
      <c r="CA72" s="93">
        <v>0</v>
      </c>
      <c r="CB72" s="94">
        <f t="shared" si="76"/>
        <v>1.1484738779527559</v>
      </c>
      <c r="CD72" s="93">
        <v>0.67</v>
      </c>
      <c r="CE72" s="93">
        <f t="shared" si="99"/>
        <v>5.7490400000000008</v>
      </c>
      <c r="CF72" s="93">
        <v>3</v>
      </c>
      <c r="CG72" s="94">
        <f t="shared" si="77"/>
        <v>2.1471845438898449</v>
      </c>
      <c r="CI72" s="93">
        <v>0.67</v>
      </c>
      <c r="CJ72" s="93">
        <f t="shared" si="100"/>
        <v>5.9972000000000003</v>
      </c>
      <c r="CK72" s="93">
        <v>0.2</v>
      </c>
      <c r="CL72" s="94">
        <f t="shared" si="78"/>
        <v>2.2514645438898446</v>
      </c>
      <c r="CN72" s="93">
        <v>0.67</v>
      </c>
      <c r="CO72" s="93">
        <f t="shared" si="101"/>
        <v>6.0734499999999993</v>
      </c>
      <c r="CP72" s="93">
        <v>0</v>
      </c>
      <c r="CQ72" s="94">
        <f t="shared" si="79"/>
        <v>0.50759501339898472</v>
      </c>
      <c r="CS72" s="93">
        <v>0.67</v>
      </c>
      <c r="CT72" s="93">
        <f t="shared" si="102"/>
        <v>5.9426199999999998</v>
      </c>
      <c r="CU72" s="93">
        <v>0</v>
      </c>
      <c r="CV72" s="94">
        <f t="shared" si="80"/>
        <v>2.4486204705882351</v>
      </c>
      <c r="CX72" s="93">
        <v>0.67</v>
      </c>
      <c r="CY72" s="93">
        <f t="shared" si="103"/>
        <v>6.4126599999999998</v>
      </c>
      <c r="CZ72" s="93">
        <v>0.54</v>
      </c>
      <c r="DA72" s="94">
        <f t="shared" si="81"/>
        <v>2.0447934999999999</v>
      </c>
      <c r="DC72" s="93">
        <v>0.67</v>
      </c>
      <c r="DD72" s="93">
        <f t="shared" si="104"/>
        <v>6.3421899999999996</v>
      </c>
      <c r="DE72" s="93">
        <v>0.46</v>
      </c>
      <c r="DF72" s="94">
        <f t="shared" si="82"/>
        <v>0.56493614800758996</v>
      </c>
    </row>
    <row r="73" spans="2:110" x14ac:dyDescent="0.25">
      <c r="B73" s="93">
        <v>0.68</v>
      </c>
      <c r="C73" s="93">
        <f t="shared" si="83"/>
        <v>6.3410400000000005</v>
      </c>
      <c r="D73" s="93">
        <v>0.83</v>
      </c>
      <c r="E73" s="94">
        <f t="shared" si="61"/>
        <v>1.3742614836488811</v>
      </c>
      <c r="G73" s="93">
        <v>0.68</v>
      </c>
      <c r="H73" s="93">
        <f t="shared" si="84"/>
        <v>5.9811999999999994</v>
      </c>
      <c r="I73" s="93">
        <v>0.54</v>
      </c>
      <c r="J73" s="94">
        <f t="shared" si="62"/>
        <v>1.7728976783444239</v>
      </c>
      <c r="L73" s="93">
        <v>0.68</v>
      </c>
      <c r="M73" s="93">
        <f t="shared" si="85"/>
        <v>6.27224</v>
      </c>
      <c r="N73" s="93">
        <v>1.77</v>
      </c>
      <c r="O73" s="94">
        <f t="shared" si="63"/>
        <v>1.4019332755905511</v>
      </c>
      <c r="Q73" s="93">
        <v>0.68</v>
      </c>
      <c r="R73" s="93">
        <f t="shared" si="86"/>
        <v>5.5432800000000002</v>
      </c>
      <c r="S73" s="93">
        <v>0.45</v>
      </c>
      <c r="T73" s="94">
        <f t="shared" si="64"/>
        <v>3.2252512755905518</v>
      </c>
      <c r="V73" s="93">
        <v>0.68</v>
      </c>
      <c r="W73" s="93">
        <f t="shared" si="87"/>
        <v>5.7902399999999998</v>
      </c>
      <c r="X73" s="93">
        <v>0.33</v>
      </c>
      <c r="Y73" s="94">
        <f t="shared" si="65"/>
        <v>2.2975171017186966</v>
      </c>
      <c r="AA73" s="93">
        <v>0.68</v>
      </c>
      <c r="AB73" s="93">
        <f t="shared" si="88"/>
        <v>6.222999999999999</v>
      </c>
      <c r="AC73" s="93">
        <v>0.32</v>
      </c>
      <c r="AD73" s="94">
        <f t="shared" si="66"/>
        <v>1.9597439999999997</v>
      </c>
      <c r="AF73" s="93">
        <v>0.68</v>
      </c>
      <c r="AG73" s="93">
        <f t="shared" si="89"/>
        <v>5.7390400000000001</v>
      </c>
      <c r="AH73" s="93">
        <v>0.44</v>
      </c>
      <c r="AI73" s="94">
        <f t="shared" si="67"/>
        <v>2.8917616180698156</v>
      </c>
      <c r="AK73" s="93">
        <v>0.68</v>
      </c>
      <c r="AL73" s="93">
        <f t="shared" si="90"/>
        <v>6.1596399999999996</v>
      </c>
      <c r="AM73" s="93">
        <v>0.69</v>
      </c>
      <c r="AN73" s="94">
        <f t="shared" si="68"/>
        <v>2.5172319999999999</v>
      </c>
      <c r="AP73" s="93">
        <v>0.68</v>
      </c>
      <c r="AQ73" s="93">
        <f t="shared" si="91"/>
        <v>5.9637999999999991</v>
      </c>
      <c r="AR73" s="93">
        <v>1.36</v>
      </c>
      <c r="AS73" s="94">
        <f t="shared" si="69"/>
        <v>2.1167132320328537</v>
      </c>
      <c r="AU73" s="93">
        <v>0.68</v>
      </c>
      <c r="AV73" s="93">
        <f t="shared" si="92"/>
        <v>5.5841599999999998</v>
      </c>
      <c r="AW73" s="93">
        <v>0.56999999999999995</v>
      </c>
      <c r="AX73" s="94">
        <f t="shared" si="70"/>
        <v>2.9195376180698154</v>
      </c>
      <c r="AZ73" s="93">
        <v>0.68</v>
      </c>
      <c r="BA73" s="93">
        <f t="shared" si="93"/>
        <v>5.8799599999999996</v>
      </c>
      <c r="BB73" s="93">
        <v>2.7</v>
      </c>
      <c r="BC73" s="94">
        <f t="shared" si="71"/>
        <v>2.1647199999999995</v>
      </c>
      <c r="BE73" s="93">
        <v>0.68</v>
      </c>
      <c r="BF73" s="93">
        <f t="shared" si="94"/>
        <v>5.3075999999999999</v>
      </c>
      <c r="BG73" s="93">
        <v>1.0329999999999999</v>
      </c>
      <c r="BH73" s="94">
        <f t="shared" si="72"/>
        <v>4.1424924320328556</v>
      </c>
      <c r="BJ73" s="93">
        <v>0.68</v>
      </c>
      <c r="BK73" s="93">
        <f t="shared" si="95"/>
        <v>6.4657599999999995</v>
      </c>
      <c r="BL73" s="93">
        <v>0.21</v>
      </c>
      <c r="BM73" s="94">
        <f t="shared" si="73"/>
        <v>0.35075561290322571</v>
      </c>
      <c r="BO73" s="93">
        <v>0.68</v>
      </c>
      <c r="BP73" s="93">
        <f t="shared" si="96"/>
        <v>5.4744799999999998</v>
      </c>
      <c r="BQ73" s="93">
        <v>0</v>
      </c>
      <c r="BR73" s="94">
        <f t="shared" si="74"/>
        <v>3.9843360000000003</v>
      </c>
      <c r="BT73" s="93">
        <v>0.68</v>
      </c>
      <c r="BU73" s="93">
        <f t="shared" si="97"/>
        <v>5.72288</v>
      </c>
      <c r="BV73" s="93">
        <v>0.996</v>
      </c>
      <c r="BW73" s="94">
        <f t="shared" si="75"/>
        <v>1.3553343999999998</v>
      </c>
      <c r="BY73" s="93">
        <v>0.68</v>
      </c>
      <c r="BZ73" s="93">
        <f t="shared" si="98"/>
        <v>5.8601599999999996</v>
      </c>
      <c r="CA73" s="93">
        <v>0</v>
      </c>
      <c r="CB73" s="94">
        <f t="shared" si="76"/>
        <v>1.1300352755905512</v>
      </c>
      <c r="CD73" s="93">
        <v>0.68</v>
      </c>
      <c r="CE73" s="93">
        <f t="shared" si="99"/>
        <v>5.7581599999999993</v>
      </c>
      <c r="CF73" s="93">
        <v>3</v>
      </c>
      <c r="CG73" s="94">
        <f t="shared" si="77"/>
        <v>2.1227664027538724</v>
      </c>
      <c r="CI73" s="93">
        <v>0.68</v>
      </c>
      <c r="CJ73" s="93">
        <f t="shared" si="100"/>
        <v>5.9987999999999992</v>
      </c>
      <c r="CK73" s="93">
        <v>0.2</v>
      </c>
      <c r="CL73" s="94">
        <f t="shared" si="78"/>
        <v>2.2328464027538724</v>
      </c>
      <c r="CN73" s="93">
        <v>0.68</v>
      </c>
      <c r="CO73" s="93">
        <f t="shared" si="101"/>
        <v>6.0738000000000003</v>
      </c>
      <c r="CP73" s="93">
        <v>0</v>
      </c>
      <c r="CQ73" s="94">
        <f t="shared" si="79"/>
        <v>0.49042201529445073</v>
      </c>
      <c r="CS73" s="93">
        <v>0.68</v>
      </c>
      <c r="CT73" s="93">
        <f t="shared" si="102"/>
        <v>5.9474799999999997</v>
      </c>
      <c r="CU73" s="93">
        <v>0</v>
      </c>
      <c r="CV73" s="94">
        <f t="shared" si="80"/>
        <v>2.4433759999999998</v>
      </c>
      <c r="CX73" s="93">
        <v>0.68</v>
      </c>
      <c r="CY73" s="93">
        <f t="shared" si="103"/>
        <v>6.4146400000000003</v>
      </c>
      <c r="CZ73" s="93">
        <v>0.54</v>
      </c>
      <c r="DA73" s="94">
        <f t="shared" si="81"/>
        <v>2.0267460000000002</v>
      </c>
      <c r="DC73" s="93">
        <v>0.68</v>
      </c>
      <c r="DD73" s="93">
        <f t="shared" si="104"/>
        <v>6.3457600000000003</v>
      </c>
      <c r="DE73" s="93">
        <v>0.46</v>
      </c>
      <c r="DF73" s="94">
        <f t="shared" si="82"/>
        <v>0.54253255407969625</v>
      </c>
    </row>
    <row r="74" spans="2:110" x14ac:dyDescent="0.25">
      <c r="B74" s="93">
        <v>0.69</v>
      </c>
      <c r="C74" s="93">
        <f t="shared" si="83"/>
        <v>6.3453199999999992</v>
      </c>
      <c r="D74" s="93">
        <v>0.83</v>
      </c>
      <c r="E74" s="94">
        <f t="shared" si="61"/>
        <v>1.375813124784854</v>
      </c>
      <c r="G74" s="93">
        <v>0.69</v>
      </c>
      <c r="H74" s="93">
        <f t="shared" si="84"/>
        <v>5.9833499999999997</v>
      </c>
      <c r="I74" s="93">
        <v>0.54</v>
      </c>
      <c r="J74" s="94">
        <f t="shared" si="62"/>
        <v>1.7676389348462467</v>
      </c>
      <c r="L74" s="93">
        <v>0.69</v>
      </c>
      <c r="M74" s="93">
        <f t="shared" si="85"/>
        <v>6.27867</v>
      </c>
      <c r="N74" s="93">
        <v>1.77</v>
      </c>
      <c r="O74" s="94">
        <f t="shared" si="63"/>
        <v>1.3997061732283467</v>
      </c>
      <c r="Q74" s="93">
        <v>0.69</v>
      </c>
      <c r="R74" s="93">
        <f t="shared" si="86"/>
        <v>5.5389900000000001</v>
      </c>
      <c r="S74" s="93">
        <v>0.45</v>
      </c>
      <c r="T74" s="94">
        <f t="shared" si="64"/>
        <v>3.2407296732283464</v>
      </c>
      <c r="V74" s="93">
        <v>0.69</v>
      </c>
      <c r="W74" s="93">
        <f t="shared" si="87"/>
        <v>5.7864199999999997</v>
      </c>
      <c r="X74" s="93">
        <v>0.33</v>
      </c>
      <c r="Y74" s="94">
        <f t="shared" si="65"/>
        <v>2.3091960313556954</v>
      </c>
      <c r="AA74" s="93">
        <v>0.69</v>
      </c>
      <c r="AB74" s="93">
        <f t="shared" si="88"/>
        <v>6.2192499999999997</v>
      </c>
      <c r="AC74" s="93">
        <v>0.32</v>
      </c>
      <c r="AD74" s="94">
        <f t="shared" si="66"/>
        <v>1.9686210294117643</v>
      </c>
      <c r="AF74" s="93">
        <v>0.69</v>
      </c>
      <c r="AG74" s="93">
        <f t="shared" si="89"/>
        <v>5.7368199999999998</v>
      </c>
      <c r="AH74" s="93">
        <v>0.44</v>
      </c>
      <c r="AI74" s="94">
        <f t="shared" si="67"/>
        <v>2.884529406570842</v>
      </c>
      <c r="AK74" s="93">
        <v>0.69</v>
      </c>
      <c r="AL74" s="93">
        <f t="shared" si="90"/>
        <v>6.15787</v>
      </c>
      <c r="AM74" s="93">
        <v>0.69</v>
      </c>
      <c r="AN74" s="94">
        <f t="shared" si="68"/>
        <v>2.5075405294117648</v>
      </c>
      <c r="AP74" s="93">
        <v>0.69</v>
      </c>
      <c r="AQ74" s="93">
        <f t="shared" si="91"/>
        <v>5.9681499999999996</v>
      </c>
      <c r="AR74" s="93">
        <v>1.36</v>
      </c>
      <c r="AS74" s="94">
        <f t="shared" si="69"/>
        <v>2.1174609729435918</v>
      </c>
      <c r="AU74" s="93">
        <v>0.69</v>
      </c>
      <c r="AV74" s="93">
        <f t="shared" si="92"/>
        <v>5.5867800000000001</v>
      </c>
      <c r="AW74" s="93">
        <v>0.56999999999999995</v>
      </c>
      <c r="AX74" s="94">
        <f t="shared" si="70"/>
        <v>2.9110344065708418</v>
      </c>
      <c r="AZ74" s="93">
        <v>0.69</v>
      </c>
      <c r="BA74" s="93">
        <f t="shared" si="93"/>
        <v>5.8869299999999996</v>
      </c>
      <c r="BB74" s="93">
        <v>2.7</v>
      </c>
      <c r="BC74" s="94">
        <f t="shared" si="71"/>
        <v>2.159813529411764</v>
      </c>
      <c r="BE74" s="93">
        <v>0.69</v>
      </c>
      <c r="BF74" s="93">
        <f t="shared" si="94"/>
        <v>5.3022999999999998</v>
      </c>
      <c r="BG74" s="93">
        <v>1.0329999999999999</v>
      </c>
      <c r="BH74" s="94">
        <f t="shared" si="72"/>
        <v>4.1707747435318279</v>
      </c>
      <c r="BJ74" s="93">
        <v>0.69</v>
      </c>
      <c r="BK74" s="93">
        <f t="shared" si="95"/>
        <v>6.4655800000000001</v>
      </c>
      <c r="BL74" s="93">
        <v>0.21</v>
      </c>
      <c r="BM74" s="94">
        <f t="shared" si="73"/>
        <v>0.33521204838709689</v>
      </c>
      <c r="BO74" s="93">
        <v>0.69</v>
      </c>
      <c r="BP74" s="93">
        <f t="shared" si="96"/>
        <v>5.47234</v>
      </c>
      <c r="BQ74" s="93">
        <v>0</v>
      </c>
      <c r="BR74" s="94">
        <f t="shared" si="74"/>
        <v>3.9774880000000001</v>
      </c>
      <c r="BT74" s="93">
        <v>0.69</v>
      </c>
      <c r="BU74" s="93">
        <f t="shared" si="97"/>
        <v>5.7275399999999994</v>
      </c>
      <c r="BV74" s="93">
        <v>0.996</v>
      </c>
      <c r="BW74" s="94">
        <f t="shared" si="75"/>
        <v>1.3267676000000002</v>
      </c>
      <c r="BY74" s="93">
        <v>0.69</v>
      </c>
      <c r="BZ74" s="93">
        <f t="shared" si="98"/>
        <v>5.8605299999999998</v>
      </c>
      <c r="CA74" s="93">
        <v>0</v>
      </c>
      <c r="CB74" s="94">
        <f t="shared" si="76"/>
        <v>1.1115966732283467</v>
      </c>
      <c r="CD74" s="93">
        <v>0.69</v>
      </c>
      <c r="CE74" s="93">
        <f t="shared" si="99"/>
        <v>5.7672799999999995</v>
      </c>
      <c r="CF74" s="93">
        <v>3</v>
      </c>
      <c r="CG74" s="94">
        <f t="shared" si="77"/>
        <v>2.0989482616179007</v>
      </c>
      <c r="CI74" s="93">
        <v>0.69</v>
      </c>
      <c r="CJ74" s="93">
        <f t="shared" si="100"/>
        <v>6.0003999999999991</v>
      </c>
      <c r="CK74" s="93">
        <v>0.2</v>
      </c>
      <c r="CL74" s="94">
        <f t="shared" si="78"/>
        <v>2.2142682616179004</v>
      </c>
      <c r="CN74" s="93">
        <v>0.69</v>
      </c>
      <c r="CO74" s="93">
        <f t="shared" si="101"/>
        <v>6.0741499999999995</v>
      </c>
      <c r="CP74" s="93">
        <v>0</v>
      </c>
      <c r="CQ74" s="94">
        <f t="shared" si="79"/>
        <v>0.47324901718991708</v>
      </c>
      <c r="CS74" s="93">
        <v>0.69</v>
      </c>
      <c r="CT74" s="93">
        <f t="shared" si="102"/>
        <v>5.9523399999999995</v>
      </c>
      <c r="CU74" s="93">
        <v>0</v>
      </c>
      <c r="CV74" s="94">
        <f t="shared" si="80"/>
        <v>2.4381315294117645</v>
      </c>
      <c r="CX74" s="93">
        <v>0.69</v>
      </c>
      <c r="CY74" s="93">
        <f t="shared" si="103"/>
        <v>6.41662</v>
      </c>
      <c r="CZ74" s="93">
        <v>0.54</v>
      </c>
      <c r="DA74" s="94">
        <f t="shared" si="81"/>
        <v>2.0088065000000004</v>
      </c>
      <c r="DC74" s="93">
        <v>0.69</v>
      </c>
      <c r="DD74" s="93">
        <f t="shared" si="104"/>
        <v>6.3493300000000001</v>
      </c>
      <c r="DE74" s="93">
        <v>0.46</v>
      </c>
      <c r="DF74" s="94">
        <f t="shared" si="82"/>
        <v>0.52022096015180275</v>
      </c>
    </row>
    <row r="75" spans="2:110" x14ac:dyDescent="0.25">
      <c r="B75" s="93">
        <v>0.7</v>
      </c>
      <c r="C75" s="93">
        <f t="shared" si="83"/>
        <v>6.3495999999999997</v>
      </c>
      <c r="D75" s="93">
        <v>0.83</v>
      </c>
      <c r="E75" s="94">
        <f t="shared" si="61"/>
        <v>1.3775307659208265</v>
      </c>
      <c r="G75" s="93">
        <v>0.7</v>
      </c>
      <c r="H75" s="93">
        <f t="shared" si="84"/>
        <v>5.9855</v>
      </c>
      <c r="I75" s="93">
        <v>0.54</v>
      </c>
      <c r="J75" s="94">
        <f t="shared" si="62"/>
        <v>1.7624881913480694</v>
      </c>
      <c r="L75" s="93">
        <v>0.7</v>
      </c>
      <c r="M75" s="93">
        <f t="shared" si="85"/>
        <v>6.2850999999999999</v>
      </c>
      <c r="N75" s="93">
        <v>1.77</v>
      </c>
      <c r="O75" s="94">
        <f t="shared" si="63"/>
        <v>1.3978330708661417</v>
      </c>
      <c r="Q75" s="93">
        <v>0.7</v>
      </c>
      <c r="R75" s="93">
        <f t="shared" si="86"/>
        <v>5.5346999999999991</v>
      </c>
      <c r="S75" s="93">
        <v>0.45</v>
      </c>
      <c r="T75" s="94">
        <f t="shared" si="64"/>
        <v>3.2562980708661415</v>
      </c>
      <c r="V75" s="93">
        <v>0.7</v>
      </c>
      <c r="W75" s="93">
        <f t="shared" si="87"/>
        <v>5.7826000000000004</v>
      </c>
      <c r="X75" s="93">
        <v>0.33</v>
      </c>
      <c r="Y75" s="94">
        <f t="shared" si="65"/>
        <v>2.3209409609926945</v>
      </c>
      <c r="AA75" s="93">
        <v>0.7</v>
      </c>
      <c r="AB75" s="93">
        <f t="shared" si="88"/>
        <v>6.2154999999999996</v>
      </c>
      <c r="AC75" s="93">
        <v>0.32</v>
      </c>
      <c r="AD75" s="94">
        <f t="shared" si="66"/>
        <v>1.9775620588235292</v>
      </c>
      <c r="AF75" s="93">
        <v>0.7</v>
      </c>
      <c r="AG75" s="93">
        <f t="shared" si="89"/>
        <v>5.7346000000000004</v>
      </c>
      <c r="AH75" s="93">
        <v>0.44</v>
      </c>
      <c r="AI75" s="94">
        <f t="shared" si="67"/>
        <v>2.8773851950718687</v>
      </c>
      <c r="AK75" s="93">
        <v>0.7</v>
      </c>
      <c r="AL75" s="93">
        <f t="shared" si="90"/>
        <v>6.1560999999999995</v>
      </c>
      <c r="AM75" s="93">
        <v>0.69</v>
      </c>
      <c r="AN75" s="94">
        <f t="shared" si="68"/>
        <v>2.4979870588235293</v>
      </c>
      <c r="AP75" s="93">
        <v>0.7</v>
      </c>
      <c r="AQ75" s="93">
        <f t="shared" si="91"/>
        <v>5.9724999999999993</v>
      </c>
      <c r="AR75" s="93">
        <v>1.36</v>
      </c>
      <c r="AS75" s="94">
        <f t="shared" si="69"/>
        <v>2.1184807138543298</v>
      </c>
      <c r="AU75" s="93">
        <v>0.7</v>
      </c>
      <c r="AV75" s="93">
        <f t="shared" si="92"/>
        <v>5.5894000000000004</v>
      </c>
      <c r="AW75" s="93">
        <v>0.56999999999999995</v>
      </c>
      <c r="AX75" s="94">
        <f t="shared" si="70"/>
        <v>2.9026451950718686</v>
      </c>
      <c r="AZ75" s="93">
        <v>0.7</v>
      </c>
      <c r="BA75" s="93">
        <f t="shared" si="93"/>
        <v>5.8938999999999995</v>
      </c>
      <c r="BB75" s="93">
        <v>2.7</v>
      </c>
      <c r="BC75" s="94">
        <f t="shared" si="71"/>
        <v>2.1554470588235288</v>
      </c>
      <c r="BE75" s="93">
        <v>0.7</v>
      </c>
      <c r="BF75" s="93">
        <f t="shared" si="94"/>
        <v>5.2969999999999997</v>
      </c>
      <c r="BG75" s="93">
        <v>1.0329999999999999</v>
      </c>
      <c r="BH75" s="94">
        <f t="shared" si="72"/>
        <v>4.1992636550308013</v>
      </c>
      <c r="BJ75" s="93">
        <v>0.7</v>
      </c>
      <c r="BK75" s="93">
        <f t="shared" si="95"/>
        <v>6.4653999999999998</v>
      </c>
      <c r="BL75" s="93">
        <v>0.21</v>
      </c>
      <c r="BM75" s="94">
        <f t="shared" si="73"/>
        <v>0.31971048387096779</v>
      </c>
      <c r="BO75" s="93">
        <v>0.7</v>
      </c>
      <c r="BP75" s="93">
        <f t="shared" si="96"/>
        <v>5.4702000000000002</v>
      </c>
      <c r="BQ75" s="93">
        <v>0</v>
      </c>
      <c r="BR75" s="94">
        <f t="shared" si="74"/>
        <v>3.9706400000000004</v>
      </c>
      <c r="BT75" s="93">
        <v>0.7</v>
      </c>
      <c r="BU75" s="93">
        <f t="shared" si="97"/>
        <v>5.7321999999999997</v>
      </c>
      <c r="BV75" s="93">
        <v>0.996</v>
      </c>
      <c r="BW75" s="94">
        <f t="shared" si="75"/>
        <v>1.2984000000000002</v>
      </c>
      <c r="BY75" s="93">
        <v>0.7</v>
      </c>
      <c r="BZ75" s="93">
        <f t="shared" si="98"/>
        <v>5.8608999999999991</v>
      </c>
      <c r="CA75" s="93">
        <v>0</v>
      </c>
      <c r="CB75" s="94">
        <f t="shared" si="76"/>
        <v>1.0931580708661417</v>
      </c>
      <c r="CD75" s="93">
        <v>0.7</v>
      </c>
      <c r="CE75" s="93">
        <f t="shared" si="99"/>
        <v>5.7763999999999998</v>
      </c>
      <c r="CF75" s="93">
        <v>3</v>
      </c>
      <c r="CG75" s="94">
        <f t="shared" si="77"/>
        <v>2.0757301204819276</v>
      </c>
      <c r="CI75" s="93">
        <v>0.7</v>
      </c>
      <c r="CJ75" s="93">
        <f t="shared" si="100"/>
        <v>6.0019999999999998</v>
      </c>
      <c r="CK75" s="93">
        <v>0.2</v>
      </c>
      <c r="CL75" s="94">
        <f t="shared" si="78"/>
        <v>2.1957301204819277</v>
      </c>
      <c r="CN75" s="93">
        <v>0.7</v>
      </c>
      <c r="CO75" s="93">
        <f t="shared" si="101"/>
        <v>6.0745000000000005</v>
      </c>
      <c r="CP75" s="93">
        <v>0</v>
      </c>
      <c r="CQ75" s="94">
        <f t="shared" si="79"/>
        <v>0.4560760190853832</v>
      </c>
      <c r="CS75" s="93">
        <v>0.7</v>
      </c>
      <c r="CT75" s="93">
        <f t="shared" si="102"/>
        <v>5.9571999999999994</v>
      </c>
      <c r="CU75" s="93">
        <v>0</v>
      </c>
      <c r="CV75" s="94">
        <f t="shared" si="80"/>
        <v>2.4328870588235292</v>
      </c>
      <c r="CX75" s="93">
        <v>0.7</v>
      </c>
      <c r="CY75" s="93">
        <f t="shared" si="103"/>
        <v>6.4185999999999996</v>
      </c>
      <c r="CZ75" s="93">
        <v>0.54</v>
      </c>
      <c r="DA75" s="94">
        <f t="shared" si="81"/>
        <v>1.9909750000000002</v>
      </c>
      <c r="DC75" s="93">
        <v>0.7</v>
      </c>
      <c r="DD75" s="93">
        <f t="shared" si="104"/>
        <v>6.3529</v>
      </c>
      <c r="DE75" s="93">
        <v>0.46</v>
      </c>
      <c r="DF75" s="94">
        <f t="shared" si="82"/>
        <v>0.498001366223909</v>
      </c>
    </row>
    <row r="76" spans="2:110" x14ac:dyDescent="0.25">
      <c r="B76" s="93">
        <v>0.71</v>
      </c>
      <c r="C76" s="93">
        <f t="shared" si="83"/>
        <v>6.3538800000000002</v>
      </c>
      <c r="D76" s="93">
        <v>0.83</v>
      </c>
      <c r="E76" s="94">
        <f t="shared" si="61"/>
        <v>1.3794144070567986</v>
      </c>
      <c r="G76" s="93">
        <v>0.71</v>
      </c>
      <c r="H76" s="93">
        <f t="shared" si="84"/>
        <v>5.9876500000000004</v>
      </c>
      <c r="I76" s="93">
        <v>0.54</v>
      </c>
      <c r="J76" s="94">
        <f t="shared" si="62"/>
        <v>1.7574454478498924</v>
      </c>
      <c r="L76" s="93">
        <v>0.71</v>
      </c>
      <c r="M76" s="93">
        <f t="shared" si="85"/>
        <v>6.2915299999999998</v>
      </c>
      <c r="N76" s="93">
        <v>1.77</v>
      </c>
      <c r="O76" s="94">
        <f t="shared" si="63"/>
        <v>1.3963139685039372</v>
      </c>
      <c r="Q76" s="93">
        <v>0.71</v>
      </c>
      <c r="R76" s="93">
        <f t="shared" si="86"/>
        <v>5.5304099999999998</v>
      </c>
      <c r="S76" s="93">
        <v>0.45</v>
      </c>
      <c r="T76" s="94">
        <f t="shared" si="64"/>
        <v>3.2719564685039368</v>
      </c>
      <c r="V76" s="93">
        <v>0.71</v>
      </c>
      <c r="W76" s="93">
        <f t="shared" si="87"/>
        <v>5.7787800000000002</v>
      </c>
      <c r="X76" s="93">
        <v>0.33</v>
      </c>
      <c r="Y76" s="94">
        <f t="shared" si="65"/>
        <v>2.3327518906296936</v>
      </c>
      <c r="AA76" s="93">
        <v>0.71</v>
      </c>
      <c r="AB76" s="93">
        <f t="shared" si="88"/>
        <v>6.2117500000000003</v>
      </c>
      <c r="AC76" s="93">
        <v>0.32</v>
      </c>
      <c r="AD76" s="94">
        <f t="shared" si="66"/>
        <v>1.9865670882352939</v>
      </c>
      <c r="AF76" s="93">
        <v>0.71</v>
      </c>
      <c r="AG76" s="93">
        <f t="shared" si="89"/>
        <v>5.73238</v>
      </c>
      <c r="AH76" s="93">
        <v>0.44</v>
      </c>
      <c r="AI76" s="94">
        <f t="shared" si="67"/>
        <v>2.8703289835728953</v>
      </c>
      <c r="AK76" s="93">
        <v>0.71</v>
      </c>
      <c r="AL76" s="93">
        <f t="shared" si="90"/>
        <v>6.1543299999999999</v>
      </c>
      <c r="AM76" s="93">
        <v>0.69</v>
      </c>
      <c r="AN76" s="94">
        <f t="shared" si="68"/>
        <v>2.4885715882352941</v>
      </c>
      <c r="AP76" s="93">
        <v>0.71</v>
      </c>
      <c r="AQ76" s="93">
        <f t="shared" si="91"/>
        <v>5.9768499999999998</v>
      </c>
      <c r="AR76" s="93">
        <v>1.36</v>
      </c>
      <c r="AS76" s="94">
        <f t="shared" si="69"/>
        <v>2.119772454765068</v>
      </c>
      <c r="AU76" s="93">
        <v>0.71</v>
      </c>
      <c r="AV76" s="93">
        <f t="shared" si="92"/>
        <v>5.5920199999999998</v>
      </c>
      <c r="AW76" s="93">
        <v>0.56999999999999995</v>
      </c>
      <c r="AX76" s="94">
        <f t="shared" si="70"/>
        <v>2.8943699835728953</v>
      </c>
      <c r="AZ76" s="93">
        <v>0.71</v>
      </c>
      <c r="BA76" s="93">
        <f t="shared" si="93"/>
        <v>5.9008699999999994</v>
      </c>
      <c r="BB76" s="93">
        <v>2.7</v>
      </c>
      <c r="BC76" s="94">
        <f t="shared" si="71"/>
        <v>2.1516205882352937</v>
      </c>
      <c r="BE76" s="93">
        <v>0.71</v>
      </c>
      <c r="BF76" s="93">
        <f t="shared" si="94"/>
        <v>5.2916999999999996</v>
      </c>
      <c r="BG76" s="93">
        <v>1.0329999999999999</v>
      </c>
      <c r="BH76" s="94">
        <f t="shared" si="72"/>
        <v>4.2279591665297742</v>
      </c>
      <c r="BJ76" s="93">
        <v>0.71</v>
      </c>
      <c r="BK76" s="93">
        <f t="shared" si="95"/>
        <v>6.4652200000000004</v>
      </c>
      <c r="BL76" s="93">
        <v>0.21</v>
      </c>
      <c r="BM76" s="94">
        <f t="shared" si="73"/>
        <v>0.30425091935483878</v>
      </c>
      <c r="BO76" s="93">
        <v>0.71</v>
      </c>
      <c r="BP76" s="93">
        <f t="shared" si="96"/>
        <v>5.4680599999999995</v>
      </c>
      <c r="BQ76" s="93">
        <v>0</v>
      </c>
      <c r="BR76" s="94">
        <f t="shared" si="74"/>
        <v>3.9637920000000002</v>
      </c>
      <c r="BT76" s="93">
        <v>0.71</v>
      </c>
      <c r="BU76" s="93">
        <f t="shared" si="97"/>
        <v>5.7368600000000001</v>
      </c>
      <c r="BV76" s="93">
        <v>0.996</v>
      </c>
      <c r="BW76" s="94">
        <f t="shared" si="75"/>
        <v>1.2702316</v>
      </c>
      <c r="BY76" s="93">
        <v>0.71</v>
      </c>
      <c r="BZ76" s="93">
        <f t="shared" si="98"/>
        <v>5.8612699999999993</v>
      </c>
      <c r="CA76" s="93">
        <v>0</v>
      </c>
      <c r="CB76" s="94">
        <f t="shared" si="76"/>
        <v>1.0747194685039372</v>
      </c>
      <c r="CD76" s="93">
        <v>0.71</v>
      </c>
      <c r="CE76" s="93">
        <f t="shared" si="99"/>
        <v>5.78552</v>
      </c>
      <c r="CF76" s="93">
        <v>3</v>
      </c>
      <c r="CG76" s="94">
        <f t="shared" si="77"/>
        <v>2.0531119793459554</v>
      </c>
      <c r="CI76" s="93">
        <v>0.71</v>
      </c>
      <c r="CJ76" s="93">
        <f t="shared" si="100"/>
        <v>6.0035999999999996</v>
      </c>
      <c r="CK76" s="93">
        <v>0.2</v>
      </c>
      <c r="CL76" s="94">
        <f t="shared" si="78"/>
        <v>2.1772319793459549</v>
      </c>
      <c r="CN76" s="93">
        <v>0.71</v>
      </c>
      <c r="CO76" s="93">
        <f t="shared" si="101"/>
        <v>6.0748499999999996</v>
      </c>
      <c r="CP76" s="93">
        <v>0</v>
      </c>
      <c r="CQ76" s="94">
        <f t="shared" si="79"/>
        <v>0.43890302098084927</v>
      </c>
      <c r="CS76" s="93">
        <v>0.71</v>
      </c>
      <c r="CT76" s="93">
        <f t="shared" si="102"/>
        <v>5.9620600000000001</v>
      </c>
      <c r="CU76" s="93">
        <v>0</v>
      </c>
      <c r="CV76" s="94">
        <f t="shared" si="80"/>
        <v>2.4276425882352939</v>
      </c>
      <c r="CX76" s="93">
        <v>0.71</v>
      </c>
      <c r="CY76" s="93">
        <f t="shared" si="103"/>
        <v>6.4205800000000002</v>
      </c>
      <c r="CZ76" s="93">
        <v>0.54</v>
      </c>
      <c r="DA76" s="94">
        <f t="shared" si="81"/>
        <v>1.9732514999999999</v>
      </c>
      <c r="DC76" s="93">
        <v>0.71</v>
      </c>
      <c r="DD76" s="93">
        <f t="shared" si="104"/>
        <v>6.3564699999999998</v>
      </c>
      <c r="DE76" s="93">
        <v>0.46</v>
      </c>
      <c r="DF76" s="94">
        <f t="shared" si="82"/>
        <v>0.47587377229601519</v>
      </c>
    </row>
    <row r="77" spans="2:110" x14ac:dyDescent="0.25">
      <c r="B77" s="93">
        <v>0.72</v>
      </c>
      <c r="C77" s="93">
        <f t="shared" si="83"/>
        <v>6.3581599999999998</v>
      </c>
      <c r="D77" s="93">
        <v>0.83</v>
      </c>
      <c r="E77" s="94">
        <f t="shared" si="61"/>
        <v>1.3814640481927714</v>
      </c>
      <c r="G77" s="93">
        <v>0.72</v>
      </c>
      <c r="H77" s="93">
        <f t="shared" si="84"/>
        <v>5.9897999999999998</v>
      </c>
      <c r="I77" s="93">
        <v>0.54</v>
      </c>
      <c r="J77" s="94">
        <f t="shared" si="62"/>
        <v>1.7525107043517152</v>
      </c>
      <c r="L77" s="93">
        <v>0.72</v>
      </c>
      <c r="M77" s="93">
        <f t="shared" si="85"/>
        <v>6.2979599999999998</v>
      </c>
      <c r="N77" s="93">
        <v>1.77</v>
      </c>
      <c r="O77" s="94">
        <f t="shared" si="63"/>
        <v>1.3951488661417322</v>
      </c>
      <c r="Q77" s="93">
        <v>0.72</v>
      </c>
      <c r="R77" s="93">
        <f t="shared" si="86"/>
        <v>5.5261199999999997</v>
      </c>
      <c r="S77" s="93">
        <v>0.45</v>
      </c>
      <c r="T77" s="94">
        <f t="shared" si="64"/>
        <v>3.2877048661417323</v>
      </c>
      <c r="V77" s="93">
        <v>0.72</v>
      </c>
      <c r="W77" s="93">
        <f t="shared" si="87"/>
        <v>5.7749600000000001</v>
      </c>
      <c r="X77" s="93">
        <v>0.33</v>
      </c>
      <c r="Y77" s="94">
        <f t="shared" si="65"/>
        <v>2.3446288202666929</v>
      </c>
      <c r="AA77" s="93">
        <v>0.72</v>
      </c>
      <c r="AB77" s="93">
        <f t="shared" si="88"/>
        <v>6.2079999999999993</v>
      </c>
      <c r="AC77" s="93">
        <v>0.32</v>
      </c>
      <c r="AD77" s="94">
        <f t="shared" si="66"/>
        <v>1.9956361176470587</v>
      </c>
      <c r="AF77" s="93">
        <v>0.72</v>
      </c>
      <c r="AG77" s="93">
        <f t="shared" si="89"/>
        <v>5.7301599999999997</v>
      </c>
      <c r="AH77" s="93">
        <v>0.44</v>
      </c>
      <c r="AI77" s="94">
        <f t="shared" si="67"/>
        <v>2.8633607720739223</v>
      </c>
      <c r="AK77" s="93">
        <v>0.72</v>
      </c>
      <c r="AL77" s="93">
        <f t="shared" si="90"/>
        <v>6.1525599999999994</v>
      </c>
      <c r="AM77" s="93">
        <v>0.69</v>
      </c>
      <c r="AN77" s="94">
        <f t="shared" si="68"/>
        <v>2.4792941176470586</v>
      </c>
      <c r="AP77" s="93">
        <v>0.72</v>
      </c>
      <c r="AQ77" s="93">
        <f t="shared" si="91"/>
        <v>5.9811999999999994</v>
      </c>
      <c r="AR77" s="93">
        <v>1.36</v>
      </c>
      <c r="AS77" s="94">
        <f t="shared" si="69"/>
        <v>2.1213361956758061</v>
      </c>
      <c r="AU77" s="93">
        <v>0.72</v>
      </c>
      <c r="AV77" s="93">
        <f t="shared" si="92"/>
        <v>5.5946400000000001</v>
      </c>
      <c r="AW77" s="93">
        <v>0.56999999999999995</v>
      </c>
      <c r="AX77" s="94">
        <f t="shared" si="70"/>
        <v>2.886208772073922</v>
      </c>
      <c r="AZ77" s="93">
        <v>0.72</v>
      </c>
      <c r="BA77" s="93">
        <f t="shared" si="93"/>
        <v>5.9078399999999993</v>
      </c>
      <c r="BB77" s="93">
        <v>2.7</v>
      </c>
      <c r="BC77" s="94">
        <f t="shared" si="71"/>
        <v>2.1483341176470585</v>
      </c>
      <c r="BE77" s="93">
        <v>0.72</v>
      </c>
      <c r="BF77" s="93">
        <f t="shared" si="94"/>
        <v>5.2864000000000004</v>
      </c>
      <c r="BG77" s="93">
        <v>1.0329999999999999</v>
      </c>
      <c r="BH77" s="94">
        <f t="shared" si="72"/>
        <v>4.2568612780287474</v>
      </c>
      <c r="BJ77" s="93">
        <v>0.72</v>
      </c>
      <c r="BK77" s="93">
        <f t="shared" si="95"/>
        <v>6.4650400000000001</v>
      </c>
      <c r="BL77" s="93">
        <v>0.21</v>
      </c>
      <c r="BM77" s="94">
        <f t="shared" si="73"/>
        <v>0.28883335483870975</v>
      </c>
      <c r="BO77" s="93">
        <v>0.72</v>
      </c>
      <c r="BP77" s="93">
        <f t="shared" si="96"/>
        <v>5.4659199999999997</v>
      </c>
      <c r="BQ77" s="93">
        <v>0</v>
      </c>
      <c r="BR77" s="94">
        <f t="shared" si="74"/>
        <v>3.956944</v>
      </c>
      <c r="BT77" s="93">
        <v>0.72</v>
      </c>
      <c r="BU77" s="93">
        <f t="shared" si="97"/>
        <v>5.7415199999999995</v>
      </c>
      <c r="BV77" s="93">
        <v>0.996</v>
      </c>
      <c r="BW77" s="94">
        <f t="shared" si="75"/>
        <v>1.2422624000000002</v>
      </c>
      <c r="BY77" s="93">
        <v>0.72</v>
      </c>
      <c r="BZ77" s="93">
        <f t="shared" si="98"/>
        <v>5.8616399999999995</v>
      </c>
      <c r="CA77" s="93">
        <v>0</v>
      </c>
      <c r="CB77" s="94">
        <f t="shared" si="76"/>
        <v>1.0562808661417322</v>
      </c>
      <c r="CD77" s="93">
        <v>0.72</v>
      </c>
      <c r="CE77" s="93">
        <f t="shared" si="99"/>
        <v>5.7946400000000002</v>
      </c>
      <c r="CF77" s="93">
        <v>3</v>
      </c>
      <c r="CG77" s="94">
        <f t="shared" si="77"/>
        <v>2.031093838209983</v>
      </c>
      <c r="CI77" s="93">
        <v>0.72</v>
      </c>
      <c r="CJ77" s="93">
        <f t="shared" si="100"/>
        <v>6.0052000000000003</v>
      </c>
      <c r="CK77" s="93">
        <v>0.2</v>
      </c>
      <c r="CL77" s="94">
        <f t="shared" si="78"/>
        <v>2.1587738382099828</v>
      </c>
      <c r="CN77" s="93">
        <v>0.72</v>
      </c>
      <c r="CO77" s="93">
        <f t="shared" si="101"/>
        <v>6.0751999999999997</v>
      </c>
      <c r="CP77" s="93">
        <v>0</v>
      </c>
      <c r="CQ77" s="94">
        <f t="shared" si="79"/>
        <v>0.42173002287631545</v>
      </c>
      <c r="CS77" s="93">
        <v>0.72</v>
      </c>
      <c r="CT77" s="93">
        <f t="shared" si="102"/>
        <v>5.96692</v>
      </c>
      <c r="CU77" s="93">
        <v>0</v>
      </c>
      <c r="CV77" s="94">
        <f t="shared" si="80"/>
        <v>2.4223981176470586</v>
      </c>
      <c r="CX77" s="93">
        <v>0.72</v>
      </c>
      <c r="CY77" s="93">
        <f t="shared" si="103"/>
        <v>6.4225599999999998</v>
      </c>
      <c r="CZ77" s="93">
        <v>0.54</v>
      </c>
      <c r="DA77" s="94">
        <f t="shared" si="81"/>
        <v>1.9556360000000002</v>
      </c>
      <c r="DC77" s="93">
        <v>0.72</v>
      </c>
      <c r="DD77" s="93">
        <f t="shared" si="104"/>
        <v>6.3600400000000006</v>
      </c>
      <c r="DE77" s="93">
        <v>0.46</v>
      </c>
      <c r="DF77" s="94">
        <f t="shared" si="82"/>
        <v>0.45383817836812151</v>
      </c>
    </row>
    <row r="78" spans="2:110" x14ac:dyDescent="0.25">
      <c r="B78" s="93">
        <v>0.73</v>
      </c>
      <c r="C78" s="93">
        <f t="shared" si="83"/>
        <v>6.3624399999999994</v>
      </c>
      <c r="D78" s="93">
        <v>0.83</v>
      </c>
      <c r="E78" s="94">
        <f t="shared" si="61"/>
        <v>1.3836796893287437</v>
      </c>
      <c r="G78" s="93">
        <v>0.73</v>
      </c>
      <c r="H78" s="93">
        <f t="shared" si="84"/>
        <v>5.9919500000000001</v>
      </c>
      <c r="I78" s="93">
        <v>0.54</v>
      </c>
      <c r="J78" s="94">
        <f t="shared" si="62"/>
        <v>1.7476839608535379</v>
      </c>
      <c r="L78" s="93">
        <v>0.73</v>
      </c>
      <c r="M78" s="93">
        <f t="shared" si="85"/>
        <v>6.3043899999999997</v>
      </c>
      <c r="N78" s="93">
        <v>1.77</v>
      </c>
      <c r="O78" s="94">
        <f t="shared" si="63"/>
        <v>1.3943377637795276</v>
      </c>
      <c r="Q78" s="93">
        <v>0.73</v>
      </c>
      <c r="R78" s="93">
        <f t="shared" si="86"/>
        <v>5.5218299999999996</v>
      </c>
      <c r="S78" s="93">
        <v>0.45</v>
      </c>
      <c r="T78" s="94">
        <f t="shared" si="64"/>
        <v>3.3035432637795279</v>
      </c>
      <c r="V78" s="93">
        <v>0.73</v>
      </c>
      <c r="W78" s="93">
        <f t="shared" si="87"/>
        <v>5.7711399999999999</v>
      </c>
      <c r="X78" s="93">
        <v>0.33</v>
      </c>
      <c r="Y78" s="94">
        <f t="shared" si="65"/>
        <v>2.3565717499036918</v>
      </c>
      <c r="AA78" s="93">
        <v>0.73</v>
      </c>
      <c r="AB78" s="93">
        <f t="shared" si="88"/>
        <v>6.20425</v>
      </c>
      <c r="AC78" s="93">
        <v>0.32</v>
      </c>
      <c r="AD78" s="94">
        <f t="shared" si="66"/>
        <v>2.0047691470588234</v>
      </c>
      <c r="AF78" s="93">
        <v>0.73</v>
      </c>
      <c r="AG78" s="93">
        <f t="shared" si="89"/>
        <v>5.7279400000000003</v>
      </c>
      <c r="AH78" s="93">
        <v>0.44</v>
      </c>
      <c r="AI78" s="94">
        <f t="shared" si="67"/>
        <v>2.856480560574949</v>
      </c>
      <c r="AK78" s="93">
        <v>0.73</v>
      </c>
      <c r="AL78" s="93">
        <f t="shared" si="90"/>
        <v>6.1507900000000006</v>
      </c>
      <c r="AM78" s="93">
        <v>0.69</v>
      </c>
      <c r="AN78" s="94">
        <f t="shared" si="68"/>
        <v>2.4701546470588234</v>
      </c>
      <c r="AP78" s="93">
        <v>0.73</v>
      </c>
      <c r="AQ78" s="93">
        <f t="shared" si="91"/>
        <v>5.9855499999999999</v>
      </c>
      <c r="AR78" s="93">
        <v>1.36</v>
      </c>
      <c r="AS78" s="94">
        <f t="shared" si="69"/>
        <v>2.123171936586544</v>
      </c>
      <c r="AU78" s="93">
        <v>0.73</v>
      </c>
      <c r="AV78" s="93">
        <f t="shared" si="92"/>
        <v>5.5972600000000003</v>
      </c>
      <c r="AW78" s="93">
        <v>0.56999999999999995</v>
      </c>
      <c r="AX78" s="94">
        <f t="shared" si="70"/>
        <v>2.8781615605749482</v>
      </c>
      <c r="AZ78" s="93">
        <v>0.73</v>
      </c>
      <c r="BA78" s="93">
        <f t="shared" si="93"/>
        <v>5.9148100000000001</v>
      </c>
      <c r="BB78" s="93">
        <v>2.7</v>
      </c>
      <c r="BC78" s="94">
        <f t="shared" si="71"/>
        <v>2.1455876470588233</v>
      </c>
      <c r="BE78" s="93">
        <v>0.73</v>
      </c>
      <c r="BF78" s="93">
        <f t="shared" si="94"/>
        <v>5.2811000000000003</v>
      </c>
      <c r="BG78" s="93">
        <v>1.0329999999999999</v>
      </c>
      <c r="BH78" s="94">
        <f t="shared" si="72"/>
        <v>4.2859699895277208</v>
      </c>
      <c r="BJ78" s="93">
        <v>0.73</v>
      </c>
      <c r="BK78" s="93">
        <f t="shared" si="95"/>
        <v>6.4648599999999998</v>
      </c>
      <c r="BL78" s="93">
        <v>0.21</v>
      </c>
      <c r="BM78" s="94">
        <f t="shared" si="73"/>
        <v>0.27345779032258066</v>
      </c>
      <c r="BO78" s="93">
        <v>0.73</v>
      </c>
      <c r="BP78" s="93">
        <f t="shared" si="96"/>
        <v>5.4637799999999999</v>
      </c>
      <c r="BQ78" s="93">
        <v>0</v>
      </c>
      <c r="BR78" s="94">
        <f t="shared" si="74"/>
        <v>3.9500960000000003</v>
      </c>
      <c r="BT78" s="93">
        <v>0.73</v>
      </c>
      <c r="BU78" s="93">
        <f t="shared" si="97"/>
        <v>5.7461799999999998</v>
      </c>
      <c r="BV78" s="93">
        <v>0.996</v>
      </c>
      <c r="BW78" s="94">
        <f t="shared" si="75"/>
        <v>1.2144924000000001</v>
      </c>
      <c r="BY78" s="93">
        <v>0.73</v>
      </c>
      <c r="BZ78" s="93">
        <f t="shared" si="98"/>
        <v>5.8620099999999997</v>
      </c>
      <c r="CA78" s="93">
        <v>0</v>
      </c>
      <c r="CB78" s="94">
        <f t="shared" si="76"/>
        <v>1.0378422637795275</v>
      </c>
      <c r="CD78" s="93">
        <v>0.73</v>
      </c>
      <c r="CE78" s="93">
        <f t="shared" si="99"/>
        <v>5.8037600000000005</v>
      </c>
      <c r="CF78" s="93">
        <v>3</v>
      </c>
      <c r="CG78" s="94">
        <f t="shared" si="77"/>
        <v>2.0096756970740106</v>
      </c>
      <c r="CI78" s="93">
        <v>0.73</v>
      </c>
      <c r="CJ78" s="93">
        <f t="shared" si="100"/>
        <v>6.0068000000000001</v>
      </c>
      <c r="CK78" s="93">
        <v>0.2</v>
      </c>
      <c r="CL78" s="94">
        <f t="shared" si="78"/>
        <v>2.1403556970740105</v>
      </c>
      <c r="CN78" s="93">
        <v>0.73</v>
      </c>
      <c r="CO78" s="93">
        <f t="shared" si="101"/>
        <v>6.0755499999999998</v>
      </c>
      <c r="CP78" s="93">
        <v>0</v>
      </c>
      <c r="CQ78" s="94">
        <f t="shared" si="79"/>
        <v>0.40455702477178151</v>
      </c>
      <c r="CS78" s="93">
        <v>0.73</v>
      </c>
      <c r="CT78" s="93">
        <f t="shared" si="102"/>
        <v>5.9717799999999999</v>
      </c>
      <c r="CU78" s="93">
        <v>0</v>
      </c>
      <c r="CV78" s="94">
        <f t="shared" si="80"/>
        <v>2.4171536470588233</v>
      </c>
      <c r="CX78" s="93">
        <v>0.73</v>
      </c>
      <c r="CY78" s="93">
        <f t="shared" si="103"/>
        <v>6.4245400000000004</v>
      </c>
      <c r="CZ78" s="93">
        <v>0.54</v>
      </c>
      <c r="DA78" s="94">
        <f t="shared" si="81"/>
        <v>1.9381285000000001</v>
      </c>
      <c r="DC78" s="93">
        <v>0.73</v>
      </c>
      <c r="DD78" s="93">
        <f t="shared" si="104"/>
        <v>6.3636099999999995</v>
      </c>
      <c r="DE78" s="93">
        <v>0.46</v>
      </c>
      <c r="DF78" s="94">
        <f t="shared" si="82"/>
        <v>0.43189458444022766</v>
      </c>
    </row>
    <row r="79" spans="2:110" x14ac:dyDescent="0.25">
      <c r="B79" s="93">
        <v>0.74</v>
      </c>
      <c r="C79" s="93">
        <f t="shared" si="83"/>
        <v>6.366719999999999</v>
      </c>
      <c r="D79" s="93">
        <v>0.83</v>
      </c>
      <c r="E79" s="94">
        <f t="shared" si="61"/>
        <v>1.386061330464716</v>
      </c>
      <c r="G79" s="93">
        <v>0.74</v>
      </c>
      <c r="H79" s="93">
        <f t="shared" si="84"/>
        <v>5.9940999999999995</v>
      </c>
      <c r="I79" s="93">
        <v>0.54</v>
      </c>
      <c r="J79" s="94">
        <f t="shared" si="62"/>
        <v>1.7429652173553607</v>
      </c>
      <c r="L79" s="93">
        <v>0.74</v>
      </c>
      <c r="M79" s="93">
        <f t="shared" si="85"/>
        <v>6.3108199999999997</v>
      </c>
      <c r="N79" s="93">
        <v>1.77</v>
      </c>
      <c r="O79" s="94">
        <f t="shared" si="63"/>
        <v>1.3938806614173227</v>
      </c>
      <c r="Q79" s="93">
        <v>0.74</v>
      </c>
      <c r="R79" s="93">
        <f t="shared" si="86"/>
        <v>5.5175399999999994</v>
      </c>
      <c r="S79" s="93">
        <v>0.45</v>
      </c>
      <c r="T79" s="94">
        <f t="shared" si="64"/>
        <v>3.3194716614173227</v>
      </c>
      <c r="V79" s="93">
        <v>0.74</v>
      </c>
      <c r="W79" s="93">
        <f t="shared" si="87"/>
        <v>5.7673199999999998</v>
      </c>
      <c r="X79" s="93">
        <v>0.33</v>
      </c>
      <c r="Y79" s="94">
        <f t="shared" si="65"/>
        <v>2.3685806795406914</v>
      </c>
      <c r="AA79" s="93">
        <v>0.74</v>
      </c>
      <c r="AB79" s="93">
        <f t="shared" si="88"/>
        <v>6.2004999999999999</v>
      </c>
      <c r="AC79" s="93">
        <v>0.32</v>
      </c>
      <c r="AD79" s="94">
        <f t="shared" si="66"/>
        <v>2.0139661764705883</v>
      </c>
      <c r="AF79" s="93">
        <v>0.74</v>
      </c>
      <c r="AG79" s="93">
        <f t="shared" si="89"/>
        <v>5.7257199999999999</v>
      </c>
      <c r="AH79" s="93">
        <v>0.44</v>
      </c>
      <c r="AI79" s="94">
        <f t="shared" si="67"/>
        <v>2.8496883490759757</v>
      </c>
      <c r="AK79" s="93">
        <v>0.74</v>
      </c>
      <c r="AL79" s="93">
        <f t="shared" si="90"/>
        <v>6.1490200000000002</v>
      </c>
      <c r="AM79" s="93">
        <v>0.69</v>
      </c>
      <c r="AN79" s="94">
        <f t="shared" si="68"/>
        <v>2.4611531764705878</v>
      </c>
      <c r="AP79" s="93">
        <v>0.74</v>
      </c>
      <c r="AQ79" s="93">
        <f t="shared" si="91"/>
        <v>5.9898999999999996</v>
      </c>
      <c r="AR79" s="93">
        <v>1.36</v>
      </c>
      <c r="AS79" s="94">
        <f t="shared" si="69"/>
        <v>2.1252796774972817</v>
      </c>
      <c r="AU79" s="93">
        <v>0.74</v>
      </c>
      <c r="AV79" s="93">
        <f t="shared" si="92"/>
        <v>5.5998800000000006</v>
      </c>
      <c r="AW79" s="93">
        <v>0.56999999999999995</v>
      </c>
      <c r="AX79" s="94">
        <f t="shared" si="70"/>
        <v>2.8702283490759752</v>
      </c>
      <c r="AZ79" s="93">
        <v>0.74</v>
      </c>
      <c r="BA79" s="93">
        <f t="shared" si="93"/>
        <v>5.92178</v>
      </c>
      <c r="BB79" s="93">
        <v>2.7</v>
      </c>
      <c r="BC79" s="94">
        <f t="shared" si="71"/>
        <v>2.1433811764705877</v>
      </c>
      <c r="BE79" s="93">
        <v>0.74</v>
      </c>
      <c r="BF79" s="93">
        <f t="shared" si="94"/>
        <v>5.2758000000000003</v>
      </c>
      <c r="BG79" s="93">
        <v>1.0329999999999999</v>
      </c>
      <c r="BH79" s="94">
        <f t="shared" si="72"/>
        <v>4.3152853010266945</v>
      </c>
      <c r="BJ79" s="93">
        <v>0.74</v>
      </c>
      <c r="BK79" s="93">
        <f t="shared" si="95"/>
        <v>6.4646800000000004</v>
      </c>
      <c r="BL79" s="93">
        <v>0.21</v>
      </c>
      <c r="BM79" s="94">
        <f t="shared" si="73"/>
        <v>0.25812422580645167</v>
      </c>
      <c r="BO79" s="93">
        <v>0.74</v>
      </c>
      <c r="BP79" s="93">
        <f t="shared" si="96"/>
        <v>5.4616399999999992</v>
      </c>
      <c r="BQ79" s="93">
        <v>0</v>
      </c>
      <c r="BR79" s="94">
        <f t="shared" si="74"/>
        <v>3.9432480000000001</v>
      </c>
      <c r="BT79" s="93">
        <v>0.74</v>
      </c>
      <c r="BU79" s="93">
        <f t="shared" si="97"/>
        <v>5.7508400000000002</v>
      </c>
      <c r="BV79" s="93">
        <v>0.996</v>
      </c>
      <c r="BW79" s="94">
        <f t="shared" si="75"/>
        <v>1.1869216</v>
      </c>
      <c r="BY79" s="93">
        <v>0.74</v>
      </c>
      <c r="BZ79" s="93">
        <f t="shared" si="98"/>
        <v>5.8623799999999999</v>
      </c>
      <c r="CA79" s="93">
        <v>0</v>
      </c>
      <c r="CB79" s="94">
        <f t="shared" si="76"/>
        <v>1.0194036614173227</v>
      </c>
      <c r="CD79" s="93">
        <v>0.74</v>
      </c>
      <c r="CE79" s="93">
        <f t="shared" si="99"/>
        <v>5.8128799999999998</v>
      </c>
      <c r="CF79" s="93">
        <v>3</v>
      </c>
      <c r="CG79" s="94">
        <f t="shared" si="77"/>
        <v>1.9888575559380381</v>
      </c>
      <c r="CI79" s="93">
        <v>0.74</v>
      </c>
      <c r="CJ79" s="93">
        <f t="shared" si="100"/>
        <v>6.0083999999999991</v>
      </c>
      <c r="CK79" s="93">
        <v>0.2</v>
      </c>
      <c r="CL79" s="94">
        <f t="shared" si="78"/>
        <v>2.1219775559380381</v>
      </c>
      <c r="CN79" s="93">
        <v>0.74</v>
      </c>
      <c r="CO79" s="93">
        <f t="shared" si="101"/>
        <v>6.0759000000000007</v>
      </c>
      <c r="CP79" s="93">
        <v>0</v>
      </c>
      <c r="CQ79" s="94">
        <f t="shared" si="79"/>
        <v>0.38738402666724769</v>
      </c>
      <c r="CS79" s="93">
        <v>0.74</v>
      </c>
      <c r="CT79" s="93">
        <f t="shared" si="102"/>
        <v>5.9766399999999997</v>
      </c>
      <c r="CU79" s="93">
        <v>0</v>
      </c>
      <c r="CV79" s="94">
        <f t="shared" si="80"/>
        <v>2.411909176470588</v>
      </c>
      <c r="CX79" s="93">
        <v>0.74</v>
      </c>
      <c r="CY79" s="93">
        <f t="shared" si="103"/>
        <v>6.42652</v>
      </c>
      <c r="CZ79" s="93">
        <v>0.54</v>
      </c>
      <c r="DA79" s="94">
        <f t="shared" si="81"/>
        <v>1.9207289999999999</v>
      </c>
      <c r="DC79" s="93">
        <v>0.74</v>
      </c>
      <c r="DD79" s="93">
        <f t="shared" si="104"/>
        <v>6.3671800000000003</v>
      </c>
      <c r="DE79" s="93">
        <v>0.46</v>
      </c>
      <c r="DF79" s="94">
        <f t="shared" si="82"/>
        <v>0.41004299051233389</v>
      </c>
    </row>
    <row r="80" spans="2:110" x14ac:dyDescent="0.25">
      <c r="B80" s="93">
        <v>0.75</v>
      </c>
      <c r="C80" s="93">
        <f t="shared" si="83"/>
        <v>6.3709999999999996</v>
      </c>
      <c r="D80" s="93">
        <v>0.83</v>
      </c>
      <c r="E80" s="94">
        <f t="shared" si="61"/>
        <v>1.3886089716006886</v>
      </c>
      <c r="G80" s="93">
        <v>0.75</v>
      </c>
      <c r="H80" s="93">
        <f t="shared" si="84"/>
        <v>5.9962499999999999</v>
      </c>
      <c r="I80" s="93">
        <v>0.54</v>
      </c>
      <c r="J80" s="94">
        <f t="shared" si="62"/>
        <v>1.7383544738571837</v>
      </c>
      <c r="L80" s="93">
        <v>0.75</v>
      </c>
      <c r="M80" s="93">
        <f t="shared" si="85"/>
        <v>6.3172499999999996</v>
      </c>
      <c r="N80" s="93">
        <v>1.77</v>
      </c>
      <c r="O80" s="94">
        <f t="shared" si="63"/>
        <v>1.3937775590551182</v>
      </c>
      <c r="Q80" s="93">
        <v>0.75</v>
      </c>
      <c r="R80" s="93">
        <f t="shared" si="86"/>
        <v>5.5132500000000002</v>
      </c>
      <c r="S80" s="93">
        <v>0.45</v>
      </c>
      <c r="T80" s="94">
        <f t="shared" si="64"/>
        <v>3.3354900590551182</v>
      </c>
      <c r="V80" s="93">
        <v>0.75</v>
      </c>
      <c r="W80" s="93">
        <f t="shared" si="87"/>
        <v>5.7635000000000005</v>
      </c>
      <c r="X80" s="93">
        <v>0.33</v>
      </c>
      <c r="Y80" s="94">
        <f t="shared" si="65"/>
        <v>2.3806556091776905</v>
      </c>
      <c r="AA80" s="93">
        <v>0.75</v>
      </c>
      <c r="AB80" s="93">
        <f t="shared" si="88"/>
        <v>6.1967499999999998</v>
      </c>
      <c r="AC80" s="93">
        <v>0.32</v>
      </c>
      <c r="AD80" s="94">
        <f t="shared" si="66"/>
        <v>2.0232272058823528</v>
      </c>
      <c r="AF80" s="93">
        <v>0.75</v>
      </c>
      <c r="AG80" s="93">
        <f t="shared" si="89"/>
        <v>5.7235000000000005</v>
      </c>
      <c r="AH80" s="93">
        <v>0.44</v>
      </c>
      <c r="AI80" s="94">
        <f t="shared" si="67"/>
        <v>2.8429841375770022</v>
      </c>
      <c r="AK80" s="93">
        <v>0.75</v>
      </c>
      <c r="AL80" s="93">
        <f t="shared" si="90"/>
        <v>6.1472499999999997</v>
      </c>
      <c r="AM80" s="93">
        <v>0.69</v>
      </c>
      <c r="AN80" s="94">
        <f t="shared" si="68"/>
        <v>2.4522897058823525</v>
      </c>
      <c r="AP80" s="93">
        <v>0.75</v>
      </c>
      <c r="AQ80" s="93">
        <f t="shared" si="91"/>
        <v>5.9942499999999992</v>
      </c>
      <c r="AR80" s="93">
        <v>1.36</v>
      </c>
      <c r="AS80" s="94">
        <f t="shared" si="69"/>
        <v>2.1276594184080202</v>
      </c>
      <c r="AU80" s="93">
        <v>0.75</v>
      </c>
      <c r="AV80" s="93">
        <f t="shared" si="92"/>
        <v>5.6025</v>
      </c>
      <c r="AW80" s="93">
        <v>0.56999999999999995</v>
      </c>
      <c r="AX80" s="94">
        <f t="shared" si="70"/>
        <v>2.8624091375770022</v>
      </c>
      <c r="AZ80" s="93">
        <v>0.75</v>
      </c>
      <c r="BA80" s="93">
        <f t="shared" si="93"/>
        <v>5.9287499999999991</v>
      </c>
      <c r="BB80" s="93">
        <v>2.7</v>
      </c>
      <c r="BC80" s="94">
        <f t="shared" si="71"/>
        <v>2.1417147058823525</v>
      </c>
      <c r="BE80" s="93">
        <v>0.75</v>
      </c>
      <c r="BF80" s="93">
        <f t="shared" si="94"/>
        <v>5.2705000000000002</v>
      </c>
      <c r="BG80" s="93">
        <v>1.0329999999999999</v>
      </c>
      <c r="BH80" s="94">
        <f t="shared" si="72"/>
        <v>4.3448072125256676</v>
      </c>
      <c r="BJ80" s="93">
        <v>0.75</v>
      </c>
      <c r="BK80" s="93">
        <f t="shared" si="95"/>
        <v>6.4644999999999992</v>
      </c>
      <c r="BL80" s="93">
        <v>0.21</v>
      </c>
      <c r="BM80" s="94">
        <f t="shared" si="73"/>
        <v>0.2428326612903226</v>
      </c>
      <c r="BO80" s="93">
        <v>0.75</v>
      </c>
      <c r="BP80" s="93">
        <f t="shared" si="96"/>
        <v>5.4595000000000002</v>
      </c>
      <c r="BQ80" s="93">
        <v>0</v>
      </c>
      <c r="BR80" s="94">
        <f t="shared" si="74"/>
        <v>3.9363999999999999</v>
      </c>
      <c r="BT80" s="93">
        <v>0.75</v>
      </c>
      <c r="BU80" s="93">
        <f t="shared" si="97"/>
        <v>5.7554999999999996</v>
      </c>
      <c r="BV80" s="93">
        <v>0.996</v>
      </c>
      <c r="BW80" s="94">
        <f t="shared" si="75"/>
        <v>1.1595500000000001</v>
      </c>
      <c r="BY80" s="93">
        <v>0.75</v>
      </c>
      <c r="BZ80" s="93">
        <f t="shared" si="98"/>
        <v>5.8627500000000001</v>
      </c>
      <c r="CA80" s="93">
        <v>0</v>
      </c>
      <c r="CB80" s="94">
        <f t="shared" si="76"/>
        <v>1.000965059055118</v>
      </c>
      <c r="CD80" s="93">
        <v>0.75</v>
      </c>
      <c r="CE80" s="93">
        <f t="shared" si="99"/>
        <v>5.8219999999999992</v>
      </c>
      <c r="CF80" s="93">
        <v>3</v>
      </c>
      <c r="CG80" s="94">
        <f t="shared" si="77"/>
        <v>1.9686394148020656</v>
      </c>
      <c r="CI80" s="93">
        <v>0.75</v>
      </c>
      <c r="CJ80" s="93">
        <f t="shared" si="100"/>
        <v>6.01</v>
      </c>
      <c r="CK80" s="93">
        <v>0.2</v>
      </c>
      <c r="CL80" s="94">
        <f t="shared" si="78"/>
        <v>2.1036394148020654</v>
      </c>
      <c r="CN80" s="93">
        <v>0.75</v>
      </c>
      <c r="CO80" s="93">
        <f t="shared" si="101"/>
        <v>6.0762499999999999</v>
      </c>
      <c r="CP80" s="93">
        <v>0</v>
      </c>
      <c r="CQ80" s="94">
        <f t="shared" si="79"/>
        <v>0.37021102856271376</v>
      </c>
      <c r="CS80" s="93">
        <v>0.75</v>
      </c>
      <c r="CT80" s="93">
        <f t="shared" si="102"/>
        <v>5.9814999999999996</v>
      </c>
      <c r="CU80" s="93">
        <v>0</v>
      </c>
      <c r="CV80" s="94">
        <f t="shared" si="80"/>
        <v>2.4066647058823527</v>
      </c>
      <c r="CX80" s="93">
        <v>0.75</v>
      </c>
      <c r="CY80" s="93">
        <f t="shared" si="103"/>
        <v>6.4284999999999997</v>
      </c>
      <c r="CZ80" s="93">
        <v>0.54</v>
      </c>
      <c r="DA80" s="94">
        <f t="shared" si="81"/>
        <v>1.9034375000000001</v>
      </c>
      <c r="DC80" s="93">
        <v>0.75</v>
      </c>
      <c r="DD80" s="93">
        <f t="shared" si="104"/>
        <v>6.3707499999999992</v>
      </c>
      <c r="DE80" s="93">
        <v>0.46</v>
      </c>
      <c r="DF80" s="94">
        <f t="shared" si="82"/>
        <v>0.38828339658444017</v>
      </c>
    </row>
    <row r="81" spans="2:110" x14ac:dyDescent="0.25">
      <c r="B81" s="93">
        <v>0.76</v>
      </c>
      <c r="C81" s="93">
        <f t="shared" si="83"/>
        <v>6.3752800000000001</v>
      </c>
      <c r="D81" s="93">
        <v>0.83</v>
      </c>
      <c r="E81" s="94">
        <f t="shared" si="61"/>
        <v>1.3913226127366611</v>
      </c>
      <c r="G81" s="93">
        <v>0.76</v>
      </c>
      <c r="H81" s="93">
        <f t="shared" si="84"/>
        <v>5.9984000000000002</v>
      </c>
      <c r="I81" s="93">
        <v>0.54</v>
      </c>
      <c r="J81" s="94">
        <f t="shared" si="62"/>
        <v>1.7338517303590064</v>
      </c>
      <c r="L81" s="93">
        <v>0.76</v>
      </c>
      <c r="M81" s="93">
        <f t="shared" si="85"/>
        <v>6.3236799999999995</v>
      </c>
      <c r="N81" s="93">
        <v>1.77</v>
      </c>
      <c r="O81" s="94">
        <f t="shared" si="63"/>
        <v>1.3940284566929135</v>
      </c>
      <c r="Q81" s="93">
        <v>0.76</v>
      </c>
      <c r="R81" s="93">
        <f t="shared" si="86"/>
        <v>5.5089600000000001</v>
      </c>
      <c r="S81" s="93">
        <v>0.45</v>
      </c>
      <c r="T81" s="94">
        <f t="shared" si="64"/>
        <v>3.3515984566929133</v>
      </c>
      <c r="V81" s="93">
        <v>0.76</v>
      </c>
      <c r="W81" s="93">
        <f t="shared" si="87"/>
        <v>5.7596800000000004</v>
      </c>
      <c r="X81" s="93">
        <v>0.33</v>
      </c>
      <c r="Y81" s="94">
        <f t="shared" si="65"/>
        <v>2.3927965388146899</v>
      </c>
      <c r="AA81" s="93">
        <v>0.76</v>
      </c>
      <c r="AB81" s="93">
        <f t="shared" si="88"/>
        <v>6.1929999999999996</v>
      </c>
      <c r="AC81" s="93">
        <v>0.32</v>
      </c>
      <c r="AD81" s="94">
        <f t="shared" si="66"/>
        <v>2.0325522352941174</v>
      </c>
      <c r="AF81" s="93">
        <v>0.76</v>
      </c>
      <c r="AG81" s="93">
        <f t="shared" si="89"/>
        <v>5.7212800000000001</v>
      </c>
      <c r="AH81" s="93">
        <v>0.44</v>
      </c>
      <c r="AI81" s="94">
        <f t="shared" si="67"/>
        <v>2.836367926078029</v>
      </c>
      <c r="AK81" s="93">
        <v>0.76</v>
      </c>
      <c r="AL81" s="93">
        <f t="shared" si="90"/>
        <v>6.1454800000000001</v>
      </c>
      <c r="AM81" s="93">
        <v>0.69</v>
      </c>
      <c r="AN81" s="94">
        <f t="shared" si="68"/>
        <v>2.4435642352941174</v>
      </c>
      <c r="AP81" s="93">
        <v>0.76</v>
      </c>
      <c r="AQ81" s="93">
        <f t="shared" si="91"/>
        <v>5.9985999999999997</v>
      </c>
      <c r="AR81" s="93">
        <v>1.36</v>
      </c>
      <c r="AS81" s="94">
        <f t="shared" si="69"/>
        <v>2.1303111593187585</v>
      </c>
      <c r="AU81" s="93">
        <v>0.76</v>
      </c>
      <c r="AV81" s="93">
        <f t="shared" si="92"/>
        <v>5.6051200000000003</v>
      </c>
      <c r="AW81" s="93">
        <v>0.56999999999999995</v>
      </c>
      <c r="AX81" s="94">
        <f t="shared" si="70"/>
        <v>2.8547039260780287</v>
      </c>
      <c r="AZ81" s="93">
        <v>0.76</v>
      </c>
      <c r="BA81" s="93">
        <f t="shared" si="93"/>
        <v>5.9357199999999999</v>
      </c>
      <c r="BB81" s="93">
        <v>2.7</v>
      </c>
      <c r="BC81" s="94">
        <f t="shared" si="71"/>
        <v>2.1405882352941172</v>
      </c>
      <c r="BE81" s="93">
        <v>0.76</v>
      </c>
      <c r="BF81" s="93">
        <f t="shared" si="94"/>
        <v>5.2652000000000001</v>
      </c>
      <c r="BG81" s="93">
        <v>1.0329999999999999</v>
      </c>
      <c r="BH81" s="94">
        <f t="shared" si="72"/>
        <v>4.374535724024641</v>
      </c>
      <c r="BJ81" s="93">
        <v>0.76</v>
      </c>
      <c r="BK81" s="93">
        <f t="shared" si="95"/>
        <v>6.4643199999999998</v>
      </c>
      <c r="BL81" s="93">
        <v>0.21</v>
      </c>
      <c r="BM81" s="94">
        <f t="shared" si="73"/>
        <v>0.22758309677419353</v>
      </c>
      <c r="BO81" s="93">
        <v>0.76</v>
      </c>
      <c r="BP81" s="93">
        <f t="shared" si="96"/>
        <v>5.4573599999999995</v>
      </c>
      <c r="BQ81" s="93">
        <v>0</v>
      </c>
      <c r="BR81" s="94">
        <f t="shared" si="74"/>
        <v>3.9295520000000002</v>
      </c>
      <c r="BT81" s="93">
        <v>0.76</v>
      </c>
      <c r="BU81" s="93">
        <f t="shared" si="97"/>
        <v>5.7601599999999999</v>
      </c>
      <c r="BV81" s="93">
        <v>0.996</v>
      </c>
      <c r="BW81" s="94">
        <f t="shared" si="75"/>
        <v>1.1323776000000001</v>
      </c>
      <c r="BY81" s="93">
        <v>0.76</v>
      </c>
      <c r="BZ81" s="93">
        <f t="shared" si="98"/>
        <v>5.8631200000000003</v>
      </c>
      <c r="CA81" s="93">
        <v>0</v>
      </c>
      <c r="CB81" s="94">
        <f t="shared" si="76"/>
        <v>0.9825264566929135</v>
      </c>
      <c r="CD81" s="93">
        <v>0.76</v>
      </c>
      <c r="CE81" s="93">
        <f t="shared" si="99"/>
        <v>5.8311200000000003</v>
      </c>
      <c r="CF81" s="93">
        <v>3</v>
      </c>
      <c r="CG81" s="94">
        <f t="shared" si="77"/>
        <v>1.9490212736660926</v>
      </c>
      <c r="CI81" s="93">
        <v>0.76</v>
      </c>
      <c r="CJ81" s="93">
        <f t="shared" si="100"/>
        <v>6.0115999999999996</v>
      </c>
      <c r="CK81" s="93">
        <v>0.2</v>
      </c>
      <c r="CL81" s="94">
        <f t="shared" si="78"/>
        <v>2.085341273666093</v>
      </c>
      <c r="CN81" s="93">
        <v>0.76</v>
      </c>
      <c r="CO81" s="93">
        <f t="shared" si="101"/>
        <v>6.0766</v>
      </c>
      <c r="CP81" s="93">
        <v>0</v>
      </c>
      <c r="CQ81" s="94">
        <f t="shared" si="79"/>
        <v>0.35303803045817989</v>
      </c>
      <c r="CS81" s="93">
        <v>0.76</v>
      </c>
      <c r="CT81" s="93">
        <f t="shared" si="102"/>
        <v>5.9863599999999995</v>
      </c>
      <c r="CU81" s="93">
        <v>0</v>
      </c>
      <c r="CV81" s="94">
        <f t="shared" si="80"/>
        <v>2.4014202352941174</v>
      </c>
      <c r="CX81" s="93">
        <v>0.76</v>
      </c>
      <c r="CY81" s="93">
        <f t="shared" si="103"/>
        <v>6.4304800000000002</v>
      </c>
      <c r="CZ81" s="93">
        <v>0.54</v>
      </c>
      <c r="DA81" s="94">
        <f t="shared" si="81"/>
        <v>1.8862540000000001</v>
      </c>
      <c r="DC81" s="93">
        <v>0.76</v>
      </c>
      <c r="DD81" s="93">
        <f t="shared" si="104"/>
        <v>6.37432</v>
      </c>
      <c r="DE81" s="93">
        <v>0.46</v>
      </c>
      <c r="DF81" s="94">
        <f t="shared" si="82"/>
        <v>0.36661580265654636</v>
      </c>
    </row>
    <row r="82" spans="2:110" x14ac:dyDescent="0.25">
      <c r="B82" s="93">
        <v>0.77</v>
      </c>
      <c r="C82" s="93">
        <f t="shared" si="83"/>
        <v>6.3795599999999997</v>
      </c>
      <c r="D82" s="93">
        <v>0.83</v>
      </c>
      <c r="E82" s="94">
        <f t="shared" si="61"/>
        <v>1.3942022538726335</v>
      </c>
      <c r="G82" s="93">
        <v>0.77</v>
      </c>
      <c r="H82" s="93">
        <f t="shared" si="84"/>
        <v>6.0005500000000005</v>
      </c>
      <c r="I82" s="93">
        <v>0.54</v>
      </c>
      <c r="J82" s="94">
        <f t="shared" si="62"/>
        <v>1.7294569868608292</v>
      </c>
      <c r="L82" s="93">
        <v>0.77</v>
      </c>
      <c r="M82" s="93">
        <f t="shared" si="85"/>
        <v>6.3301099999999995</v>
      </c>
      <c r="N82" s="93">
        <v>1.77</v>
      </c>
      <c r="O82" s="94">
        <f t="shared" si="63"/>
        <v>1.3946333543307088</v>
      </c>
      <c r="Q82" s="93">
        <v>0.77</v>
      </c>
      <c r="R82" s="93">
        <f t="shared" si="86"/>
        <v>5.5046699999999991</v>
      </c>
      <c r="S82" s="93">
        <v>0.45</v>
      </c>
      <c r="T82" s="94">
        <f t="shared" si="64"/>
        <v>3.3677968543307086</v>
      </c>
      <c r="V82" s="93">
        <v>0.77</v>
      </c>
      <c r="W82" s="93">
        <f t="shared" si="87"/>
        <v>5.7558600000000002</v>
      </c>
      <c r="X82" s="93">
        <v>0.33</v>
      </c>
      <c r="Y82" s="94">
        <f t="shared" si="65"/>
        <v>2.4050034684516888</v>
      </c>
      <c r="AA82" s="93">
        <v>0.77</v>
      </c>
      <c r="AB82" s="93">
        <f t="shared" si="88"/>
        <v>6.1892499999999995</v>
      </c>
      <c r="AC82" s="93">
        <v>0.32</v>
      </c>
      <c r="AD82" s="94">
        <f t="shared" si="66"/>
        <v>2.0419412647058826</v>
      </c>
      <c r="AF82" s="93">
        <v>0.77</v>
      </c>
      <c r="AG82" s="93">
        <f t="shared" si="89"/>
        <v>5.7190600000000007</v>
      </c>
      <c r="AH82" s="93">
        <v>0.44</v>
      </c>
      <c r="AI82" s="94">
        <f t="shared" si="67"/>
        <v>2.8298397145790553</v>
      </c>
      <c r="AK82" s="93">
        <v>0.77</v>
      </c>
      <c r="AL82" s="93">
        <f t="shared" si="90"/>
        <v>6.1437099999999996</v>
      </c>
      <c r="AM82" s="93">
        <v>0.69</v>
      </c>
      <c r="AN82" s="94">
        <f t="shared" si="68"/>
        <v>2.434976764705882</v>
      </c>
      <c r="AP82" s="93">
        <v>0.77</v>
      </c>
      <c r="AQ82" s="93">
        <f t="shared" si="91"/>
        <v>6.0029499999999993</v>
      </c>
      <c r="AR82" s="93">
        <v>1.36</v>
      </c>
      <c r="AS82" s="94">
        <f t="shared" si="69"/>
        <v>2.1332349002294961</v>
      </c>
      <c r="AU82" s="93">
        <v>0.77</v>
      </c>
      <c r="AV82" s="93">
        <f t="shared" si="92"/>
        <v>5.6077400000000006</v>
      </c>
      <c r="AW82" s="93">
        <v>0.56999999999999995</v>
      </c>
      <c r="AX82" s="94">
        <f t="shared" si="70"/>
        <v>2.8471127145790551</v>
      </c>
      <c r="AZ82" s="93">
        <v>0.77</v>
      </c>
      <c r="BA82" s="93">
        <f t="shared" si="93"/>
        <v>5.9426899999999998</v>
      </c>
      <c r="BB82" s="93">
        <v>2.7</v>
      </c>
      <c r="BC82" s="94">
        <f t="shared" si="71"/>
        <v>2.140001764705882</v>
      </c>
      <c r="BE82" s="93">
        <v>0.77</v>
      </c>
      <c r="BF82" s="93">
        <f t="shared" si="94"/>
        <v>5.2599</v>
      </c>
      <c r="BG82" s="93">
        <v>1.0329999999999999</v>
      </c>
      <c r="BH82" s="94">
        <f t="shared" si="72"/>
        <v>4.4044708355236146</v>
      </c>
      <c r="BJ82" s="93">
        <v>0.77</v>
      </c>
      <c r="BK82" s="93">
        <f t="shared" si="95"/>
        <v>6.4641399999999996</v>
      </c>
      <c r="BL82" s="93">
        <v>0.21</v>
      </c>
      <c r="BM82" s="94">
        <f t="shared" si="73"/>
        <v>0.21237553225806452</v>
      </c>
      <c r="BO82" s="93">
        <v>0.77</v>
      </c>
      <c r="BP82" s="93">
        <f t="shared" si="96"/>
        <v>5.4552199999999997</v>
      </c>
      <c r="BQ82" s="93">
        <v>0</v>
      </c>
      <c r="BR82" s="94">
        <f t="shared" si="74"/>
        <v>3.922704</v>
      </c>
      <c r="BT82" s="93">
        <v>0.77</v>
      </c>
      <c r="BU82" s="93">
        <f t="shared" si="97"/>
        <v>5.7648200000000003</v>
      </c>
      <c r="BV82" s="93">
        <v>0.996</v>
      </c>
      <c r="BW82" s="94">
        <f t="shared" si="75"/>
        <v>1.1054043999999998</v>
      </c>
      <c r="BY82" s="93">
        <v>0.77</v>
      </c>
      <c r="BZ82" s="93">
        <f t="shared" si="98"/>
        <v>5.8634900000000005</v>
      </c>
      <c r="CA82" s="93">
        <v>0</v>
      </c>
      <c r="CB82" s="94">
        <f t="shared" si="76"/>
        <v>0.96408785433070865</v>
      </c>
      <c r="CD82" s="93">
        <v>0.77</v>
      </c>
      <c r="CE82" s="93">
        <f t="shared" si="99"/>
        <v>5.8402399999999997</v>
      </c>
      <c r="CF82" s="93">
        <v>3</v>
      </c>
      <c r="CG82" s="94">
        <f t="shared" si="77"/>
        <v>1.9300031325301203</v>
      </c>
      <c r="CI82" s="93">
        <v>0.77</v>
      </c>
      <c r="CJ82" s="93">
        <f t="shared" si="100"/>
        <v>6.0131999999999994</v>
      </c>
      <c r="CK82" s="93">
        <v>0.2</v>
      </c>
      <c r="CL82" s="94">
        <f t="shared" si="78"/>
        <v>2.0670831325301209</v>
      </c>
      <c r="CN82" s="93">
        <v>0.77</v>
      </c>
      <c r="CO82" s="93">
        <f t="shared" si="101"/>
        <v>6.0769500000000001</v>
      </c>
      <c r="CP82" s="93">
        <v>0</v>
      </c>
      <c r="CQ82" s="94">
        <f t="shared" si="79"/>
        <v>0.33586503235364601</v>
      </c>
      <c r="CS82" s="93">
        <v>0.77</v>
      </c>
      <c r="CT82" s="93">
        <f t="shared" si="102"/>
        <v>5.9912199999999993</v>
      </c>
      <c r="CU82" s="93">
        <v>0</v>
      </c>
      <c r="CV82" s="94">
        <f t="shared" si="80"/>
        <v>2.3961757647058821</v>
      </c>
      <c r="CX82" s="93">
        <v>0.77</v>
      </c>
      <c r="CY82" s="93">
        <f t="shared" si="103"/>
        <v>6.4324599999999998</v>
      </c>
      <c r="CZ82" s="93">
        <v>0.54</v>
      </c>
      <c r="DA82" s="94">
        <f t="shared" si="81"/>
        <v>1.8691785000000001</v>
      </c>
      <c r="DC82" s="93">
        <v>0.77</v>
      </c>
      <c r="DD82" s="93">
        <f t="shared" si="104"/>
        <v>6.3778899999999998</v>
      </c>
      <c r="DE82" s="93">
        <v>0.46</v>
      </c>
      <c r="DF82" s="94">
        <f t="shared" si="82"/>
        <v>0.34504020872865265</v>
      </c>
    </row>
    <row r="83" spans="2:110" x14ac:dyDescent="0.25">
      <c r="B83" s="93">
        <v>0.78</v>
      </c>
      <c r="C83" s="93">
        <f t="shared" si="83"/>
        <v>6.3838399999999993</v>
      </c>
      <c r="D83" s="93">
        <v>0.83</v>
      </c>
      <c r="E83" s="94">
        <f t="shared" si="61"/>
        <v>1.3972478950086058</v>
      </c>
      <c r="G83" s="93">
        <v>0.78</v>
      </c>
      <c r="H83" s="93">
        <f t="shared" si="84"/>
        <v>6.0026999999999999</v>
      </c>
      <c r="I83" s="93">
        <v>0.54</v>
      </c>
      <c r="J83" s="94">
        <f t="shared" si="62"/>
        <v>1.7251702433626517</v>
      </c>
      <c r="L83" s="93">
        <v>0.78</v>
      </c>
      <c r="M83" s="93">
        <f t="shared" si="85"/>
        <v>6.3365399999999994</v>
      </c>
      <c r="N83" s="93">
        <v>1.77</v>
      </c>
      <c r="O83" s="94">
        <f t="shared" si="63"/>
        <v>1.3955922519685042</v>
      </c>
      <c r="Q83" s="93">
        <v>0.78</v>
      </c>
      <c r="R83" s="93">
        <f t="shared" si="86"/>
        <v>5.5003799999999998</v>
      </c>
      <c r="S83" s="93">
        <v>0.45</v>
      </c>
      <c r="T83" s="94">
        <f t="shared" si="64"/>
        <v>3.3840852519685041</v>
      </c>
      <c r="V83" s="93">
        <v>0.78</v>
      </c>
      <c r="W83" s="93">
        <f t="shared" si="87"/>
        <v>5.75204</v>
      </c>
      <c r="X83" s="93">
        <v>0.33</v>
      </c>
      <c r="Y83" s="94">
        <f t="shared" si="65"/>
        <v>2.417276398088688</v>
      </c>
      <c r="AA83" s="93">
        <v>0.78</v>
      </c>
      <c r="AB83" s="93">
        <f t="shared" si="88"/>
        <v>6.1855000000000002</v>
      </c>
      <c r="AC83" s="93">
        <v>0.32</v>
      </c>
      <c r="AD83" s="94">
        <f t="shared" si="66"/>
        <v>2.0513942941176468</v>
      </c>
      <c r="AF83" s="93">
        <v>0.78</v>
      </c>
      <c r="AG83" s="93">
        <f t="shared" si="89"/>
        <v>5.7168400000000004</v>
      </c>
      <c r="AH83" s="93">
        <v>0.44</v>
      </c>
      <c r="AI83" s="94">
        <f t="shared" si="67"/>
        <v>2.8233995030800823</v>
      </c>
      <c r="AK83" s="93">
        <v>0.78</v>
      </c>
      <c r="AL83" s="93">
        <f t="shared" si="90"/>
        <v>6.14194</v>
      </c>
      <c r="AM83" s="93">
        <v>0.69</v>
      </c>
      <c r="AN83" s="94">
        <f t="shared" si="68"/>
        <v>2.4265272941176468</v>
      </c>
      <c r="AP83" s="93">
        <v>0.78</v>
      </c>
      <c r="AQ83" s="93">
        <f t="shared" si="91"/>
        <v>6.0072999999999999</v>
      </c>
      <c r="AR83" s="93">
        <v>1.36</v>
      </c>
      <c r="AS83" s="94">
        <f t="shared" si="69"/>
        <v>2.1364306411402341</v>
      </c>
      <c r="AU83" s="93">
        <v>0.78</v>
      </c>
      <c r="AV83" s="93">
        <f t="shared" si="92"/>
        <v>5.61036</v>
      </c>
      <c r="AW83" s="93">
        <v>0.56999999999999995</v>
      </c>
      <c r="AX83" s="94">
        <f t="shared" si="70"/>
        <v>2.8396355030800824</v>
      </c>
      <c r="AZ83" s="93">
        <v>0.78</v>
      </c>
      <c r="BA83" s="93">
        <f t="shared" si="93"/>
        <v>5.9496599999999997</v>
      </c>
      <c r="BB83" s="93">
        <v>2.7</v>
      </c>
      <c r="BC83" s="94">
        <f t="shared" si="71"/>
        <v>2.1399552941176467</v>
      </c>
      <c r="BE83" s="93">
        <v>0.78</v>
      </c>
      <c r="BF83" s="93">
        <f t="shared" si="94"/>
        <v>5.2545999999999999</v>
      </c>
      <c r="BG83" s="93">
        <v>1.0329999999999999</v>
      </c>
      <c r="BH83" s="94">
        <f t="shared" si="72"/>
        <v>4.4346125470225877</v>
      </c>
      <c r="BJ83" s="93">
        <v>0.78</v>
      </c>
      <c r="BK83" s="93">
        <f t="shared" si="95"/>
        <v>6.4639600000000002</v>
      </c>
      <c r="BL83" s="93">
        <v>0.21</v>
      </c>
      <c r="BM83" s="94">
        <f t="shared" si="73"/>
        <v>0.19720996774193547</v>
      </c>
      <c r="BO83" s="93">
        <v>0.78</v>
      </c>
      <c r="BP83" s="93">
        <f t="shared" si="96"/>
        <v>5.4530799999999999</v>
      </c>
      <c r="BQ83" s="93">
        <v>0</v>
      </c>
      <c r="BR83" s="94">
        <f t="shared" si="74"/>
        <v>3.9158559999999998</v>
      </c>
      <c r="BT83" s="93">
        <v>0.78</v>
      </c>
      <c r="BU83" s="93">
        <f t="shared" si="97"/>
        <v>5.7694799999999997</v>
      </c>
      <c r="BV83" s="93">
        <v>0.996</v>
      </c>
      <c r="BW83" s="94">
        <f t="shared" si="75"/>
        <v>1.0786304</v>
      </c>
      <c r="BY83" s="93">
        <v>0.78</v>
      </c>
      <c r="BZ83" s="93">
        <f t="shared" si="98"/>
        <v>5.8638599999999999</v>
      </c>
      <c r="CA83" s="93">
        <v>0</v>
      </c>
      <c r="CB83" s="94">
        <f t="shared" si="76"/>
        <v>0.94564925196850391</v>
      </c>
      <c r="CD83" s="93">
        <v>0.78</v>
      </c>
      <c r="CE83" s="93">
        <f t="shared" si="99"/>
        <v>5.8493599999999999</v>
      </c>
      <c r="CF83" s="93">
        <v>3</v>
      </c>
      <c r="CG83" s="94">
        <f t="shared" si="77"/>
        <v>1.9115849913941478</v>
      </c>
      <c r="CI83" s="93">
        <v>0.78</v>
      </c>
      <c r="CJ83" s="93">
        <f t="shared" si="100"/>
        <v>6.0148000000000001</v>
      </c>
      <c r="CK83" s="93">
        <v>0.2</v>
      </c>
      <c r="CL83" s="94">
        <f t="shared" si="78"/>
        <v>2.0488649913941477</v>
      </c>
      <c r="CN83" s="93">
        <v>0.78</v>
      </c>
      <c r="CO83" s="93">
        <f t="shared" si="101"/>
        <v>6.0772999999999993</v>
      </c>
      <c r="CP83" s="93">
        <v>0</v>
      </c>
      <c r="CQ83" s="94">
        <f t="shared" si="79"/>
        <v>0.31869203424911213</v>
      </c>
      <c r="CS83" s="93">
        <v>0.78</v>
      </c>
      <c r="CT83" s="93">
        <f t="shared" si="102"/>
        <v>5.9960800000000001</v>
      </c>
      <c r="CU83" s="93">
        <v>0</v>
      </c>
      <c r="CV83" s="94">
        <f t="shared" si="80"/>
        <v>2.3909312941176468</v>
      </c>
      <c r="CX83" s="93">
        <v>0.78</v>
      </c>
      <c r="CY83" s="93">
        <f t="shared" si="103"/>
        <v>6.4344399999999995</v>
      </c>
      <c r="CZ83" s="93">
        <v>0.54</v>
      </c>
      <c r="DA83" s="94">
        <f t="shared" si="81"/>
        <v>1.8522110000000001</v>
      </c>
      <c r="DC83" s="93">
        <v>0.78</v>
      </c>
      <c r="DD83" s="93">
        <f t="shared" si="104"/>
        <v>6.3814599999999997</v>
      </c>
      <c r="DE83" s="93">
        <v>0.46</v>
      </c>
      <c r="DF83" s="94">
        <f t="shared" si="82"/>
        <v>0.32355661480075887</v>
      </c>
    </row>
    <row r="84" spans="2:110" x14ac:dyDescent="0.25">
      <c r="B84" s="93">
        <v>0.79</v>
      </c>
      <c r="C84" s="93">
        <f t="shared" si="83"/>
        <v>6.3881199999999989</v>
      </c>
      <c r="D84" s="93">
        <v>0.83</v>
      </c>
      <c r="E84" s="94">
        <f t="shared" si="61"/>
        <v>1.4004595361445784</v>
      </c>
      <c r="G84" s="93">
        <v>0.79</v>
      </c>
      <c r="H84" s="93">
        <f t="shared" si="84"/>
        <v>6.0048499999999994</v>
      </c>
      <c r="I84" s="93">
        <v>0.54</v>
      </c>
      <c r="J84" s="94">
        <f t="shared" si="62"/>
        <v>1.7209914998644746</v>
      </c>
      <c r="L84" s="93">
        <v>0.79</v>
      </c>
      <c r="M84" s="93">
        <f t="shared" si="85"/>
        <v>6.3429699999999993</v>
      </c>
      <c r="N84" s="93">
        <v>1.77</v>
      </c>
      <c r="O84" s="94">
        <f t="shared" si="63"/>
        <v>1.3969051496062992</v>
      </c>
      <c r="Q84" s="93">
        <v>0.79</v>
      </c>
      <c r="R84" s="93">
        <f t="shared" si="86"/>
        <v>5.4960899999999997</v>
      </c>
      <c r="S84" s="93">
        <v>0.45</v>
      </c>
      <c r="T84" s="94">
        <f t="shared" si="64"/>
        <v>3.4004636496062992</v>
      </c>
      <c r="V84" s="93">
        <v>0.79</v>
      </c>
      <c r="W84" s="93">
        <f t="shared" si="87"/>
        <v>5.7482199999999999</v>
      </c>
      <c r="X84" s="93">
        <v>0.33</v>
      </c>
      <c r="Y84" s="94">
        <f t="shared" si="65"/>
        <v>2.4296153277256871</v>
      </c>
      <c r="AA84" s="93">
        <v>0.79</v>
      </c>
      <c r="AB84" s="93">
        <f t="shared" si="88"/>
        <v>6.1817499999999992</v>
      </c>
      <c r="AC84" s="93">
        <v>0.32</v>
      </c>
      <c r="AD84" s="94">
        <f t="shared" si="66"/>
        <v>2.0609113235294116</v>
      </c>
      <c r="AF84" s="93">
        <v>0.79</v>
      </c>
      <c r="AG84" s="93">
        <f t="shared" si="89"/>
        <v>5.71462</v>
      </c>
      <c r="AH84" s="93">
        <v>0.44</v>
      </c>
      <c r="AI84" s="94">
        <f t="shared" si="67"/>
        <v>2.8170472915811087</v>
      </c>
      <c r="AK84" s="93">
        <v>0.79</v>
      </c>
      <c r="AL84" s="93">
        <f t="shared" si="90"/>
        <v>6.1401699999999995</v>
      </c>
      <c r="AM84" s="93">
        <v>0.69</v>
      </c>
      <c r="AN84" s="94">
        <f t="shared" si="68"/>
        <v>2.4182158235294118</v>
      </c>
      <c r="AP84" s="93">
        <v>0.79</v>
      </c>
      <c r="AQ84" s="93">
        <f t="shared" si="91"/>
        <v>6.0116499999999995</v>
      </c>
      <c r="AR84" s="93">
        <v>1.36</v>
      </c>
      <c r="AS84" s="94">
        <f t="shared" si="69"/>
        <v>2.1398983820509723</v>
      </c>
      <c r="AU84" s="93">
        <v>0.79</v>
      </c>
      <c r="AV84" s="93">
        <f t="shared" si="92"/>
        <v>5.6129800000000003</v>
      </c>
      <c r="AW84" s="93">
        <v>0.56999999999999995</v>
      </c>
      <c r="AX84" s="94">
        <f t="shared" si="70"/>
        <v>2.8322722915811087</v>
      </c>
      <c r="AZ84" s="93">
        <v>0.79</v>
      </c>
      <c r="BA84" s="93">
        <f t="shared" si="93"/>
        <v>5.9566299999999996</v>
      </c>
      <c r="BB84" s="93">
        <v>2.7</v>
      </c>
      <c r="BC84" s="94">
        <f t="shared" si="71"/>
        <v>2.1404488235294115</v>
      </c>
      <c r="BE84" s="93">
        <v>0.79</v>
      </c>
      <c r="BF84" s="93">
        <f t="shared" si="94"/>
        <v>5.2492999999999999</v>
      </c>
      <c r="BG84" s="93">
        <v>1.0329999999999999</v>
      </c>
      <c r="BH84" s="94">
        <f t="shared" si="72"/>
        <v>4.4649608585215601</v>
      </c>
      <c r="BJ84" s="93">
        <v>0.79</v>
      </c>
      <c r="BK84" s="93">
        <f t="shared" si="95"/>
        <v>6.4637799999999999</v>
      </c>
      <c r="BL84" s="93">
        <v>0.21</v>
      </c>
      <c r="BM84" s="94">
        <f t="shared" si="73"/>
        <v>0.18208640322580638</v>
      </c>
      <c r="BO84" s="93">
        <v>0.79</v>
      </c>
      <c r="BP84" s="93">
        <f t="shared" si="96"/>
        <v>5.4509400000000001</v>
      </c>
      <c r="BQ84" s="93">
        <v>0</v>
      </c>
      <c r="BR84" s="94">
        <f t="shared" si="74"/>
        <v>3.909008</v>
      </c>
      <c r="BT84" s="93">
        <v>0.79</v>
      </c>
      <c r="BU84" s="93">
        <f t="shared" si="97"/>
        <v>5.7741400000000001</v>
      </c>
      <c r="BV84" s="93">
        <v>0.996</v>
      </c>
      <c r="BW84" s="94">
        <f t="shared" si="75"/>
        <v>1.0520555999999999</v>
      </c>
      <c r="BY84" s="93">
        <v>0.79</v>
      </c>
      <c r="BZ84" s="93">
        <f t="shared" si="98"/>
        <v>5.8642300000000001</v>
      </c>
      <c r="CA84" s="93">
        <v>0</v>
      </c>
      <c r="CB84" s="94">
        <f t="shared" si="76"/>
        <v>0.92721064960629906</v>
      </c>
      <c r="CD84" s="93">
        <v>0.79</v>
      </c>
      <c r="CE84" s="93">
        <f t="shared" si="99"/>
        <v>5.8584799999999992</v>
      </c>
      <c r="CF84" s="93">
        <v>3</v>
      </c>
      <c r="CG84" s="94">
        <f t="shared" si="77"/>
        <v>1.8937668502581753</v>
      </c>
      <c r="CI84" s="93">
        <v>0.79</v>
      </c>
      <c r="CJ84" s="93">
        <f t="shared" si="100"/>
        <v>6.0163999999999991</v>
      </c>
      <c r="CK84" s="93">
        <v>0.2</v>
      </c>
      <c r="CL84" s="94">
        <f t="shared" si="78"/>
        <v>2.0306868502581752</v>
      </c>
      <c r="CN84" s="93">
        <v>0.79</v>
      </c>
      <c r="CO84" s="93">
        <f t="shared" si="101"/>
        <v>6.0776500000000002</v>
      </c>
      <c r="CP84" s="93">
        <v>0</v>
      </c>
      <c r="CQ84" s="94">
        <f t="shared" si="79"/>
        <v>0.30151903614457826</v>
      </c>
      <c r="CS84" s="93">
        <v>0.79</v>
      </c>
      <c r="CT84" s="93">
        <f t="shared" si="102"/>
        <v>6.0009399999999999</v>
      </c>
      <c r="CU84" s="93">
        <v>0</v>
      </c>
      <c r="CV84" s="94">
        <f t="shared" si="80"/>
        <v>2.3856868235294115</v>
      </c>
      <c r="CX84" s="93">
        <v>0.79</v>
      </c>
      <c r="CY84" s="93">
        <f t="shared" si="103"/>
        <v>6.4364199999999991</v>
      </c>
      <c r="CZ84" s="93">
        <v>0.54</v>
      </c>
      <c r="DA84" s="94">
        <f t="shared" si="81"/>
        <v>1.8353515</v>
      </c>
      <c r="DC84" s="93">
        <v>0.79</v>
      </c>
      <c r="DD84" s="93">
        <f t="shared" si="104"/>
        <v>6.3850300000000004</v>
      </c>
      <c r="DE84" s="93">
        <v>0.46</v>
      </c>
      <c r="DF84" s="94">
        <f t="shared" si="82"/>
        <v>0.30216502087286512</v>
      </c>
    </row>
    <row r="85" spans="2:110" x14ac:dyDescent="0.25">
      <c r="B85" s="93">
        <v>0.8</v>
      </c>
      <c r="C85" s="93">
        <f t="shared" si="83"/>
        <v>6.3924000000000003</v>
      </c>
      <c r="D85" s="93">
        <v>0.83</v>
      </c>
      <c r="E85" s="94">
        <f t="shared" si="61"/>
        <v>1.4038371772805507</v>
      </c>
      <c r="G85" s="93">
        <v>0.8</v>
      </c>
      <c r="H85" s="93">
        <f t="shared" si="84"/>
        <v>6.0069999999999997</v>
      </c>
      <c r="I85" s="93">
        <v>0.54</v>
      </c>
      <c r="J85" s="94">
        <f t="shared" si="62"/>
        <v>1.7169207563662976</v>
      </c>
      <c r="L85" s="93">
        <v>0.8</v>
      </c>
      <c r="M85" s="93">
        <f t="shared" si="85"/>
        <v>6.3494000000000002</v>
      </c>
      <c r="N85" s="93">
        <v>1.77</v>
      </c>
      <c r="O85" s="94">
        <f t="shared" si="63"/>
        <v>1.3985720472440946</v>
      </c>
      <c r="Q85" s="93">
        <v>0.8</v>
      </c>
      <c r="R85" s="93">
        <f t="shared" si="86"/>
        <v>5.4917999999999996</v>
      </c>
      <c r="S85" s="93">
        <v>0.45</v>
      </c>
      <c r="T85" s="94">
        <f t="shared" si="64"/>
        <v>3.4169320472440945</v>
      </c>
      <c r="V85" s="93">
        <v>0.8</v>
      </c>
      <c r="W85" s="93">
        <f t="shared" si="87"/>
        <v>5.7444000000000006</v>
      </c>
      <c r="X85" s="93">
        <v>0.33</v>
      </c>
      <c r="Y85" s="94">
        <f t="shared" si="65"/>
        <v>2.4420202573626866</v>
      </c>
      <c r="AA85" s="93">
        <v>0.8</v>
      </c>
      <c r="AB85" s="93">
        <f t="shared" si="88"/>
        <v>6.1779999999999999</v>
      </c>
      <c r="AC85" s="93">
        <v>0.32</v>
      </c>
      <c r="AD85" s="94">
        <f t="shared" si="66"/>
        <v>2.0704923529411761</v>
      </c>
      <c r="AF85" s="93">
        <v>0.8</v>
      </c>
      <c r="AG85" s="93">
        <f t="shared" si="89"/>
        <v>5.7124000000000006</v>
      </c>
      <c r="AH85" s="93">
        <v>0.44</v>
      </c>
      <c r="AI85" s="94">
        <f t="shared" si="67"/>
        <v>2.8107830800821358</v>
      </c>
      <c r="AK85" s="93">
        <v>0.8</v>
      </c>
      <c r="AL85" s="93">
        <f t="shared" si="90"/>
        <v>6.1384000000000007</v>
      </c>
      <c r="AM85" s="93">
        <v>0.69</v>
      </c>
      <c r="AN85" s="94">
        <f t="shared" si="68"/>
        <v>2.4100423529411765</v>
      </c>
      <c r="AP85" s="93">
        <v>0.8</v>
      </c>
      <c r="AQ85" s="93">
        <f t="shared" si="91"/>
        <v>6.016</v>
      </c>
      <c r="AR85" s="93">
        <v>1.36</v>
      </c>
      <c r="AS85" s="94">
        <f t="shared" si="69"/>
        <v>2.1436381229617103</v>
      </c>
      <c r="AU85" s="93">
        <v>0.8</v>
      </c>
      <c r="AV85" s="93">
        <f t="shared" si="92"/>
        <v>5.6156000000000006</v>
      </c>
      <c r="AW85" s="93">
        <v>0.56999999999999995</v>
      </c>
      <c r="AX85" s="94">
        <f t="shared" si="70"/>
        <v>2.8250230800821354</v>
      </c>
      <c r="AZ85" s="93">
        <v>0.8</v>
      </c>
      <c r="BA85" s="93">
        <f t="shared" si="93"/>
        <v>5.9636000000000005</v>
      </c>
      <c r="BB85" s="93">
        <v>2.7</v>
      </c>
      <c r="BC85" s="94">
        <f t="shared" si="71"/>
        <v>2.1414823529411762</v>
      </c>
      <c r="BE85" s="93">
        <v>0.8</v>
      </c>
      <c r="BF85" s="93">
        <f t="shared" si="94"/>
        <v>5.2439999999999998</v>
      </c>
      <c r="BG85" s="93">
        <v>1.0329999999999999</v>
      </c>
      <c r="BH85" s="94">
        <f t="shared" si="72"/>
        <v>4.4955157700205337</v>
      </c>
      <c r="BJ85" s="93">
        <v>0.8</v>
      </c>
      <c r="BK85" s="93">
        <f t="shared" si="95"/>
        <v>6.4635999999999996</v>
      </c>
      <c r="BL85" s="93">
        <v>0.21</v>
      </c>
      <c r="BM85" s="94">
        <f t="shared" si="73"/>
        <v>0.16700483870967739</v>
      </c>
      <c r="BO85" s="93">
        <v>0.8</v>
      </c>
      <c r="BP85" s="93">
        <f t="shared" si="96"/>
        <v>5.4487999999999994</v>
      </c>
      <c r="BQ85" s="93">
        <v>0</v>
      </c>
      <c r="BR85" s="94">
        <f t="shared" si="74"/>
        <v>3.9021599999999999</v>
      </c>
      <c r="BT85" s="93">
        <v>0.8</v>
      </c>
      <c r="BU85" s="93">
        <f t="shared" si="97"/>
        <v>5.7788000000000004</v>
      </c>
      <c r="BV85" s="93">
        <v>0.996</v>
      </c>
      <c r="BW85" s="94">
        <f t="shared" si="75"/>
        <v>1.0256799999999999</v>
      </c>
      <c r="BY85" s="93">
        <v>0.8</v>
      </c>
      <c r="BZ85" s="93">
        <f t="shared" si="98"/>
        <v>5.8646000000000003</v>
      </c>
      <c r="CA85" s="93">
        <v>0</v>
      </c>
      <c r="CB85" s="94">
        <f t="shared" si="76"/>
        <v>0.90877204724409444</v>
      </c>
      <c r="CD85" s="93">
        <v>0.8</v>
      </c>
      <c r="CE85" s="93">
        <f t="shared" si="99"/>
        <v>5.8675999999999995</v>
      </c>
      <c r="CF85" s="93">
        <v>3</v>
      </c>
      <c r="CG85" s="94">
        <f t="shared" si="77"/>
        <v>1.8765487091222028</v>
      </c>
      <c r="CI85" s="93">
        <v>0.8</v>
      </c>
      <c r="CJ85" s="93">
        <f t="shared" si="100"/>
        <v>6.0179999999999998</v>
      </c>
      <c r="CK85" s="93">
        <v>0.2</v>
      </c>
      <c r="CL85" s="94">
        <f t="shared" si="78"/>
        <v>2.012548709122203</v>
      </c>
      <c r="CN85" s="93">
        <v>0.8</v>
      </c>
      <c r="CO85" s="93">
        <f t="shared" si="101"/>
        <v>6.0780000000000003</v>
      </c>
      <c r="CP85" s="93">
        <v>0</v>
      </c>
      <c r="CQ85" s="94">
        <f t="shared" si="79"/>
        <v>0.28434603804004432</v>
      </c>
      <c r="CS85" s="93">
        <v>0.8</v>
      </c>
      <c r="CT85" s="93">
        <f t="shared" si="102"/>
        <v>6.0058000000000007</v>
      </c>
      <c r="CU85" s="93">
        <v>0</v>
      </c>
      <c r="CV85" s="94">
        <f t="shared" si="80"/>
        <v>2.3804423529411762</v>
      </c>
      <c r="CX85" s="93">
        <v>0.8</v>
      </c>
      <c r="CY85" s="93">
        <f t="shared" si="103"/>
        <v>6.4383999999999997</v>
      </c>
      <c r="CZ85" s="93">
        <v>0.54</v>
      </c>
      <c r="DA85" s="94">
        <f t="shared" si="81"/>
        <v>1.8185999999999998</v>
      </c>
      <c r="DC85" s="93">
        <v>0.8</v>
      </c>
      <c r="DD85" s="93">
        <f t="shared" si="104"/>
        <v>6.3886000000000003</v>
      </c>
      <c r="DE85" s="93">
        <v>0.46</v>
      </c>
      <c r="DF85" s="94">
        <f t="shared" si="82"/>
        <v>0.28086542694497141</v>
      </c>
    </row>
    <row r="86" spans="2:110" x14ac:dyDescent="0.25">
      <c r="B86" s="93">
        <v>0.81</v>
      </c>
      <c r="C86" s="93">
        <f t="shared" si="83"/>
        <v>6.3966799999999999</v>
      </c>
      <c r="D86" s="93">
        <v>0.83</v>
      </c>
      <c r="E86" s="94">
        <f t="shared" si="61"/>
        <v>1.4073808184165231</v>
      </c>
      <c r="G86" s="93">
        <v>0.81</v>
      </c>
      <c r="H86" s="93">
        <f t="shared" si="84"/>
        <v>6.00915</v>
      </c>
      <c r="I86" s="93">
        <v>0.54</v>
      </c>
      <c r="J86" s="94">
        <f t="shared" si="62"/>
        <v>1.7129580128681203</v>
      </c>
      <c r="L86" s="93">
        <v>0.81</v>
      </c>
      <c r="M86" s="93">
        <f t="shared" si="85"/>
        <v>6.3558300000000001</v>
      </c>
      <c r="N86" s="93">
        <v>1.77</v>
      </c>
      <c r="O86" s="94">
        <f t="shared" si="63"/>
        <v>1.4005929448818897</v>
      </c>
      <c r="Q86" s="93">
        <v>0.81</v>
      </c>
      <c r="R86" s="93">
        <f t="shared" si="86"/>
        <v>5.4875100000000003</v>
      </c>
      <c r="S86" s="93">
        <v>0.45</v>
      </c>
      <c r="T86" s="94">
        <f t="shared" si="64"/>
        <v>3.4334904448818899</v>
      </c>
      <c r="V86" s="93">
        <v>0.81</v>
      </c>
      <c r="W86" s="93">
        <f t="shared" si="87"/>
        <v>5.7405800000000005</v>
      </c>
      <c r="X86" s="93">
        <v>0.33</v>
      </c>
      <c r="Y86" s="94">
        <f t="shared" si="65"/>
        <v>2.454491186999685</v>
      </c>
      <c r="AA86" s="93">
        <v>0.81</v>
      </c>
      <c r="AB86" s="93">
        <f t="shared" si="88"/>
        <v>6.1742499999999998</v>
      </c>
      <c r="AC86" s="93">
        <v>0.32</v>
      </c>
      <c r="AD86" s="94">
        <f t="shared" si="66"/>
        <v>2.080137382352941</v>
      </c>
      <c r="AF86" s="93">
        <v>0.81</v>
      </c>
      <c r="AG86" s="93">
        <f t="shared" si="89"/>
        <v>5.7101800000000003</v>
      </c>
      <c r="AH86" s="93">
        <v>0.44</v>
      </c>
      <c r="AI86" s="94">
        <f t="shared" si="67"/>
        <v>2.804606868583162</v>
      </c>
      <c r="AK86" s="93">
        <v>0.81</v>
      </c>
      <c r="AL86" s="93">
        <f t="shared" si="90"/>
        <v>6.1366300000000003</v>
      </c>
      <c r="AM86" s="93">
        <v>0.69</v>
      </c>
      <c r="AN86" s="94">
        <f t="shared" si="68"/>
        <v>2.402006882352941</v>
      </c>
      <c r="AP86" s="93">
        <v>0.81</v>
      </c>
      <c r="AQ86" s="93">
        <f t="shared" si="91"/>
        <v>6.0203499999999996</v>
      </c>
      <c r="AR86" s="93">
        <v>1.36</v>
      </c>
      <c r="AS86" s="94">
        <f t="shared" si="69"/>
        <v>2.1476498638724482</v>
      </c>
      <c r="AU86" s="93">
        <v>0.81</v>
      </c>
      <c r="AV86" s="93">
        <f t="shared" si="92"/>
        <v>5.6182200000000009</v>
      </c>
      <c r="AW86" s="93">
        <v>0.56999999999999995</v>
      </c>
      <c r="AX86" s="94">
        <f t="shared" si="70"/>
        <v>2.8178878685831621</v>
      </c>
      <c r="AZ86" s="93">
        <v>0.81</v>
      </c>
      <c r="BA86" s="93">
        <f t="shared" si="93"/>
        <v>5.9705700000000004</v>
      </c>
      <c r="BB86" s="93">
        <v>2.7</v>
      </c>
      <c r="BC86" s="94">
        <f t="shared" si="71"/>
        <v>2.1430558823529409</v>
      </c>
      <c r="BE86" s="93">
        <v>0.81</v>
      </c>
      <c r="BF86" s="93">
        <f t="shared" si="94"/>
        <v>5.2386999999999997</v>
      </c>
      <c r="BG86" s="93">
        <v>1.0329999999999999</v>
      </c>
      <c r="BH86" s="94">
        <f t="shared" si="72"/>
        <v>4.5262772815195085</v>
      </c>
      <c r="BJ86" s="93">
        <v>0.81</v>
      </c>
      <c r="BK86" s="93">
        <f t="shared" si="95"/>
        <v>6.4634200000000002</v>
      </c>
      <c r="BL86" s="93">
        <v>0.21</v>
      </c>
      <c r="BM86" s="94">
        <f t="shared" si="73"/>
        <v>0.15196527419354833</v>
      </c>
      <c r="BO86" s="93">
        <v>0.81</v>
      </c>
      <c r="BP86" s="93">
        <f t="shared" si="96"/>
        <v>5.4466599999999996</v>
      </c>
      <c r="BQ86" s="93">
        <v>0</v>
      </c>
      <c r="BR86" s="94">
        <f t="shared" si="74"/>
        <v>3.8953120000000001</v>
      </c>
      <c r="BT86" s="93">
        <v>0.81</v>
      </c>
      <c r="BU86" s="93">
        <f t="shared" si="97"/>
        <v>5.7834599999999998</v>
      </c>
      <c r="BV86" s="93">
        <v>0.996</v>
      </c>
      <c r="BW86" s="94">
        <f t="shared" si="75"/>
        <v>0.99950359999999994</v>
      </c>
      <c r="BY86" s="93">
        <v>0.81</v>
      </c>
      <c r="BZ86" s="93">
        <f t="shared" si="98"/>
        <v>5.8649700000000005</v>
      </c>
      <c r="CA86" s="93">
        <v>0</v>
      </c>
      <c r="CB86" s="94">
        <f t="shared" si="76"/>
        <v>0.8903334448818897</v>
      </c>
      <c r="CD86" s="93">
        <v>0.81</v>
      </c>
      <c r="CE86" s="93">
        <f t="shared" si="99"/>
        <v>5.8767199999999997</v>
      </c>
      <c r="CF86" s="93">
        <v>3</v>
      </c>
      <c r="CG86" s="94">
        <f t="shared" si="77"/>
        <v>1.8599305679862304</v>
      </c>
      <c r="CI86" s="93">
        <v>0.81</v>
      </c>
      <c r="CJ86" s="93">
        <f t="shared" si="100"/>
        <v>6.0195999999999996</v>
      </c>
      <c r="CK86" s="93">
        <v>0.2</v>
      </c>
      <c r="CL86" s="94">
        <f t="shared" si="78"/>
        <v>1.9944505679862305</v>
      </c>
      <c r="CN86" s="93">
        <v>0.81</v>
      </c>
      <c r="CO86" s="93">
        <f t="shared" si="101"/>
        <v>6.0783500000000004</v>
      </c>
      <c r="CP86" s="93">
        <v>0</v>
      </c>
      <c r="CQ86" s="94">
        <f t="shared" si="79"/>
        <v>0.26717303993551045</v>
      </c>
      <c r="CS86" s="93">
        <v>0.81</v>
      </c>
      <c r="CT86" s="93">
        <f t="shared" si="102"/>
        <v>6.0106599999999997</v>
      </c>
      <c r="CU86" s="93">
        <v>0</v>
      </c>
      <c r="CV86" s="94">
        <f t="shared" si="80"/>
        <v>2.3751978823529409</v>
      </c>
      <c r="CX86" s="93">
        <v>0.81</v>
      </c>
      <c r="CY86" s="93">
        <f t="shared" si="103"/>
        <v>6.4403800000000002</v>
      </c>
      <c r="CZ86" s="93">
        <v>0.54</v>
      </c>
      <c r="DA86" s="94">
        <f t="shared" si="81"/>
        <v>1.8019565</v>
      </c>
      <c r="DC86" s="93">
        <v>0.81</v>
      </c>
      <c r="DD86" s="93">
        <f t="shared" si="104"/>
        <v>6.3921700000000001</v>
      </c>
      <c r="DE86" s="93">
        <v>0.46</v>
      </c>
      <c r="DF86" s="94">
        <f t="shared" si="82"/>
        <v>0.25965783301707768</v>
      </c>
    </row>
    <row r="87" spans="2:110" x14ac:dyDescent="0.25">
      <c r="B87" s="93">
        <v>0.82</v>
      </c>
      <c r="C87" s="93">
        <f t="shared" si="83"/>
        <v>6.4009599999999995</v>
      </c>
      <c r="D87" s="93">
        <v>0.83</v>
      </c>
      <c r="E87" s="94">
        <f t="shared" si="61"/>
        <v>1.4110904595524958</v>
      </c>
      <c r="G87" s="93">
        <v>0.82</v>
      </c>
      <c r="H87" s="93">
        <f t="shared" si="84"/>
        <v>6.0112999999999994</v>
      </c>
      <c r="I87" s="93">
        <v>0.54</v>
      </c>
      <c r="J87" s="94">
        <f t="shared" si="62"/>
        <v>1.7091032693699433</v>
      </c>
      <c r="L87" s="93">
        <v>0.82</v>
      </c>
      <c r="M87" s="93">
        <f t="shared" si="85"/>
        <v>6.3622599999999991</v>
      </c>
      <c r="N87" s="93">
        <v>1.77</v>
      </c>
      <c r="O87" s="94">
        <f t="shared" si="63"/>
        <v>1.4029678425196852</v>
      </c>
      <c r="Q87" s="93">
        <v>0.82</v>
      </c>
      <c r="R87" s="93">
        <f t="shared" si="86"/>
        <v>5.4832199999999993</v>
      </c>
      <c r="S87" s="93">
        <v>0.45</v>
      </c>
      <c r="T87" s="94">
        <f t="shared" si="64"/>
        <v>3.4501388425196851</v>
      </c>
      <c r="V87" s="93">
        <v>0.82</v>
      </c>
      <c r="W87" s="93">
        <f t="shared" si="87"/>
        <v>5.7367600000000003</v>
      </c>
      <c r="X87" s="93">
        <v>0.33</v>
      </c>
      <c r="Y87" s="94">
        <f t="shared" si="65"/>
        <v>2.4670281166366843</v>
      </c>
      <c r="AA87" s="93">
        <v>0.82</v>
      </c>
      <c r="AB87" s="93">
        <f t="shared" si="88"/>
        <v>6.1705000000000005</v>
      </c>
      <c r="AC87" s="93">
        <v>0.32</v>
      </c>
      <c r="AD87" s="94">
        <f t="shared" si="66"/>
        <v>2.0898464117647055</v>
      </c>
      <c r="AF87" s="93">
        <v>0.82</v>
      </c>
      <c r="AG87" s="93">
        <f t="shared" si="89"/>
        <v>5.7079599999999999</v>
      </c>
      <c r="AH87" s="93">
        <v>0.44</v>
      </c>
      <c r="AI87" s="94">
        <f t="shared" si="67"/>
        <v>2.7985186570841889</v>
      </c>
      <c r="AK87" s="93">
        <v>0.82</v>
      </c>
      <c r="AL87" s="93">
        <f t="shared" si="90"/>
        <v>6.1348599999999998</v>
      </c>
      <c r="AM87" s="93">
        <v>0.69</v>
      </c>
      <c r="AN87" s="94">
        <f t="shared" si="68"/>
        <v>2.3941094117647062</v>
      </c>
      <c r="AP87" s="93">
        <v>0.82</v>
      </c>
      <c r="AQ87" s="93">
        <f t="shared" si="91"/>
        <v>6.0247000000000002</v>
      </c>
      <c r="AR87" s="93">
        <v>1.36</v>
      </c>
      <c r="AS87" s="94">
        <f t="shared" si="69"/>
        <v>2.1519336047831863</v>
      </c>
      <c r="AU87" s="93">
        <v>0.82</v>
      </c>
      <c r="AV87" s="93">
        <f t="shared" si="92"/>
        <v>5.6208400000000003</v>
      </c>
      <c r="AW87" s="93">
        <v>0.56999999999999995</v>
      </c>
      <c r="AX87" s="94">
        <f t="shared" si="70"/>
        <v>2.8108666570841891</v>
      </c>
      <c r="AZ87" s="93">
        <v>0.82</v>
      </c>
      <c r="BA87" s="93">
        <f t="shared" si="93"/>
        <v>5.9775400000000003</v>
      </c>
      <c r="BB87" s="93">
        <v>2.7</v>
      </c>
      <c r="BC87" s="94">
        <f t="shared" si="71"/>
        <v>2.145169411764706</v>
      </c>
      <c r="BE87" s="93">
        <v>0.82</v>
      </c>
      <c r="BF87" s="93">
        <f t="shared" si="94"/>
        <v>5.2333999999999996</v>
      </c>
      <c r="BG87" s="93">
        <v>1.0329999999999999</v>
      </c>
      <c r="BH87" s="94">
        <f t="shared" si="72"/>
        <v>4.5572453930184809</v>
      </c>
      <c r="BJ87" s="93">
        <v>0.82</v>
      </c>
      <c r="BK87" s="93">
        <f t="shared" si="95"/>
        <v>6.463239999999999</v>
      </c>
      <c r="BL87" s="93">
        <v>0.21</v>
      </c>
      <c r="BM87" s="94">
        <f t="shared" si="73"/>
        <v>0.13696770967741947</v>
      </c>
      <c r="BO87" s="93">
        <v>0.82</v>
      </c>
      <c r="BP87" s="93">
        <f t="shared" si="96"/>
        <v>5.4445199999999998</v>
      </c>
      <c r="BQ87" s="93">
        <v>0</v>
      </c>
      <c r="BR87" s="94">
        <f t="shared" si="74"/>
        <v>3.8884639999999999</v>
      </c>
      <c r="BT87" s="93">
        <v>0.82</v>
      </c>
      <c r="BU87" s="93">
        <f t="shared" si="97"/>
        <v>5.7881200000000002</v>
      </c>
      <c r="BV87" s="93">
        <v>0.996</v>
      </c>
      <c r="BW87" s="94">
        <f t="shared" si="75"/>
        <v>0.97352640000000012</v>
      </c>
      <c r="BY87" s="93">
        <v>0.82</v>
      </c>
      <c r="BZ87" s="93">
        <f t="shared" si="98"/>
        <v>5.8653399999999998</v>
      </c>
      <c r="CA87" s="93">
        <v>0</v>
      </c>
      <c r="CB87" s="94">
        <f t="shared" si="76"/>
        <v>0.87189484251968519</v>
      </c>
      <c r="CD87" s="93">
        <v>0.82</v>
      </c>
      <c r="CE87" s="93">
        <f t="shared" si="99"/>
        <v>5.88584</v>
      </c>
      <c r="CF87" s="93">
        <v>3</v>
      </c>
      <c r="CG87" s="94">
        <f t="shared" si="77"/>
        <v>1.8439124268502582</v>
      </c>
      <c r="CI87" s="93">
        <v>0.82</v>
      </c>
      <c r="CJ87" s="93">
        <f t="shared" si="100"/>
        <v>6.0211999999999994</v>
      </c>
      <c r="CK87" s="93">
        <v>0.2</v>
      </c>
      <c r="CL87" s="94">
        <f t="shared" si="78"/>
        <v>1.9763924268502582</v>
      </c>
      <c r="CN87" s="93">
        <v>0.82</v>
      </c>
      <c r="CO87" s="93">
        <f t="shared" si="101"/>
        <v>6.0787000000000004</v>
      </c>
      <c r="CP87" s="93">
        <v>0</v>
      </c>
      <c r="CQ87" s="94">
        <f t="shared" si="79"/>
        <v>0.25000004183097679</v>
      </c>
      <c r="CS87" s="93">
        <v>0.82</v>
      </c>
      <c r="CT87" s="93">
        <f t="shared" si="102"/>
        <v>6.0155200000000004</v>
      </c>
      <c r="CU87" s="93">
        <v>0</v>
      </c>
      <c r="CV87" s="94">
        <f t="shared" si="80"/>
        <v>2.3699534117647056</v>
      </c>
      <c r="CX87" s="93">
        <v>0.82</v>
      </c>
      <c r="CY87" s="93">
        <f t="shared" si="103"/>
        <v>6.442359999999999</v>
      </c>
      <c r="CZ87" s="93">
        <v>0.54</v>
      </c>
      <c r="DA87" s="94">
        <f t="shared" si="81"/>
        <v>1.7854210000000001</v>
      </c>
      <c r="DC87" s="93">
        <v>0.82</v>
      </c>
      <c r="DD87" s="93">
        <f t="shared" si="104"/>
        <v>6.39574</v>
      </c>
      <c r="DE87" s="93">
        <v>0.46</v>
      </c>
      <c r="DF87" s="94">
        <f t="shared" si="82"/>
        <v>0.23854223908918409</v>
      </c>
    </row>
    <row r="88" spans="2:110" x14ac:dyDescent="0.25">
      <c r="B88" s="93">
        <v>0.83</v>
      </c>
      <c r="C88" s="93">
        <f t="shared" si="83"/>
        <v>6.40524</v>
      </c>
      <c r="D88" s="93">
        <v>0.83</v>
      </c>
      <c r="E88" s="94">
        <f t="shared" si="61"/>
        <v>1.4149661006884682</v>
      </c>
      <c r="G88" s="93">
        <v>0.83</v>
      </c>
      <c r="H88" s="93">
        <f t="shared" si="84"/>
        <v>6.0134499999999997</v>
      </c>
      <c r="I88" s="93">
        <v>0.54</v>
      </c>
      <c r="J88" s="94">
        <f t="shared" si="62"/>
        <v>1.705356525871766</v>
      </c>
      <c r="L88" s="93">
        <v>0.83</v>
      </c>
      <c r="M88" s="93">
        <f t="shared" si="85"/>
        <v>6.36869</v>
      </c>
      <c r="N88" s="93">
        <v>1.77</v>
      </c>
      <c r="O88" s="94">
        <f t="shared" si="63"/>
        <v>1.4056967401574805</v>
      </c>
      <c r="Q88" s="93">
        <v>0.83</v>
      </c>
      <c r="R88" s="93">
        <f t="shared" si="86"/>
        <v>5.4789300000000001</v>
      </c>
      <c r="S88" s="93">
        <v>0.45</v>
      </c>
      <c r="T88" s="94">
        <f t="shared" si="64"/>
        <v>3.4668772401574803</v>
      </c>
      <c r="V88" s="93">
        <v>0.83</v>
      </c>
      <c r="W88" s="93">
        <f t="shared" si="87"/>
        <v>5.7329400000000001</v>
      </c>
      <c r="X88" s="93">
        <v>0.33</v>
      </c>
      <c r="Y88" s="94">
        <f t="shared" si="65"/>
        <v>2.4796310462736839</v>
      </c>
      <c r="AA88" s="93">
        <v>0.83</v>
      </c>
      <c r="AB88" s="93">
        <f t="shared" si="88"/>
        <v>6.1667499999999995</v>
      </c>
      <c r="AC88" s="93">
        <v>0.32</v>
      </c>
      <c r="AD88" s="94">
        <f t="shared" si="66"/>
        <v>2.0996194411764706</v>
      </c>
      <c r="AF88" s="93">
        <v>0.83</v>
      </c>
      <c r="AG88" s="93">
        <f t="shared" si="89"/>
        <v>5.7057400000000005</v>
      </c>
      <c r="AH88" s="93">
        <v>0.44</v>
      </c>
      <c r="AI88" s="94">
        <f t="shared" si="67"/>
        <v>2.7925184455852157</v>
      </c>
      <c r="AK88" s="93">
        <v>0.83</v>
      </c>
      <c r="AL88" s="93">
        <f t="shared" si="90"/>
        <v>6.1330900000000002</v>
      </c>
      <c r="AM88" s="93">
        <v>0.69</v>
      </c>
      <c r="AN88" s="94">
        <f t="shared" si="68"/>
        <v>2.3863499411764706</v>
      </c>
      <c r="AP88" s="93">
        <v>0.83</v>
      </c>
      <c r="AQ88" s="93">
        <f t="shared" si="91"/>
        <v>6.0290499999999998</v>
      </c>
      <c r="AR88" s="93">
        <v>1.36</v>
      </c>
      <c r="AS88" s="94">
        <f t="shared" si="69"/>
        <v>2.1564893456939238</v>
      </c>
      <c r="AU88" s="93">
        <v>0.83</v>
      </c>
      <c r="AV88" s="93">
        <f t="shared" si="92"/>
        <v>5.6234599999999997</v>
      </c>
      <c r="AW88" s="93">
        <v>0.56999999999999995</v>
      </c>
      <c r="AX88" s="94">
        <f t="shared" si="70"/>
        <v>2.8039594455852161</v>
      </c>
      <c r="AZ88" s="93">
        <v>0.83</v>
      </c>
      <c r="BA88" s="93">
        <f t="shared" si="93"/>
        <v>5.9845100000000002</v>
      </c>
      <c r="BB88" s="93">
        <v>2.7</v>
      </c>
      <c r="BC88" s="94">
        <f t="shared" si="71"/>
        <v>2.1478229411764707</v>
      </c>
      <c r="BE88" s="93">
        <v>0.83</v>
      </c>
      <c r="BF88" s="93">
        <f t="shared" si="94"/>
        <v>5.2280999999999995</v>
      </c>
      <c r="BG88" s="93">
        <v>1.0329999999999999</v>
      </c>
      <c r="BH88" s="94">
        <f t="shared" si="72"/>
        <v>4.5884201045174535</v>
      </c>
      <c r="BJ88" s="93">
        <v>0.83</v>
      </c>
      <c r="BK88" s="93">
        <f t="shared" si="95"/>
        <v>6.4630599999999996</v>
      </c>
      <c r="BL88" s="93">
        <v>0.21</v>
      </c>
      <c r="BM88" s="94">
        <f t="shared" si="73"/>
        <v>0.1220121451612904</v>
      </c>
      <c r="BO88" s="93">
        <v>0.83</v>
      </c>
      <c r="BP88" s="93">
        <f t="shared" si="96"/>
        <v>5.44238</v>
      </c>
      <c r="BQ88" s="93">
        <v>0</v>
      </c>
      <c r="BR88" s="94">
        <f t="shared" si="74"/>
        <v>3.8816160000000002</v>
      </c>
      <c r="BT88" s="93">
        <v>0.83</v>
      </c>
      <c r="BU88" s="93">
        <f t="shared" si="97"/>
        <v>5.7927800000000005</v>
      </c>
      <c r="BV88" s="93">
        <v>0.996</v>
      </c>
      <c r="BW88" s="94">
        <f t="shared" si="75"/>
        <v>0.94774840000000027</v>
      </c>
      <c r="BY88" s="93">
        <v>0.83</v>
      </c>
      <c r="BZ88" s="93">
        <f t="shared" si="98"/>
        <v>5.86571</v>
      </c>
      <c r="CA88" s="93">
        <v>0</v>
      </c>
      <c r="CB88" s="94">
        <f t="shared" si="76"/>
        <v>0.85345624015748034</v>
      </c>
      <c r="CD88" s="93">
        <v>0.83</v>
      </c>
      <c r="CE88" s="93">
        <f t="shared" si="99"/>
        <v>5.8949600000000002</v>
      </c>
      <c r="CF88" s="93">
        <v>3</v>
      </c>
      <c r="CG88" s="94">
        <f t="shared" si="77"/>
        <v>1.8284942857142856</v>
      </c>
      <c r="CI88" s="93">
        <v>0.83</v>
      </c>
      <c r="CJ88" s="93">
        <f t="shared" si="100"/>
        <v>6.0228000000000002</v>
      </c>
      <c r="CK88" s="93">
        <v>0.2</v>
      </c>
      <c r="CL88" s="94">
        <f t="shared" si="78"/>
        <v>1.9583742857142858</v>
      </c>
      <c r="CN88" s="93">
        <v>0.83</v>
      </c>
      <c r="CO88" s="93">
        <f t="shared" si="101"/>
        <v>6.0790499999999996</v>
      </c>
      <c r="CP88" s="93">
        <v>0</v>
      </c>
      <c r="CQ88" s="94">
        <f t="shared" si="79"/>
        <v>0.23282704372644292</v>
      </c>
      <c r="CS88" s="93">
        <v>0.83</v>
      </c>
      <c r="CT88" s="93">
        <f t="shared" si="102"/>
        <v>6.0203799999999994</v>
      </c>
      <c r="CU88" s="93">
        <v>0</v>
      </c>
      <c r="CV88" s="94">
        <f t="shared" si="80"/>
        <v>2.3647089411764703</v>
      </c>
      <c r="CX88" s="93">
        <v>0.83</v>
      </c>
      <c r="CY88" s="93">
        <f t="shared" si="103"/>
        <v>6.4443400000000004</v>
      </c>
      <c r="CZ88" s="93">
        <v>0.54</v>
      </c>
      <c r="DA88" s="94">
        <f t="shared" si="81"/>
        <v>1.7689935000000001</v>
      </c>
      <c r="DC88" s="93">
        <v>0.83</v>
      </c>
      <c r="DD88" s="93">
        <f t="shared" si="104"/>
        <v>6.3993099999999998</v>
      </c>
      <c r="DE88" s="93">
        <v>0.46</v>
      </c>
      <c r="DF88" s="94">
        <f t="shared" si="82"/>
        <v>0.21751864516129032</v>
      </c>
    </row>
    <row r="89" spans="2:110" x14ac:dyDescent="0.25">
      <c r="B89" s="93">
        <v>0.84</v>
      </c>
      <c r="C89" s="93">
        <f t="shared" si="83"/>
        <v>6.4095199999999997</v>
      </c>
      <c r="D89" s="93">
        <v>0.83</v>
      </c>
      <c r="E89" s="94">
        <f t="shared" si="61"/>
        <v>1.4190077418244407</v>
      </c>
      <c r="G89" s="93">
        <v>0.84</v>
      </c>
      <c r="H89" s="93">
        <f t="shared" si="84"/>
        <v>6.0156000000000001</v>
      </c>
      <c r="I89" s="93">
        <v>0.54</v>
      </c>
      <c r="J89" s="94">
        <f t="shared" si="62"/>
        <v>1.7017177823735887</v>
      </c>
      <c r="L89" s="93">
        <v>0.84</v>
      </c>
      <c r="M89" s="93">
        <f t="shared" si="85"/>
        <v>6.3751199999999999</v>
      </c>
      <c r="N89" s="93">
        <v>1.77</v>
      </c>
      <c r="O89" s="94">
        <f t="shared" si="63"/>
        <v>1.4087796377952755</v>
      </c>
      <c r="Q89" s="93">
        <v>0.84</v>
      </c>
      <c r="R89" s="93">
        <f t="shared" si="86"/>
        <v>5.47464</v>
      </c>
      <c r="S89" s="93">
        <v>0.45</v>
      </c>
      <c r="T89" s="94">
        <f t="shared" si="64"/>
        <v>3.4837056377952753</v>
      </c>
      <c r="V89" s="93">
        <v>0.84</v>
      </c>
      <c r="W89" s="93">
        <f t="shared" si="87"/>
        <v>5.72912</v>
      </c>
      <c r="X89" s="93">
        <v>0.33</v>
      </c>
      <c r="Y89" s="94">
        <f t="shared" si="65"/>
        <v>2.492299975910683</v>
      </c>
      <c r="AA89" s="93">
        <v>0.84</v>
      </c>
      <c r="AB89" s="93">
        <f t="shared" si="88"/>
        <v>6.1629999999999994</v>
      </c>
      <c r="AC89" s="93">
        <v>0.32</v>
      </c>
      <c r="AD89" s="94">
        <f t="shared" si="66"/>
        <v>2.1094564705882353</v>
      </c>
      <c r="AF89" s="93">
        <v>0.84</v>
      </c>
      <c r="AG89" s="93">
        <f t="shared" si="89"/>
        <v>5.7035200000000001</v>
      </c>
      <c r="AH89" s="93">
        <v>0.44</v>
      </c>
      <c r="AI89" s="94">
        <f t="shared" si="67"/>
        <v>2.7866062340862423</v>
      </c>
      <c r="AK89" s="93">
        <v>0.84</v>
      </c>
      <c r="AL89" s="93">
        <f t="shared" si="90"/>
        <v>6.1313199999999997</v>
      </c>
      <c r="AM89" s="93">
        <v>0.69</v>
      </c>
      <c r="AN89" s="94">
        <f t="shared" si="68"/>
        <v>2.3787284705882352</v>
      </c>
      <c r="AP89" s="93">
        <v>0.84</v>
      </c>
      <c r="AQ89" s="93">
        <f t="shared" si="91"/>
        <v>6.0333999999999994</v>
      </c>
      <c r="AR89" s="93">
        <v>1.36</v>
      </c>
      <c r="AS89" s="94">
        <f t="shared" si="69"/>
        <v>2.1613170866046625</v>
      </c>
      <c r="AU89" s="93">
        <v>0.84</v>
      </c>
      <c r="AV89" s="93">
        <f t="shared" si="92"/>
        <v>5.62608</v>
      </c>
      <c r="AW89" s="93">
        <v>0.56999999999999995</v>
      </c>
      <c r="AX89" s="94">
        <f t="shared" si="70"/>
        <v>2.7971662340862418</v>
      </c>
      <c r="AZ89" s="93">
        <v>0.84</v>
      </c>
      <c r="BA89" s="93">
        <f t="shared" si="93"/>
        <v>5.9914799999999993</v>
      </c>
      <c r="BB89" s="93">
        <v>2.7</v>
      </c>
      <c r="BC89" s="94">
        <f t="shared" si="71"/>
        <v>2.1510164705882349</v>
      </c>
      <c r="BE89" s="93">
        <v>0.84</v>
      </c>
      <c r="BF89" s="93">
        <f t="shared" si="94"/>
        <v>5.2228000000000003</v>
      </c>
      <c r="BG89" s="93">
        <v>1.0329999999999999</v>
      </c>
      <c r="BH89" s="94">
        <f t="shared" si="72"/>
        <v>4.6198014160164274</v>
      </c>
      <c r="BJ89" s="93">
        <v>0.84</v>
      </c>
      <c r="BK89" s="93">
        <f t="shared" si="95"/>
        <v>6.4628800000000002</v>
      </c>
      <c r="BL89" s="93">
        <v>0.21</v>
      </c>
      <c r="BM89" s="94">
        <f t="shared" si="73"/>
        <v>0.10709858064516134</v>
      </c>
      <c r="BO89" s="93">
        <v>0.84</v>
      </c>
      <c r="BP89" s="93">
        <f t="shared" si="96"/>
        <v>5.4402400000000002</v>
      </c>
      <c r="BQ89" s="93">
        <v>0</v>
      </c>
      <c r="BR89" s="94">
        <f t="shared" si="74"/>
        <v>3.874768</v>
      </c>
      <c r="BT89" s="93">
        <v>0.84</v>
      </c>
      <c r="BU89" s="93">
        <f t="shared" si="97"/>
        <v>5.7974399999999999</v>
      </c>
      <c r="BV89" s="93">
        <v>0.996</v>
      </c>
      <c r="BW89" s="94">
        <f t="shared" si="75"/>
        <v>0.92216960000000003</v>
      </c>
      <c r="BY89" s="93">
        <v>0.84</v>
      </c>
      <c r="BZ89" s="93">
        <f t="shared" si="98"/>
        <v>5.8660800000000002</v>
      </c>
      <c r="CA89" s="93">
        <v>0</v>
      </c>
      <c r="CB89" s="94">
        <f t="shared" si="76"/>
        <v>0.8350176377952756</v>
      </c>
      <c r="CD89" s="93">
        <v>0.84</v>
      </c>
      <c r="CE89" s="93">
        <f t="shared" si="99"/>
        <v>5.9040800000000004</v>
      </c>
      <c r="CF89" s="93">
        <v>3</v>
      </c>
      <c r="CG89" s="94">
        <f t="shared" si="77"/>
        <v>1.8136761445783134</v>
      </c>
      <c r="CI89" s="93">
        <v>0.84</v>
      </c>
      <c r="CJ89" s="93">
        <f t="shared" si="100"/>
        <v>6.0244</v>
      </c>
      <c r="CK89" s="93">
        <v>0.2</v>
      </c>
      <c r="CL89" s="94">
        <f t="shared" si="78"/>
        <v>1.9403961445783133</v>
      </c>
      <c r="CN89" s="93">
        <v>0.84</v>
      </c>
      <c r="CO89" s="93">
        <f t="shared" si="101"/>
        <v>6.0793999999999997</v>
      </c>
      <c r="CP89" s="93">
        <v>0</v>
      </c>
      <c r="CQ89" s="94">
        <f t="shared" si="79"/>
        <v>0.21565404562190901</v>
      </c>
      <c r="CS89" s="93">
        <v>0.84</v>
      </c>
      <c r="CT89" s="93">
        <f t="shared" si="102"/>
        <v>6.0252399999999993</v>
      </c>
      <c r="CU89" s="93">
        <v>0</v>
      </c>
      <c r="CV89" s="94">
        <f t="shared" si="80"/>
        <v>2.3594644705882351</v>
      </c>
      <c r="CX89" s="93">
        <v>0.84</v>
      </c>
      <c r="CY89" s="93">
        <f t="shared" si="103"/>
        <v>6.4463200000000001</v>
      </c>
      <c r="CZ89" s="93">
        <v>0.54</v>
      </c>
      <c r="DA89" s="94">
        <f t="shared" si="81"/>
        <v>1.7526740000000001</v>
      </c>
      <c r="DC89" s="93">
        <v>0.84</v>
      </c>
      <c r="DD89" s="93">
        <f t="shared" si="104"/>
        <v>6.4028800000000006</v>
      </c>
      <c r="DE89" s="93">
        <v>0.46</v>
      </c>
      <c r="DF89" s="94">
        <f t="shared" si="82"/>
        <v>0.19658705123339662</v>
      </c>
    </row>
    <row r="90" spans="2:110" x14ac:dyDescent="0.25">
      <c r="B90" s="93">
        <v>0.85</v>
      </c>
      <c r="C90" s="93">
        <f t="shared" si="83"/>
        <v>6.4137999999999993</v>
      </c>
      <c r="D90" s="93">
        <v>0.83</v>
      </c>
      <c r="E90" s="94">
        <f t="shared" si="61"/>
        <v>1.4232153829604131</v>
      </c>
      <c r="G90" s="93">
        <v>0.85</v>
      </c>
      <c r="H90" s="93">
        <f t="shared" si="84"/>
        <v>6.0177500000000004</v>
      </c>
      <c r="I90" s="93">
        <v>0.54</v>
      </c>
      <c r="J90" s="94">
        <f t="shared" si="62"/>
        <v>1.6981870388754114</v>
      </c>
      <c r="L90" s="93">
        <v>0.85</v>
      </c>
      <c r="M90" s="93">
        <f t="shared" si="85"/>
        <v>6.3815499999999998</v>
      </c>
      <c r="N90" s="93">
        <v>1.77</v>
      </c>
      <c r="O90" s="94">
        <f t="shared" si="63"/>
        <v>1.4122165354330709</v>
      </c>
      <c r="Q90" s="93">
        <v>0.85</v>
      </c>
      <c r="R90" s="93">
        <f t="shared" si="86"/>
        <v>5.4703499999999998</v>
      </c>
      <c r="S90" s="93">
        <v>0.45</v>
      </c>
      <c r="T90" s="94">
        <f t="shared" si="64"/>
        <v>3.5006240354330709</v>
      </c>
      <c r="V90" s="93">
        <v>0.85</v>
      </c>
      <c r="W90" s="93">
        <f t="shared" si="87"/>
        <v>5.7252999999999998</v>
      </c>
      <c r="X90" s="93">
        <v>0.33</v>
      </c>
      <c r="Y90" s="94">
        <f t="shared" si="65"/>
        <v>2.5050349055476819</v>
      </c>
      <c r="AA90" s="93">
        <v>0.85</v>
      </c>
      <c r="AB90" s="93">
        <f t="shared" si="88"/>
        <v>6.1592500000000001</v>
      </c>
      <c r="AC90" s="93">
        <v>0.32</v>
      </c>
      <c r="AD90" s="94">
        <f t="shared" si="66"/>
        <v>2.1193575</v>
      </c>
      <c r="AF90" s="93">
        <v>0.85</v>
      </c>
      <c r="AG90" s="93">
        <f t="shared" si="89"/>
        <v>5.7012999999999998</v>
      </c>
      <c r="AH90" s="93">
        <v>0.44</v>
      </c>
      <c r="AI90" s="94">
        <f t="shared" si="67"/>
        <v>2.7807820225872693</v>
      </c>
      <c r="AK90" s="93">
        <v>0.85</v>
      </c>
      <c r="AL90" s="93">
        <f t="shared" si="90"/>
        <v>6.1295500000000001</v>
      </c>
      <c r="AM90" s="93">
        <v>0.69</v>
      </c>
      <c r="AN90" s="94">
        <f t="shared" si="68"/>
        <v>2.371245</v>
      </c>
      <c r="AP90" s="93">
        <v>0.85</v>
      </c>
      <c r="AQ90" s="93">
        <f t="shared" si="91"/>
        <v>6.03775</v>
      </c>
      <c r="AR90" s="93">
        <v>1.36</v>
      </c>
      <c r="AS90" s="94">
        <f t="shared" si="69"/>
        <v>2.1664168275154001</v>
      </c>
      <c r="AU90" s="93">
        <v>0.85</v>
      </c>
      <c r="AV90" s="93">
        <f t="shared" si="92"/>
        <v>5.6287000000000003</v>
      </c>
      <c r="AW90" s="93">
        <v>0.56999999999999995</v>
      </c>
      <c r="AX90" s="94">
        <f t="shared" si="70"/>
        <v>2.7904870225872691</v>
      </c>
      <c r="AZ90" s="93">
        <v>0.85</v>
      </c>
      <c r="BA90" s="93">
        <f t="shared" si="93"/>
        <v>5.9984500000000001</v>
      </c>
      <c r="BB90" s="93">
        <v>2.7</v>
      </c>
      <c r="BC90" s="94">
        <f t="shared" si="71"/>
        <v>2.1547499999999995</v>
      </c>
      <c r="BE90" s="93">
        <v>0.85</v>
      </c>
      <c r="BF90" s="93">
        <f t="shared" si="94"/>
        <v>5.2175000000000002</v>
      </c>
      <c r="BG90" s="93">
        <v>1.0329999999999999</v>
      </c>
      <c r="BH90" s="94">
        <f t="shared" si="72"/>
        <v>4.6513893275154006</v>
      </c>
      <c r="BJ90" s="93">
        <v>0.85</v>
      </c>
      <c r="BK90" s="93">
        <f t="shared" si="95"/>
        <v>6.4626999999999999</v>
      </c>
      <c r="BL90" s="93">
        <v>0.21</v>
      </c>
      <c r="BM90" s="94">
        <f t="shared" si="73"/>
        <v>9.2227016129032308E-2</v>
      </c>
      <c r="BO90" s="93">
        <v>0.85</v>
      </c>
      <c r="BP90" s="93">
        <f t="shared" si="96"/>
        <v>5.4380999999999995</v>
      </c>
      <c r="BQ90" s="93">
        <v>0</v>
      </c>
      <c r="BR90" s="94">
        <f t="shared" si="74"/>
        <v>3.8679199999999998</v>
      </c>
      <c r="BT90" s="93">
        <v>0.85</v>
      </c>
      <c r="BU90" s="93">
        <f t="shared" si="97"/>
        <v>5.8021000000000003</v>
      </c>
      <c r="BV90" s="93">
        <v>0.996</v>
      </c>
      <c r="BW90" s="94">
        <f t="shared" si="75"/>
        <v>0.8967900000000002</v>
      </c>
      <c r="BY90" s="93">
        <v>0.85</v>
      </c>
      <c r="BZ90" s="93">
        <f t="shared" si="98"/>
        <v>5.8664500000000004</v>
      </c>
      <c r="CA90" s="93">
        <v>0</v>
      </c>
      <c r="CB90" s="94">
        <f t="shared" si="76"/>
        <v>0.81657903543307087</v>
      </c>
      <c r="CD90" s="93">
        <v>0.85</v>
      </c>
      <c r="CE90" s="93">
        <f t="shared" si="99"/>
        <v>5.9131999999999998</v>
      </c>
      <c r="CF90" s="93">
        <v>3</v>
      </c>
      <c r="CG90" s="94">
        <f t="shared" si="77"/>
        <v>1.7994580034423409</v>
      </c>
      <c r="CI90" s="93">
        <v>0.85</v>
      </c>
      <c r="CJ90" s="93">
        <f t="shared" si="100"/>
        <v>6.0259999999999998</v>
      </c>
      <c r="CK90" s="93">
        <v>0.2</v>
      </c>
      <c r="CL90" s="94">
        <f t="shared" si="78"/>
        <v>1.9224580034423409</v>
      </c>
      <c r="CN90" s="93">
        <v>0.85</v>
      </c>
      <c r="CO90" s="93">
        <f t="shared" si="101"/>
        <v>6.0797499999999998</v>
      </c>
      <c r="CP90" s="93">
        <v>0</v>
      </c>
      <c r="CQ90" s="94">
        <f t="shared" si="79"/>
        <v>0.19848104751737514</v>
      </c>
      <c r="CS90" s="93">
        <v>0.85</v>
      </c>
      <c r="CT90" s="93">
        <f t="shared" si="102"/>
        <v>6.0301</v>
      </c>
      <c r="CU90" s="93">
        <v>0</v>
      </c>
      <c r="CV90" s="94">
        <f t="shared" si="80"/>
        <v>2.3542199999999998</v>
      </c>
      <c r="CX90" s="93">
        <v>0.85</v>
      </c>
      <c r="CY90" s="93">
        <f t="shared" si="103"/>
        <v>6.4482999999999997</v>
      </c>
      <c r="CZ90" s="93">
        <v>0.54</v>
      </c>
      <c r="DA90" s="94">
        <f t="shared" si="81"/>
        <v>1.7364625</v>
      </c>
      <c r="DC90" s="93">
        <v>0.85</v>
      </c>
      <c r="DD90" s="93">
        <f t="shared" si="104"/>
        <v>6.4064499999999995</v>
      </c>
      <c r="DE90" s="93">
        <v>0.46</v>
      </c>
      <c r="DF90" s="94">
        <f t="shared" si="82"/>
        <v>0.17574745730550287</v>
      </c>
    </row>
    <row r="91" spans="2:110" x14ac:dyDescent="0.25">
      <c r="B91" s="93">
        <v>0.86</v>
      </c>
      <c r="C91" s="93">
        <f t="shared" si="83"/>
        <v>6.4180799999999998</v>
      </c>
      <c r="D91" s="93">
        <v>0.83</v>
      </c>
      <c r="E91" s="94">
        <f t="shared" si="61"/>
        <v>1.4275890240963858</v>
      </c>
      <c r="G91" s="93">
        <v>0.86</v>
      </c>
      <c r="H91" s="93">
        <f t="shared" si="84"/>
        <v>6.0198999999999998</v>
      </c>
      <c r="I91" s="93">
        <v>0.54</v>
      </c>
      <c r="J91" s="94">
        <f t="shared" si="62"/>
        <v>1.6947642953772346</v>
      </c>
      <c r="L91" s="93">
        <v>0.86</v>
      </c>
      <c r="M91" s="93">
        <f t="shared" si="85"/>
        <v>6.3879799999999998</v>
      </c>
      <c r="N91" s="93">
        <v>1.77</v>
      </c>
      <c r="O91" s="94">
        <f t="shared" si="63"/>
        <v>1.4160074330708663</v>
      </c>
      <c r="Q91" s="93">
        <v>0.86</v>
      </c>
      <c r="R91" s="93">
        <f t="shared" si="86"/>
        <v>5.4660599999999997</v>
      </c>
      <c r="S91" s="93">
        <v>0.45</v>
      </c>
      <c r="T91" s="94">
        <f t="shared" si="64"/>
        <v>3.5176324330708657</v>
      </c>
      <c r="V91" s="93">
        <v>0.86</v>
      </c>
      <c r="W91" s="93">
        <f t="shared" si="87"/>
        <v>5.7214800000000006</v>
      </c>
      <c r="X91" s="93">
        <v>0.33</v>
      </c>
      <c r="Y91" s="94">
        <f t="shared" si="65"/>
        <v>2.5178358351846812</v>
      </c>
      <c r="AA91" s="93">
        <v>0.86</v>
      </c>
      <c r="AB91" s="93">
        <f t="shared" si="88"/>
        <v>6.1555</v>
      </c>
      <c r="AC91" s="93">
        <v>0.32</v>
      </c>
      <c r="AD91" s="94">
        <f t="shared" si="66"/>
        <v>2.1293225294117648</v>
      </c>
      <c r="AF91" s="93">
        <v>0.86</v>
      </c>
      <c r="AG91" s="93">
        <f t="shared" si="89"/>
        <v>5.6990800000000004</v>
      </c>
      <c r="AH91" s="93">
        <v>0.44</v>
      </c>
      <c r="AI91" s="94">
        <f t="shared" si="67"/>
        <v>2.7750458110882956</v>
      </c>
      <c r="AK91" s="93">
        <v>0.86</v>
      </c>
      <c r="AL91" s="93">
        <f t="shared" si="90"/>
        <v>6.1277799999999996</v>
      </c>
      <c r="AM91" s="93">
        <v>0.69</v>
      </c>
      <c r="AN91" s="94">
        <f t="shared" si="68"/>
        <v>2.3638995294117646</v>
      </c>
      <c r="AP91" s="93">
        <v>0.86</v>
      </c>
      <c r="AQ91" s="93">
        <f t="shared" si="91"/>
        <v>6.0420999999999996</v>
      </c>
      <c r="AR91" s="93">
        <v>1.36</v>
      </c>
      <c r="AS91" s="94">
        <f t="shared" si="69"/>
        <v>2.1717885684261384</v>
      </c>
      <c r="AU91" s="93">
        <v>0.86</v>
      </c>
      <c r="AV91" s="93">
        <f t="shared" si="92"/>
        <v>5.6313200000000005</v>
      </c>
      <c r="AW91" s="93">
        <v>0.56999999999999995</v>
      </c>
      <c r="AX91" s="94">
        <f t="shared" si="70"/>
        <v>2.783921811088296</v>
      </c>
      <c r="AZ91" s="93">
        <v>0.86</v>
      </c>
      <c r="BA91" s="93">
        <f t="shared" si="93"/>
        <v>6.00542</v>
      </c>
      <c r="BB91" s="93">
        <v>2.7</v>
      </c>
      <c r="BC91" s="94">
        <f t="shared" si="71"/>
        <v>2.1590235294117646</v>
      </c>
      <c r="BE91" s="93">
        <v>0.86</v>
      </c>
      <c r="BF91" s="93">
        <f t="shared" si="94"/>
        <v>5.2122000000000002</v>
      </c>
      <c r="BG91" s="93">
        <v>1.0329999999999999</v>
      </c>
      <c r="BH91" s="94">
        <f t="shared" si="72"/>
        <v>4.6831838390143741</v>
      </c>
      <c r="BJ91" s="93">
        <v>0.86</v>
      </c>
      <c r="BK91" s="93">
        <f t="shared" si="95"/>
        <v>6.4625200000000005</v>
      </c>
      <c r="BL91" s="93">
        <v>0.21</v>
      </c>
      <c r="BM91" s="94">
        <f t="shared" si="73"/>
        <v>7.7397451612903276E-2</v>
      </c>
      <c r="BO91" s="93">
        <v>0.86</v>
      </c>
      <c r="BP91" s="93">
        <f t="shared" si="96"/>
        <v>5.4359599999999997</v>
      </c>
      <c r="BQ91" s="93">
        <v>0</v>
      </c>
      <c r="BR91" s="94">
        <f t="shared" si="74"/>
        <v>3.8610720000000001</v>
      </c>
      <c r="BT91" s="93">
        <v>0.86</v>
      </c>
      <c r="BU91" s="93">
        <f t="shared" si="97"/>
        <v>5.8067600000000006</v>
      </c>
      <c r="BV91" s="93">
        <v>0.996</v>
      </c>
      <c r="BW91" s="94">
        <f t="shared" si="75"/>
        <v>0.8716096000000001</v>
      </c>
      <c r="BY91" s="93">
        <v>0.86</v>
      </c>
      <c r="BZ91" s="93">
        <f t="shared" si="98"/>
        <v>5.8668200000000006</v>
      </c>
      <c r="CA91" s="93">
        <v>0</v>
      </c>
      <c r="CB91" s="94">
        <f t="shared" si="76"/>
        <v>0.79814043307086613</v>
      </c>
      <c r="CD91" s="93">
        <v>0.86</v>
      </c>
      <c r="CE91" s="93">
        <f t="shared" si="99"/>
        <v>5.9223199999999991</v>
      </c>
      <c r="CF91" s="93">
        <v>3</v>
      </c>
      <c r="CG91" s="94">
        <f t="shared" si="77"/>
        <v>1.7858398623063685</v>
      </c>
      <c r="CI91" s="93">
        <v>0.86</v>
      </c>
      <c r="CJ91" s="93">
        <f t="shared" si="100"/>
        <v>6.0275999999999996</v>
      </c>
      <c r="CK91" s="93">
        <v>0.2</v>
      </c>
      <c r="CL91" s="94">
        <f t="shared" si="78"/>
        <v>1.9045598623063684</v>
      </c>
      <c r="CN91" s="93">
        <v>0.86</v>
      </c>
      <c r="CO91" s="93">
        <f t="shared" si="101"/>
        <v>6.0801000000000007</v>
      </c>
      <c r="CP91" s="93">
        <v>0</v>
      </c>
      <c r="CQ91" s="94">
        <f t="shared" si="79"/>
        <v>0.18130804941284126</v>
      </c>
      <c r="CS91" s="93">
        <v>0.86</v>
      </c>
      <c r="CT91" s="93">
        <f t="shared" si="102"/>
        <v>6.0349599999999999</v>
      </c>
      <c r="CU91" s="93">
        <v>0</v>
      </c>
      <c r="CV91" s="94">
        <f t="shared" si="80"/>
        <v>2.3489755294117645</v>
      </c>
      <c r="CX91" s="93">
        <v>0.86</v>
      </c>
      <c r="CY91" s="93">
        <f t="shared" si="103"/>
        <v>6.4502799999999993</v>
      </c>
      <c r="CZ91" s="93">
        <v>0.54</v>
      </c>
      <c r="DA91" s="94">
        <f t="shared" si="81"/>
        <v>1.7203590000000002</v>
      </c>
      <c r="DC91" s="93">
        <v>0.86</v>
      </c>
      <c r="DD91" s="93">
        <f t="shared" si="104"/>
        <v>6.4100200000000003</v>
      </c>
      <c r="DE91" s="93">
        <v>0.46</v>
      </c>
      <c r="DF91" s="94">
        <f t="shared" si="82"/>
        <v>0.15499986337760913</v>
      </c>
    </row>
    <row r="92" spans="2:110" x14ac:dyDescent="0.25">
      <c r="B92" s="93">
        <v>0.87</v>
      </c>
      <c r="C92" s="93">
        <f t="shared" si="83"/>
        <v>6.4223600000000003</v>
      </c>
      <c r="D92" s="93">
        <v>0.83</v>
      </c>
      <c r="E92" s="94">
        <f t="shared" si="61"/>
        <v>1.4321286652323582</v>
      </c>
      <c r="G92" s="93">
        <v>0.87</v>
      </c>
      <c r="H92" s="93">
        <f t="shared" si="84"/>
        <v>6.0220500000000001</v>
      </c>
      <c r="I92" s="93">
        <v>0.54</v>
      </c>
      <c r="J92" s="94">
        <f t="shared" si="62"/>
        <v>1.6914495518790571</v>
      </c>
      <c r="L92" s="93">
        <v>0.87</v>
      </c>
      <c r="M92" s="93">
        <f t="shared" si="85"/>
        <v>6.3944100000000006</v>
      </c>
      <c r="N92" s="93">
        <v>1.77</v>
      </c>
      <c r="O92" s="94">
        <f t="shared" si="63"/>
        <v>1.4201523307086616</v>
      </c>
      <c r="Q92" s="93">
        <v>0.87</v>
      </c>
      <c r="R92" s="93">
        <f t="shared" si="86"/>
        <v>5.4617699999999996</v>
      </c>
      <c r="S92" s="93">
        <v>0.45</v>
      </c>
      <c r="T92" s="94">
        <f t="shared" si="64"/>
        <v>3.5347308307086611</v>
      </c>
      <c r="V92" s="93">
        <v>0.87</v>
      </c>
      <c r="W92" s="93">
        <f t="shared" si="87"/>
        <v>5.7176600000000004</v>
      </c>
      <c r="X92" s="93">
        <v>0.33</v>
      </c>
      <c r="Y92" s="94">
        <f t="shared" si="65"/>
        <v>2.5307027648216804</v>
      </c>
      <c r="AA92" s="93">
        <v>0.87</v>
      </c>
      <c r="AB92" s="93">
        <f t="shared" si="88"/>
        <v>6.1517499999999998</v>
      </c>
      <c r="AC92" s="93">
        <v>0.32</v>
      </c>
      <c r="AD92" s="94">
        <f t="shared" si="66"/>
        <v>2.1393515588235292</v>
      </c>
      <c r="AF92" s="93">
        <v>0.87</v>
      </c>
      <c r="AG92" s="93">
        <f t="shared" si="89"/>
        <v>5.69686</v>
      </c>
      <c r="AH92" s="93">
        <v>0.44</v>
      </c>
      <c r="AI92" s="94">
        <f t="shared" si="67"/>
        <v>2.7693975995893223</v>
      </c>
      <c r="AK92" s="93">
        <v>0.87</v>
      </c>
      <c r="AL92" s="93">
        <f t="shared" si="90"/>
        <v>6.12601</v>
      </c>
      <c r="AM92" s="93">
        <v>0.69</v>
      </c>
      <c r="AN92" s="94">
        <f t="shared" si="68"/>
        <v>2.3566920588235294</v>
      </c>
      <c r="AP92" s="93">
        <v>0.87</v>
      </c>
      <c r="AQ92" s="93">
        <f t="shared" si="91"/>
        <v>6.0464500000000001</v>
      </c>
      <c r="AR92" s="93">
        <v>1.36</v>
      </c>
      <c r="AS92" s="94">
        <f t="shared" si="69"/>
        <v>2.1774323093368766</v>
      </c>
      <c r="AU92" s="93">
        <v>0.87</v>
      </c>
      <c r="AV92" s="93">
        <f t="shared" si="92"/>
        <v>5.6339399999999999</v>
      </c>
      <c r="AW92" s="93">
        <v>0.56999999999999995</v>
      </c>
      <c r="AX92" s="94">
        <f t="shared" si="70"/>
        <v>2.7774705995893227</v>
      </c>
      <c r="AZ92" s="93">
        <v>0.87</v>
      </c>
      <c r="BA92" s="93">
        <f t="shared" si="93"/>
        <v>6.0123899999999999</v>
      </c>
      <c r="BB92" s="93">
        <v>2.7</v>
      </c>
      <c r="BC92" s="94">
        <f t="shared" si="71"/>
        <v>2.1638370588235292</v>
      </c>
      <c r="BE92" s="93">
        <v>0.87</v>
      </c>
      <c r="BF92" s="93">
        <f t="shared" si="94"/>
        <v>5.2069000000000001</v>
      </c>
      <c r="BG92" s="93">
        <v>1.0329999999999999</v>
      </c>
      <c r="BH92" s="94">
        <f t="shared" si="72"/>
        <v>4.715184950513347</v>
      </c>
      <c r="BJ92" s="93">
        <v>0.87</v>
      </c>
      <c r="BK92" s="93">
        <f t="shared" si="95"/>
        <v>6.4623399999999993</v>
      </c>
      <c r="BL92" s="93">
        <v>0.21</v>
      </c>
      <c r="BM92" s="94">
        <f t="shared" si="73"/>
        <v>6.260988709677423E-2</v>
      </c>
      <c r="BO92" s="93">
        <v>0.87</v>
      </c>
      <c r="BP92" s="93">
        <f t="shared" si="96"/>
        <v>5.4338199999999999</v>
      </c>
      <c r="BQ92" s="93">
        <v>0</v>
      </c>
      <c r="BR92" s="94">
        <f t="shared" si="74"/>
        <v>3.8542239999999999</v>
      </c>
      <c r="BT92" s="93">
        <v>0.87</v>
      </c>
      <c r="BU92" s="93">
        <f t="shared" si="97"/>
        <v>5.81142</v>
      </c>
      <c r="BV92" s="93">
        <v>0.996</v>
      </c>
      <c r="BW92" s="94">
        <f t="shared" si="75"/>
        <v>0.84662840000000006</v>
      </c>
      <c r="BY92" s="93">
        <v>0.87</v>
      </c>
      <c r="BZ92" s="93">
        <f t="shared" si="98"/>
        <v>5.8671900000000008</v>
      </c>
      <c r="CA92" s="93">
        <v>0</v>
      </c>
      <c r="CB92" s="94">
        <f t="shared" si="76"/>
        <v>0.77970183070866139</v>
      </c>
      <c r="CD92" s="93">
        <v>0.87</v>
      </c>
      <c r="CE92" s="93">
        <f t="shared" si="99"/>
        <v>5.9314399999999994</v>
      </c>
      <c r="CF92" s="93">
        <v>3</v>
      </c>
      <c r="CG92" s="94">
        <f t="shared" si="77"/>
        <v>1.7728217211703958</v>
      </c>
      <c r="CI92" s="93">
        <v>0.87</v>
      </c>
      <c r="CJ92" s="93">
        <f t="shared" si="100"/>
        <v>6.0291999999999994</v>
      </c>
      <c r="CK92" s="93">
        <v>0.2</v>
      </c>
      <c r="CL92" s="94">
        <f t="shared" si="78"/>
        <v>1.8867017211703956</v>
      </c>
      <c r="CN92" s="93">
        <v>0.87</v>
      </c>
      <c r="CO92" s="93">
        <f t="shared" si="101"/>
        <v>6.0804499999999999</v>
      </c>
      <c r="CP92" s="93">
        <v>0</v>
      </c>
      <c r="CQ92" s="94">
        <f t="shared" si="79"/>
        <v>0.16413505130830738</v>
      </c>
      <c r="CS92" s="93">
        <v>0.87</v>
      </c>
      <c r="CT92" s="93">
        <f t="shared" si="102"/>
        <v>6.0398200000000006</v>
      </c>
      <c r="CU92" s="93">
        <v>0</v>
      </c>
      <c r="CV92" s="94">
        <f t="shared" si="80"/>
        <v>2.3437310588235292</v>
      </c>
      <c r="CX92" s="93">
        <v>0.87</v>
      </c>
      <c r="CY92" s="93">
        <f t="shared" si="103"/>
        <v>6.4522599999999999</v>
      </c>
      <c r="CZ92" s="93">
        <v>0.54</v>
      </c>
      <c r="DA92" s="94">
        <f t="shared" si="81"/>
        <v>1.7043635000000001</v>
      </c>
      <c r="DC92" s="93">
        <v>0.87</v>
      </c>
      <c r="DD92" s="93">
        <f t="shared" si="104"/>
        <v>6.4135899999999992</v>
      </c>
      <c r="DE92" s="93">
        <v>0.46</v>
      </c>
      <c r="DF92" s="94">
        <f t="shared" si="82"/>
        <v>0.13434426944971534</v>
      </c>
    </row>
    <row r="93" spans="2:110" x14ac:dyDescent="0.25">
      <c r="B93" s="93">
        <v>0.88</v>
      </c>
      <c r="C93" s="93">
        <f t="shared" si="83"/>
        <v>6.4266399999999999</v>
      </c>
      <c r="D93" s="93">
        <v>0.83</v>
      </c>
      <c r="E93" s="94">
        <f t="shared" si="61"/>
        <v>1.4368343063683306</v>
      </c>
      <c r="G93" s="93">
        <v>0.88</v>
      </c>
      <c r="H93" s="93">
        <f t="shared" si="84"/>
        <v>6.0241999999999996</v>
      </c>
      <c r="I93" s="93">
        <v>0.54</v>
      </c>
      <c r="J93" s="94">
        <f t="shared" si="62"/>
        <v>1.68824280838088</v>
      </c>
      <c r="L93" s="93">
        <v>0.88</v>
      </c>
      <c r="M93" s="93">
        <f t="shared" si="85"/>
        <v>6.4008399999999996</v>
      </c>
      <c r="N93" s="93">
        <v>1.77</v>
      </c>
      <c r="O93" s="94">
        <f t="shared" si="63"/>
        <v>1.4246512283464567</v>
      </c>
      <c r="Q93" s="93">
        <v>0.88</v>
      </c>
      <c r="R93" s="93">
        <f t="shared" si="86"/>
        <v>5.4574799999999994</v>
      </c>
      <c r="S93" s="93">
        <v>0.45</v>
      </c>
      <c r="T93" s="94">
        <f t="shared" si="64"/>
        <v>3.5519192283464571</v>
      </c>
      <c r="V93" s="93">
        <v>0.88</v>
      </c>
      <c r="W93" s="93">
        <f t="shared" si="87"/>
        <v>5.7138400000000003</v>
      </c>
      <c r="X93" s="93">
        <v>0.33</v>
      </c>
      <c r="Y93" s="94">
        <f t="shared" si="65"/>
        <v>2.5436356944586791</v>
      </c>
      <c r="AA93" s="93">
        <v>0.88</v>
      </c>
      <c r="AB93" s="93">
        <f t="shared" si="88"/>
        <v>6.1479999999999997</v>
      </c>
      <c r="AC93" s="93">
        <v>0.32</v>
      </c>
      <c r="AD93" s="94">
        <f t="shared" si="66"/>
        <v>2.1494445882352942</v>
      </c>
      <c r="AF93" s="93">
        <v>0.88</v>
      </c>
      <c r="AG93" s="93">
        <f t="shared" si="89"/>
        <v>5.6946400000000006</v>
      </c>
      <c r="AH93" s="93">
        <v>0.44</v>
      </c>
      <c r="AI93" s="94">
        <f t="shared" si="67"/>
        <v>2.7638373880903493</v>
      </c>
      <c r="AK93" s="93">
        <v>0.88</v>
      </c>
      <c r="AL93" s="93">
        <f t="shared" si="90"/>
        <v>6.1242400000000004</v>
      </c>
      <c r="AM93" s="93">
        <v>0.69</v>
      </c>
      <c r="AN93" s="94">
        <f t="shared" si="68"/>
        <v>2.3496225882352939</v>
      </c>
      <c r="AP93" s="93">
        <v>0.88</v>
      </c>
      <c r="AQ93" s="93">
        <f t="shared" si="91"/>
        <v>6.0507999999999997</v>
      </c>
      <c r="AR93" s="93">
        <v>1.36</v>
      </c>
      <c r="AS93" s="94">
        <f t="shared" si="69"/>
        <v>2.1833480502476141</v>
      </c>
      <c r="AU93" s="93">
        <v>0.88</v>
      </c>
      <c r="AV93" s="93">
        <f t="shared" si="92"/>
        <v>5.6365600000000002</v>
      </c>
      <c r="AW93" s="93">
        <v>0.56999999999999995</v>
      </c>
      <c r="AX93" s="94">
        <f t="shared" si="70"/>
        <v>2.771133388090349</v>
      </c>
      <c r="AZ93" s="93">
        <v>0.88</v>
      </c>
      <c r="BA93" s="93">
        <f t="shared" si="93"/>
        <v>6.0193599999999998</v>
      </c>
      <c r="BB93" s="93">
        <v>2.7</v>
      </c>
      <c r="BC93" s="94">
        <f t="shared" si="71"/>
        <v>2.1691905882352938</v>
      </c>
      <c r="BE93" s="93">
        <v>0.88</v>
      </c>
      <c r="BF93" s="93">
        <f t="shared" si="94"/>
        <v>5.2016</v>
      </c>
      <c r="BG93" s="93">
        <v>1.0329999999999999</v>
      </c>
      <c r="BH93" s="94">
        <f t="shared" si="72"/>
        <v>4.7473926620123201</v>
      </c>
      <c r="BJ93" s="93">
        <v>0.88</v>
      </c>
      <c r="BK93" s="93">
        <f t="shared" si="95"/>
        <v>6.4621599999999999</v>
      </c>
      <c r="BL93" s="93">
        <v>0.21</v>
      </c>
      <c r="BM93" s="94">
        <f t="shared" si="73"/>
        <v>4.7864322580645158E-2</v>
      </c>
      <c r="BO93" s="93">
        <v>0.88</v>
      </c>
      <c r="BP93" s="93">
        <f t="shared" si="96"/>
        <v>5.4316800000000001</v>
      </c>
      <c r="BQ93" s="93">
        <v>0</v>
      </c>
      <c r="BR93" s="94">
        <f t="shared" si="74"/>
        <v>3.8473760000000006</v>
      </c>
      <c r="BT93" s="93">
        <v>0.88</v>
      </c>
      <c r="BU93" s="93">
        <f t="shared" si="97"/>
        <v>5.8160799999999995</v>
      </c>
      <c r="BV93" s="93">
        <v>0.996</v>
      </c>
      <c r="BW93" s="94">
        <f t="shared" si="75"/>
        <v>0.82184640000000009</v>
      </c>
      <c r="BY93" s="93">
        <v>0.88</v>
      </c>
      <c r="BZ93" s="93">
        <f t="shared" si="98"/>
        <v>5.8675599999999992</v>
      </c>
      <c r="CA93" s="93">
        <v>0</v>
      </c>
      <c r="CB93" s="94">
        <f t="shared" si="76"/>
        <v>0.76126322834645666</v>
      </c>
      <c r="CD93" s="93">
        <v>0.88</v>
      </c>
      <c r="CE93" s="93">
        <f t="shared" si="99"/>
        <v>5.9405599999999996</v>
      </c>
      <c r="CF93" s="93">
        <v>3</v>
      </c>
      <c r="CG93" s="94">
        <f t="shared" si="77"/>
        <v>1.7604035800344235</v>
      </c>
      <c r="CI93" s="93">
        <v>0.88</v>
      </c>
      <c r="CJ93" s="93">
        <f t="shared" si="100"/>
        <v>6.0308000000000002</v>
      </c>
      <c r="CK93" s="93">
        <v>0.2</v>
      </c>
      <c r="CL93" s="94">
        <f t="shared" si="78"/>
        <v>1.8688835800344232</v>
      </c>
      <c r="CN93" s="93">
        <v>0.88</v>
      </c>
      <c r="CO93" s="93">
        <f t="shared" si="101"/>
        <v>6.0808</v>
      </c>
      <c r="CP93" s="93">
        <v>0</v>
      </c>
      <c r="CQ93" s="94">
        <f t="shared" si="79"/>
        <v>0.14696205320377348</v>
      </c>
      <c r="CS93" s="93">
        <v>0.88</v>
      </c>
      <c r="CT93" s="93">
        <f t="shared" si="102"/>
        <v>6.0446799999999996</v>
      </c>
      <c r="CU93" s="93">
        <v>0</v>
      </c>
      <c r="CV93" s="94">
        <f t="shared" si="80"/>
        <v>2.3384865882352939</v>
      </c>
      <c r="CX93" s="93">
        <v>0.88</v>
      </c>
      <c r="CY93" s="93">
        <f t="shared" si="103"/>
        <v>6.4542400000000004</v>
      </c>
      <c r="CZ93" s="93">
        <v>0.54</v>
      </c>
      <c r="DA93" s="94">
        <f t="shared" si="81"/>
        <v>1.6884760000000001</v>
      </c>
      <c r="DC93" s="93">
        <v>0.88</v>
      </c>
      <c r="DD93" s="93">
        <f t="shared" si="104"/>
        <v>6.41716</v>
      </c>
      <c r="DE93" s="93">
        <v>0.46</v>
      </c>
      <c r="DF93" s="94">
        <f t="shared" si="82"/>
        <v>0.11378067552182158</v>
      </c>
    </row>
    <row r="94" spans="2:110" x14ac:dyDescent="0.25">
      <c r="B94" s="93">
        <v>0.89</v>
      </c>
      <c r="C94" s="93">
        <f t="shared" si="83"/>
        <v>6.4309199999999995</v>
      </c>
      <c r="D94" s="93">
        <v>0.83</v>
      </c>
      <c r="E94" s="94">
        <f t="shared" si="61"/>
        <v>1.441705947504303</v>
      </c>
      <c r="G94" s="93">
        <v>0.89</v>
      </c>
      <c r="H94" s="93">
        <f t="shared" si="84"/>
        <v>6.0263499999999999</v>
      </c>
      <c r="I94" s="93">
        <v>0.54</v>
      </c>
      <c r="J94" s="94">
        <f t="shared" si="62"/>
        <v>1.685144064882703</v>
      </c>
      <c r="L94" s="93">
        <v>0.89</v>
      </c>
      <c r="M94" s="93">
        <f t="shared" si="85"/>
        <v>6.4072699999999996</v>
      </c>
      <c r="N94" s="93">
        <v>1.77</v>
      </c>
      <c r="O94" s="94">
        <f t="shared" si="63"/>
        <v>1.429504125984252</v>
      </c>
      <c r="Q94" s="93">
        <v>0.89</v>
      </c>
      <c r="R94" s="93">
        <f t="shared" si="86"/>
        <v>5.4531899999999993</v>
      </c>
      <c r="S94" s="93">
        <v>0.45</v>
      </c>
      <c r="T94" s="94">
        <f t="shared" si="64"/>
        <v>3.5691976259842519</v>
      </c>
      <c r="V94" s="93">
        <v>0.89</v>
      </c>
      <c r="W94" s="93">
        <f t="shared" si="87"/>
        <v>5.7100200000000001</v>
      </c>
      <c r="X94" s="93">
        <v>0.33</v>
      </c>
      <c r="Y94" s="94">
        <f t="shared" si="65"/>
        <v>2.5566346240956785</v>
      </c>
      <c r="AA94" s="93">
        <v>0.89</v>
      </c>
      <c r="AB94" s="93">
        <f t="shared" si="88"/>
        <v>6.1442499999999995</v>
      </c>
      <c r="AC94" s="93">
        <v>0.32</v>
      </c>
      <c r="AD94" s="94">
        <f t="shared" si="66"/>
        <v>2.1596016176470587</v>
      </c>
      <c r="AF94" s="93">
        <v>0.89</v>
      </c>
      <c r="AG94" s="93">
        <f t="shared" si="89"/>
        <v>5.6924200000000003</v>
      </c>
      <c r="AH94" s="93">
        <v>0.44</v>
      </c>
      <c r="AI94" s="94">
        <f t="shared" si="67"/>
        <v>2.7583651765913753</v>
      </c>
      <c r="AK94" s="93">
        <v>0.89</v>
      </c>
      <c r="AL94" s="93">
        <f t="shared" si="90"/>
        <v>6.1224699999999999</v>
      </c>
      <c r="AM94" s="93">
        <v>0.69</v>
      </c>
      <c r="AN94" s="94">
        <f t="shared" si="68"/>
        <v>2.3426911176470586</v>
      </c>
      <c r="AP94" s="93">
        <v>0.89</v>
      </c>
      <c r="AQ94" s="93">
        <f t="shared" si="91"/>
        <v>6.0551499999999994</v>
      </c>
      <c r="AR94" s="93">
        <v>1.36</v>
      </c>
      <c r="AS94" s="94">
        <f t="shared" si="69"/>
        <v>2.189535791158352</v>
      </c>
      <c r="AU94" s="93">
        <v>0.89</v>
      </c>
      <c r="AV94" s="93">
        <f t="shared" si="92"/>
        <v>5.6391800000000005</v>
      </c>
      <c r="AW94" s="93">
        <v>0.56999999999999995</v>
      </c>
      <c r="AX94" s="94">
        <f t="shared" si="70"/>
        <v>2.7649101765913757</v>
      </c>
      <c r="AZ94" s="93">
        <v>0.89</v>
      </c>
      <c r="BA94" s="93">
        <f t="shared" si="93"/>
        <v>6.0263299999999997</v>
      </c>
      <c r="BB94" s="93">
        <v>2.7</v>
      </c>
      <c r="BC94" s="94">
        <f t="shared" si="71"/>
        <v>2.1750841176470583</v>
      </c>
      <c r="BE94" s="93">
        <v>0.89</v>
      </c>
      <c r="BF94" s="93">
        <f t="shared" si="94"/>
        <v>5.1962999999999999</v>
      </c>
      <c r="BG94" s="93">
        <v>1.0329999999999999</v>
      </c>
      <c r="BH94" s="94">
        <f t="shared" si="72"/>
        <v>4.7798069735112945</v>
      </c>
      <c r="BJ94" s="93">
        <v>0.89</v>
      </c>
      <c r="BK94" s="93">
        <f t="shared" si="95"/>
        <v>6.4619799999999996</v>
      </c>
      <c r="BL94" s="93">
        <v>0.21</v>
      </c>
      <c r="BM94" s="94">
        <f t="shared" si="73"/>
        <v>3.3160758064516127E-2</v>
      </c>
      <c r="BO94" s="93">
        <v>0.89</v>
      </c>
      <c r="BP94" s="93">
        <f t="shared" si="96"/>
        <v>5.4295399999999994</v>
      </c>
      <c r="BQ94" s="93">
        <v>0</v>
      </c>
      <c r="BR94" s="94">
        <f t="shared" si="74"/>
        <v>3.8405280000000004</v>
      </c>
      <c r="BT94" s="93">
        <v>0.89</v>
      </c>
      <c r="BU94" s="93">
        <f t="shared" si="97"/>
        <v>5.8207399999999998</v>
      </c>
      <c r="BV94" s="93">
        <v>0.996</v>
      </c>
      <c r="BW94" s="94">
        <f t="shared" si="75"/>
        <v>0.79726360000000007</v>
      </c>
      <c r="BY94" s="93">
        <v>0.89</v>
      </c>
      <c r="BZ94" s="93">
        <f t="shared" si="98"/>
        <v>5.8679299999999994</v>
      </c>
      <c r="CA94" s="93">
        <v>0</v>
      </c>
      <c r="CB94" s="94">
        <f t="shared" si="76"/>
        <v>0.74282462598425192</v>
      </c>
      <c r="CD94" s="93">
        <v>0.89</v>
      </c>
      <c r="CE94" s="93">
        <f t="shared" si="99"/>
        <v>5.9496799999999999</v>
      </c>
      <c r="CF94" s="93">
        <v>3</v>
      </c>
      <c r="CG94" s="94">
        <f t="shared" si="77"/>
        <v>1.7485854388984512</v>
      </c>
      <c r="CI94" s="93">
        <v>0.89</v>
      </c>
      <c r="CJ94" s="93">
        <f t="shared" si="100"/>
        <v>6.0324</v>
      </c>
      <c r="CK94" s="93">
        <v>0.2</v>
      </c>
      <c r="CL94" s="94">
        <f t="shared" si="78"/>
        <v>1.8511054388984509</v>
      </c>
      <c r="CN94" s="93">
        <v>0.89</v>
      </c>
      <c r="CO94" s="93">
        <f t="shared" si="101"/>
        <v>6.0811500000000001</v>
      </c>
      <c r="CP94" s="93">
        <v>0</v>
      </c>
      <c r="CQ94" s="94">
        <f t="shared" si="79"/>
        <v>0.1297890550992396</v>
      </c>
      <c r="CS94" s="93">
        <v>0.89</v>
      </c>
      <c r="CT94" s="93">
        <f t="shared" si="102"/>
        <v>6.0495399999999995</v>
      </c>
      <c r="CU94" s="93">
        <v>0</v>
      </c>
      <c r="CV94" s="94">
        <f t="shared" si="80"/>
        <v>2.3332421176470586</v>
      </c>
      <c r="CX94" s="93">
        <v>0.89</v>
      </c>
      <c r="CY94" s="93">
        <f t="shared" si="103"/>
        <v>6.4562200000000001</v>
      </c>
      <c r="CZ94" s="93">
        <v>0.54</v>
      </c>
      <c r="DA94" s="94">
        <f t="shared" si="81"/>
        <v>1.6726965</v>
      </c>
      <c r="DC94" s="93">
        <v>0.89</v>
      </c>
      <c r="DD94" s="93">
        <f t="shared" si="104"/>
        <v>6.4207299999999998</v>
      </c>
      <c r="DE94" s="93">
        <v>0.46</v>
      </c>
      <c r="DF94" s="94">
        <f t="shared" si="82"/>
        <v>9.330908159392784E-2</v>
      </c>
    </row>
    <row r="95" spans="2:110" x14ac:dyDescent="0.25">
      <c r="B95" s="93">
        <v>0.9</v>
      </c>
      <c r="C95" s="93">
        <f t="shared" si="83"/>
        <v>6.4351999999999991</v>
      </c>
      <c r="D95" s="93">
        <v>0.83</v>
      </c>
      <c r="E95" s="94">
        <f t="shared" si="61"/>
        <v>1.4467435886402755</v>
      </c>
      <c r="G95" s="93">
        <v>0.9</v>
      </c>
      <c r="H95" s="93">
        <f t="shared" si="84"/>
        <v>6.0285000000000002</v>
      </c>
      <c r="I95" s="93">
        <v>0.54</v>
      </c>
      <c r="J95" s="94">
        <f t="shared" si="62"/>
        <v>1.6821533213845257</v>
      </c>
      <c r="L95" s="93">
        <v>0.9</v>
      </c>
      <c r="M95" s="93">
        <f t="shared" si="85"/>
        <v>6.4136999999999995</v>
      </c>
      <c r="N95" s="93">
        <v>1.77</v>
      </c>
      <c r="O95" s="94">
        <f t="shared" si="63"/>
        <v>1.4347110236220473</v>
      </c>
      <c r="Q95" s="93">
        <v>0.9</v>
      </c>
      <c r="R95" s="93">
        <f t="shared" si="86"/>
        <v>5.4489000000000001</v>
      </c>
      <c r="S95" s="93">
        <v>0.45</v>
      </c>
      <c r="T95" s="94">
        <f t="shared" si="64"/>
        <v>3.5865660236220474</v>
      </c>
      <c r="V95" s="93">
        <v>0.9</v>
      </c>
      <c r="W95" s="93">
        <f t="shared" si="87"/>
        <v>5.7061999999999999</v>
      </c>
      <c r="X95" s="93">
        <v>0.33</v>
      </c>
      <c r="Y95" s="94">
        <f t="shared" si="65"/>
        <v>2.5696995537326779</v>
      </c>
      <c r="AA95" s="93">
        <v>0.9</v>
      </c>
      <c r="AB95" s="93">
        <f t="shared" si="88"/>
        <v>6.1405000000000003</v>
      </c>
      <c r="AC95" s="93">
        <v>0.32</v>
      </c>
      <c r="AD95" s="94">
        <f t="shared" si="66"/>
        <v>2.1698226470588233</v>
      </c>
      <c r="AF95" s="93">
        <v>0.9</v>
      </c>
      <c r="AG95" s="93">
        <f t="shared" si="89"/>
        <v>5.6901999999999999</v>
      </c>
      <c r="AH95" s="93">
        <v>0.44</v>
      </c>
      <c r="AI95" s="94">
        <f t="shared" si="67"/>
        <v>2.7529809650924024</v>
      </c>
      <c r="AK95" s="93">
        <v>0.9</v>
      </c>
      <c r="AL95" s="93">
        <f t="shared" si="90"/>
        <v>6.1207000000000003</v>
      </c>
      <c r="AM95" s="93">
        <v>0.69</v>
      </c>
      <c r="AN95" s="94">
        <f t="shared" si="68"/>
        <v>2.3358976470588235</v>
      </c>
      <c r="AP95" s="93">
        <v>0.9</v>
      </c>
      <c r="AQ95" s="93">
        <f t="shared" si="91"/>
        <v>6.0594999999999999</v>
      </c>
      <c r="AR95" s="93">
        <v>1.36</v>
      </c>
      <c r="AS95" s="94">
        <f t="shared" si="69"/>
        <v>2.1959955320690905</v>
      </c>
      <c r="AU95" s="93">
        <v>0.9</v>
      </c>
      <c r="AV95" s="93">
        <f t="shared" si="92"/>
        <v>5.6417999999999999</v>
      </c>
      <c r="AW95" s="93">
        <v>0.56999999999999995</v>
      </c>
      <c r="AX95" s="94">
        <f t="shared" si="70"/>
        <v>2.7588009650924024</v>
      </c>
      <c r="AZ95" s="93">
        <v>0.9</v>
      </c>
      <c r="BA95" s="93">
        <f t="shared" si="93"/>
        <v>6.0332999999999997</v>
      </c>
      <c r="BB95" s="93">
        <v>2.7</v>
      </c>
      <c r="BC95" s="94">
        <f t="shared" si="71"/>
        <v>2.1815176470588233</v>
      </c>
      <c r="BE95" s="93">
        <v>0.9</v>
      </c>
      <c r="BF95" s="93">
        <f t="shared" si="94"/>
        <v>5.1909999999999998</v>
      </c>
      <c r="BG95" s="93">
        <v>1.0329999999999999</v>
      </c>
      <c r="BH95" s="94">
        <f t="shared" si="72"/>
        <v>4.8124278850102673</v>
      </c>
      <c r="BJ95" s="93">
        <v>0.9</v>
      </c>
      <c r="BK95" s="93">
        <f t="shared" si="95"/>
        <v>6.4618000000000002</v>
      </c>
      <c r="BL95" s="93">
        <v>0.21</v>
      </c>
      <c r="BM95" s="94">
        <f t="shared" si="73"/>
        <v>1.8499193548387086E-2</v>
      </c>
      <c r="BO95" s="93">
        <v>0.9</v>
      </c>
      <c r="BP95" s="93">
        <f t="shared" si="96"/>
        <v>5.4274000000000004</v>
      </c>
      <c r="BQ95" s="93">
        <v>0</v>
      </c>
      <c r="BR95" s="94">
        <f t="shared" si="74"/>
        <v>3.8336800000000002</v>
      </c>
      <c r="BT95" s="93">
        <v>0.9</v>
      </c>
      <c r="BU95" s="93">
        <f t="shared" si="97"/>
        <v>5.8253999999999992</v>
      </c>
      <c r="BV95" s="93">
        <v>0.996</v>
      </c>
      <c r="BW95" s="94">
        <f t="shared" si="75"/>
        <v>0.77288000000000001</v>
      </c>
      <c r="BY95" s="93">
        <v>0.9</v>
      </c>
      <c r="BZ95" s="93">
        <f t="shared" si="98"/>
        <v>5.8682999999999996</v>
      </c>
      <c r="CA95" s="93">
        <v>0</v>
      </c>
      <c r="CB95" s="94">
        <f t="shared" si="76"/>
        <v>0.72438602362204718</v>
      </c>
      <c r="CD95" s="93">
        <v>0.9</v>
      </c>
      <c r="CE95" s="93">
        <f t="shared" si="99"/>
        <v>5.9588000000000001</v>
      </c>
      <c r="CF95" s="93">
        <v>3</v>
      </c>
      <c r="CG95" s="94">
        <f t="shared" si="77"/>
        <v>1.7373672977624781</v>
      </c>
      <c r="CI95" s="93">
        <v>0.9</v>
      </c>
      <c r="CJ95" s="93">
        <f t="shared" si="100"/>
        <v>6.0339999999999998</v>
      </c>
      <c r="CK95" s="93">
        <v>0.2</v>
      </c>
      <c r="CL95" s="94">
        <f t="shared" si="78"/>
        <v>1.8333672977624784</v>
      </c>
      <c r="CN95" s="93">
        <v>0.9</v>
      </c>
      <c r="CO95" s="93">
        <f t="shared" si="101"/>
        <v>6.0814999999999992</v>
      </c>
      <c r="CP95" s="93">
        <v>0</v>
      </c>
      <c r="CQ95" s="94">
        <f t="shared" si="79"/>
        <v>0.11261605699470571</v>
      </c>
      <c r="CS95" s="93">
        <v>0.9</v>
      </c>
      <c r="CT95" s="93">
        <f t="shared" si="102"/>
        <v>6.0544000000000002</v>
      </c>
      <c r="CU95" s="93">
        <v>0</v>
      </c>
      <c r="CV95" s="94">
        <f t="shared" si="80"/>
        <v>2.3279976470588233</v>
      </c>
      <c r="CX95" s="93">
        <v>0.9</v>
      </c>
      <c r="CY95" s="93">
        <f t="shared" si="103"/>
        <v>6.4581999999999997</v>
      </c>
      <c r="CZ95" s="93">
        <v>0.54</v>
      </c>
      <c r="DA95" s="94">
        <f t="shared" si="81"/>
        <v>1.657025</v>
      </c>
      <c r="DC95" s="93">
        <v>0.9</v>
      </c>
      <c r="DD95" s="93">
        <f t="shared" si="104"/>
        <v>6.4242999999999997</v>
      </c>
      <c r="DE95" s="93">
        <v>0.46</v>
      </c>
      <c r="DF95" s="94">
        <f t="shared" si="82"/>
        <v>7.2929487666034104E-2</v>
      </c>
    </row>
    <row r="96" spans="2:110" x14ac:dyDescent="0.25">
      <c r="B96" s="93">
        <v>0.91</v>
      </c>
      <c r="C96" s="93">
        <f t="shared" si="83"/>
        <v>6.4394799999999996</v>
      </c>
      <c r="D96" s="93">
        <v>0.83</v>
      </c>
      <c r="E96" s="94">
        <f t="shared" si="61"/>
        <v>1.4519472297762479</v>
      </c>
      <c r="G96" s="93">
        <v>0.91</v>
      </c>
      <c r="H96" s="93">
        <f t="shared" si="84"/>
        <v>6.0306499999999996</v>
      </c>
      <c r="I96" s="93">
        <v>0.54</v>
      </c>
      <c r="J96" s="94">
        <f t="shared" si="62"/>
        <v>1.6792705778863484</v>
      </c>
      <c r="L96" s="93">
        <v>0.91</v>
      </c>
      <c r="M96" s="93">
        <f t="shared" si="85"/>
        <v>6.4201300000000003</v>
      </c>
      <c r="N96" s="93">
        <v>1.77</v>
      </c>
      <c r="O96" s="94">
        <f t="shared" si="63"/>
        <v>1.4402719212598425</v>
      </c>
      <c r="Q96" s="93">
        <v>0.91</v>
      </c>
      <c r="R96" s="93">
        <f t="shared" si="86"/>
        <v>5.4446099999999999</v>
      </c>
      <c r="S96" s="93">
        <v>0.45</v>
      </c>
      <c r="T96" s="94">
        <f t="shared" si="64"/>
        <v>3.6040244212598429</v>
      </c>
      <c r="V96" s="93">
        <v>0.91</v>
      </c>
      <c r="W96" s="93">
        <f t="shared" si="87"/>
        <v>5.7023799999999998</v>
      </c>
      <c r="X96" s="93">
        <v>0.33</v>
      </c>
      <c r="Y96" s="94">
        <f t="shared" si="65"/>
        <v>2.5828304833696767</v>
      </c>
      <c r="AA96" s="93">
        <v>0.91</v>
      </c>
      <c r="AB96" s="93">
        <f t="shared" si="88"/>
        <v>6.1367499999999993</v>
      </c>
      <c r="AC96" s="93">
        <v>0.32</v>
      </c>
      <c r="AD96" s="94">
        <f t="shared" si="66"/>
        <v>2.180107676470588</v>
      </c>
      <c r="AF96" s="93">
        <v>0.91</v>
      </c>
      <c r="AG96" s="93">
        <f t="shared" si="89"/>
        <v>5.6879800000000005</v>
      </c>
      <c r="AH96" s="93">
        <v>0.44</v>
      </c>
      <c r="AI96" s="94">
        <f t="shared" si="67"/>
        <v>2.7476847535934286</v>
      </c>
      <c r="AK96" s="93">
        <v>0.91</v>
      </c>
      <c r="AL96" s="93">
        <f t="shared" si="90"/>
        <v>6.1189299999999998</v>
      </c>
      <c r="AM96" s="93">
        <v>0.69</v>
      </c>
      <c r="AN96" s="94">
        <f t="shared" si="68"/>
        <v>2.3292421764705882</v>
      </c>
      <c r="AP96" s="93">
        <v>0.91</v>
      </c>
      <c r="AQ96" s="93">
        <f t="shared" si="91"/>
        <v>6.0638499999999995</v>
      </c>
      <c r="AR96" s="93">
        <v>1.36</v>
      </c>
      <c r="AS96" s="94">
        <f t="shared" si="69"/>
        <v>2.2027272729798284</v>
      </c>
      <c r="AU96" s="93">
        <v>0.91</v>
      </c>
      <c r="AV96" s="93">
        <f t="shared" si="92"/>
        <v>5.6444200000000002</v>
      </c>
      <c r="AW96" s="93">
        <v>0.56999999999999995</v>
      </c>
      <c r="AX96" s="94">
        <f t="shared" si="70"/>
        <v>2.7528057535934289</v>
      </c>
      <c r="AZ96" s="93">
        <v>0.91</v>
      </c>
      <c r="BA96" s="93">
        <f t="shared" si="93"/>
        <v>6.0402699999999996</v>
      </c>
      <c r="BB96" s="93">
        <v>2.7</v>
      </c>
      <c r="BC96" s="94">
        <f t="shared" si="71"/>
        <v>2.1884911764705879</v>
      </c>
      <c r="BE96" s="93">
        <v>0.91</v>
      </c>
      <c r="BF96" s="93">
        <f t="shared" si="94"/>
        <v>5.1856999999999998</v>
      </c>
      <c r="BG96" s="93">
        <v>1.0329999999999999</v>
      </c>
      <c r="BH96" s="94">
        <f t="shared" si="72"/>
        <v>4.8452553965092413</v>
      </c>
      <c r="BJ96" s="93">
        <v>0.91</v>
      </c>
      <c r="BK96" s="93">
        <f t="shared" si="95"/>
        <v>6.4616199999999999</v>
      </c>
      <c r="BL96" s="93">
        <v>0.21</v>
      </c>
      <c r="BM96" s="94">
        <f t="shared" si="73"/>
        <v>3.8796290322580529E-3</v>
      </c>
      <c r="BO96" s="93">
        <v>0.91</v>
      </c>
      <c r="BP96" s="93">
        <f t="shared" si="96"/>
        <v>5.4252599999999997</v>
      </c>
      <c r="BQ96" s="93">
        <v>0</v>
      </c>
      <c r="BR96" s="94">
        <f t="shared" si="74"/>
        <v>3.8268320000000005</v>
      </c>
      <c r="BT96" s="93">
        <v>0.91</v>
      </c>
      <c r="BU96" s="93">
        <f t="shared" si="97"/>
        <v>5.8300599999999996</v>
      </c>
      <c r="BV96" s="93">
        <v>0.996</v>
      </c>
      <c r="BW96" s="94">
        <f t="shared" si="75"/>
        <v>0.74869560000000002</v>
      </c>
      <c r="BY96" s="93">
        <v>0.91</v>
      </c>
      <c r="BZ96" s="93">
        <f t="shared" si="98"/>
        <v>5.8686699999999998</v>
      </c>
      <c r="CA96" s="93">
        <v>0</v>
      </c>
      <c r="CB96" s="94">
        <f t="shared" si="76"/>
        <v>0.70594742125984244</v>
      </c>
      <c r="CD96" s="93">
        <v>0.91</v>
      </c>
      <c r="CE96" s="93">
        <f t="shared" si="99"/>
        <v>5.9679199999999994</v>
      </c>
      <c r="CF96" s="93">
        <v>3</v>
      </c>
      <c r="CG96" s="94">
        <f t="shared" si="77"/>
        <v>1.7267491566265059</v>
      </c>
      <c r="CI96" s="93">
        <v>0.91</v>
      </c>
      <c r="CJ96" s="93">
        <f t="shared" si="100"/>
        <v>6.0355999999999996</v>
      </c>
      <c r="CK96" s="93">
        <v>0.2</v>
      </c>
      <c r="CL96" s="94">
        <f t="shared" si="78"/>
        <v>1.815669156626506</v>
      </c>
      <c r="CN96" s="93">
        <v>0.91</v>
      </c>
      <c r="CO96" s="93">
        <f t="shared" si="101"/>
        <v>6.0818499999999993</v>
      </c>
      <c r="CP96" s="93">
        <v>0</v>
      </c>
      <c r="CQ96" s="94">
        <f t="shared" si="79"/>
        <v>9.5443058890171836E-2</v>
      </c>
      <c r="CS96" s="93">
        <v>0.91</v>
      </c>
      <c r="CT96" s="93">
        <f t="shared" si="102"/>
        <v>6.0592600000000001</v>
      </c>
      <c r="CU96" s="93">
        <v>0</v>
      </c>
      <c r="CV96" s="94">
        <f t="shared" si="80"/>
        <v>2.322753176470588</v>
      </c>
      <c r="CX96" s="93">
        <v>0.91</v>
      </c>
      <c r="CY96" s="93">
        <f t="shared" si="103"/>
        <v>6.4601800000000003</v>
      </c>
      <c r="CZ96" s="93">
        <v>0.54</v>
      </c>
      <c r="DA96" s="94">
        <f t="shared" si="81"/>
        <v>1.6414615000000001</v>
      </c>
      <c r="DC96" s="93">
        <v>0.91</v>
      </c>
      <c r="DD96" s="93">
        <f t="shared" si="104"/>
        <v>6.4278700000000004</v>
      </c>
      <c r="DE96" s="93">
        <v>0.46</v>
      </c>
      <c r="DF96" s="94">
        <f t="shared" si="82"/>
        <v>5.2641893738140343E-2</v>
      </c>
    </row>
    <row r="97" spans="2:110" x14ac:dyDescent="0.25">
      <c r="B97" s="93">
        <v>0.92</v>
      </c>
      <c r="C97" s="93">
        <f t="shared" si="83"/>
        <v>6.4437600000000002</v>
      </c>
      <c r="D97" s="93">
        <v>0.83</v>
      </c>
      <c r="E97" s="94">
        <f t="shared" si="61"/>
        <v>1.4573168709122202</v>
      </c>
      <c r="G97" s="93">
        <v>0.92</v>
      </c>
      <c r="H97" s="93">
        <f t="shared" si="84"/>
        <v>6.0327999999999999</v>
      </c>
      <c r="I97" s="93">
        <v>0.54</v>
      </c>
      <c r="J97" s="94">
        <f t="shared" si="62"/>
        <v>1.6764958343881713</v>
      </c>
      <c r="L97" s="93">
        <v>0.92</v>
      </c>
      <c r="M97" s="93">
        <f t="shared" si="85"/>
        <v>6.4265600000000003</v>
      </c>
      <c r="N97" s="93">
        <v>1.77</v>
      </c>
      <c r="O97" s="94">
        <f t="shared" si="63"/>
        <v>1.4461868188976379</v>
      </c>
      <c r="Q97" s="93">
        <v>0.92</v>
      </c>
      <c r="R97" s="93">
        <f t="shared" si="86"/>
        <v>5.4403199999999998</v>
      </c>
      <c r="S97" s="93">
        <v>0.45</v>
      </c>
      <c r="T97" s="94">
        <f t="shared" si="64"/>
        <v>3.6215728188976382</v>
      </c>
      <c r="V97" s="93">
        <v>0.92</v>
      </c>
      <c r="W97" s="93">
        <f t="shared" si="87"/>
        <v>5.6985600000000005</v>
      </c>
      <c r="X97" s="93">
        <v>0.33</v>
      </c>
      <c r="Y97" s="94">
        <f t="shared" si="65"/>
        <v>2.5960274130066763</v>
      </c>
      <c r="AA97" s="93">
        <v>0.92</v>
      </c>
      <c r="AB97" s="93">
        <f t="shared" si="88"/>
        <v>6.133</v>
      </c>
      <c r="AC97" s="93">
        <v>0.32</v>
      </c>
      <c r="AD97" s="94">
        <f t="shared" si="66"/>
        <v>2.1904567058823528</v>
      </c>
      <c r="AF97" s="93">
        <v>0.92</v>
      </c>
      <c r="AG97" s="93">
        <f t="shared" si="89"/>
        <v>5.6857600000000001</v>
      </c>
      <c r="AH97" s="93">
        <v>0.44</v>
      </c>
      <c r="AI97" s="94">
        <f t="shared" si="67"/>
        <v>2.7424765420944559</v>
      </c>
      <c r="AK97" s="93">
        <v>0.92</v>
      </c>
      <c r="AL97" s="93">
        <f t="shared" si="90"/>
        <v>6.1171600000000002</v>
      </c>
      <c r="AM97" s="93">
        <v>0.69</v>
      </c>
      <c r="AN97" s="94">
        <f t="shared" si="68"/>
        <v>2.3227247058823526</v>
      </c>
      <c r="AP97" s="93">
        <v>0.92</v>
      </c>
      <c r="AQ97" s="93">
        <f t="shared" si="91"/>
        <v>6.0682</v>
      </c>
      <c r="AR97" s="93">
        <v>1.36</v>
      </c>
      <c r="AS97" s="94">
        <f t="shared" si="69"/>
        <v>2.2097310138905666</v>
      </c>
      <c r="AU97" s="93">
        <v>0.92</v>
      </c>
      <c r="AV97" s="93">
        <f t="shared" si="92"/>
        <v>5.6470400000000005</v>
      </c>
      <c r="AW97" s="93">
        <v>0.56999999999999995</v>
      </c>
      <c r="AX97" s="94">
        <f t="shared" si="70"/>
        <v>2.7469245420944559</v>
      </c>
      <c r="AZ97" s="93">
        <v>0.92</v>
      </c>
      <c r="BA97" s="93">
        <f t="shared" si="93"/>
        <v>6.0472400000000004</v>
      </c>
      <c r="BB97" s="93">
        <v>2.7</v>
      </c>
      <c r="BC97" s="94">
        <f t="shared" si="71"/>
        <v>2.1960047058823529</v>
      </c>
      <c r="BE97" s="93">
        <v>0.92</v>
      </c>
      <c r="BF97" s="93">
        <f t="shared" si="94"/>
        <v>5.1803999999999997</v>
      </c>
      <c r="BG97" s="93">
        <v>1.0329999999999999</v>
      </c>
      <c r="BH97" s="94">
        <f t="shared" si="72"/>
        <v>4.8782895080082147</v>
      </c>
      <c r="BJ97" s="93">
        <v>0.92</v>
      </c>
      <c r="BK97" s="93">
        <f t="shared" si="95"/>
        <v>6.4614399999999996</v>
      </c>
      <c r="BL97" s="93">
        <v>0.21</v>
      </c>
      <c r="BM97" s="94">
        <f t="shared" si="73"/>
        <v>-1.0697935483871015E-2</v>
      </c>
      <c r="BO97" s="93">
        <v>0.92</v>
      </c>
      <c r="BP97" s="93">
        <f t="shared" si="96"/>
        <v>5.4231199999999991</v>
      </c>
      <c r="BQ97" s="93">
        <v>0</v>
      </c>
      <c r="BR97" s="94">
        <f t="shared" si="74"/>
        <v>3.8199840000000003</v>
      </c>
      <c r="BT97" s="93">
        <v>0.92</v>
      </c>
      <c r="BU97" s="93">
        <f t="shared" si="97"/>
        <v>5.8347199999999999</v>
      </c>
      <c r="BV97" s="93">
        <v>0.996</v>
      </c>
      <c r="BW97" s="94">
        <f t="shared" si="75"/>
        <v>0.72471039999999998</v>
      </c>
      <c r="BY97" s="93">
        <v>0.92</v>
      </c>
      <c r="BZ97" s="93">
        <f t="shared" si="98"/>
        <v>5.86904</v>
      </c>
      <c r="CA97" s="93">
        <v>0</v>
      </c>
      <c r="CB97" s="94">
        <f t="shared" si="76"/>
        <v>0.68750881889763771</v>
      </c>
      <c r="CD97" s="93">
        <v>0.92</v>
      </c>
      <c r="CE97" s="93">
        <f t="shared" si="99"/>
        <v>5.9770399999999997</v>
      </c>
      <c r="CF97" s="93">
        <v>3</v>
      </c>
      <c r="CG97" s="94">
        <f t="shared" si="77"/>
        <v>1.7167310154905338</v>
      </c>
      <c r="CI97" s="93">
        <v>0.92</v>
      </c>
      <c r="CJ97" s="93">
        <f t="shared" si="100"/>
        <v>6.0371999999999995</v>
      </c>
      <c r="CK97" s="93">
        <v>0.2</v>
      </c>
      <c r="CL97" s="94">
        <f t="shared" si="78"/>
        <v>1.7980110154905335</v>
      </c>
      <c r="CN97" s="93">
        <v>0.92</v>
      </c>
      <c r="CO97" s="93">
        <f t="shared" si="101"/>
        <v>6.0822000000000003</v>
      </c>
      <c r="CP97" s="93">
        <v>0</v>
      </c>
      <c r="CQ97" s="94">
        <f t="shared" si="79"/>
        <v>7.827006078563796E-2</v>
      </c>
      <c r="CS97" s="93">
        <v>0.92</v>
      </c>
      <c r="CT97" s="93">
        <f t="shared" si="102"/>
        <v>6.06412</v>
      </c>
      <c r="CU97" s="93">
        <v>0</v>
      </c>
      <c r="CV97" s="94">
        <f t="shared" si="80"/>
        <v>2.3175087058823527</v>
      </c>
      <c r="CX97" s="93">
        <v>0.92</v>
      </c>
      <c r="CY97" s="93">
        <f t="shared" si="103"/>
        <v>6.4621599999999999</v>
      </c>
      <c r="CZ97" s="93">
        <v>0.54</v>
      </c>
      <c r="DA97" s="94">
        <f t="shared" si="81"/>
        <v>1.6260059999999998</v>
      </c>
      <c r="DC97" s="93">
        <v>0.92</v>
      </c>
      <c r="DD97" s="93">
        <f t="shared" si="104"/>
        <v>6.4314399999999994</v>
      </c>
      <c r="DE97" s="93">
        <v>0.46</v>
      </c>
      <c r="DF97" s="94">
        <f t="shared" si="82"/>
        <v>3.2446299810246583E-2</v>
      </c>
    </row>
    <row r="98" spans="2:110" x14ac:dyDescent="0.25">
      <c r="B98" s="93">
        <v>0.93</v>
      </c>
      <c r="C98" s="93">
        <f t="shared" si="83"/>
        <v>6.4480399999999998</v>
      </c>
      <c r="D98" s="93">
        <v>0.83</v>
      </c>
      <c r="E98" s="94">
        <f t="shared" si="61"/>
        <v>1.462852512048193</v>
      </c>
      <c r="G98" s="93">
        <v>0.93</v>
      </c>
      <c r="H98" s="93">
        <f t="shared" si="84"/>
        <v>6.0349499999999994</v>
      </c>
      <c r="I98" s="93">
        <v>0.54</v>
      </c>
      <c r="J98" s="94">
        <f t="shared" si="62"/>
        <v>1.6738290908899942</v>
      </c>
      <c r="L98" s="93">
        <v>0.93</v>
      </c>
      <c r="M98" s="93">
        <f t="shared" si="85"/>
        <v>6.4329899999999993</v>
      </c>
      <c r="N98" s="93">
        <v>1.77</v>
      </c>
      <c r="O98" s="94">
        <f t="shared" si="63"/>
        <v>1.4524557165354333</v>
      </c>
      <c r="Q98" s="93">
        <v>0.93</v>
      </c>
      <c r="R98" s="93">
        <f t="shared" si="86"/>
        <v>5.4360299999999997</v>
      </c>
      <c r="S98" s="93">
        <v>0.45</v>
      </c>
      <c r="T98" s="94">
        <f t="shared" si="64"/>
        <v>3.6392112165354336</v>
      </c>
      <c r="V98" s="93">
        <v>0.93</v>
      </c>
      <c r="W98" s="93">
        <f t="shared" si="87"/>
        <v>5.6947400000000004</v>
      </c>
      <c r="X98" s="93">
        <v>0.33</v>
      </c>
      <c r="Y98" s="94">
        <f t="shared" si="65"/>
        <v>2.6092903426436753</v>
      </c>
      <c r="AA98" s="93">
        <v>0.93</v>
      </c>
      <c r="AB98" s="93">
        <f t="shared" si="88"/>
        <v>6.1292499999999999</v>
      </c>
      <c r="AC98" s="93">
        <v>0.32</v>
      </c>
      <c r="AD98" s="94">
        <f t="shared" si="66"/>
        <v>2.2008697352941176</v>
      </c>
      <c r="AF98" s="93">
        <v>0.93</v>
      </c>
      <c r="AG98" s="93">
        <f t="shared" si="89"/>
        <v>5.6835400000000007</v>
      </c>
      <c r="AH98" s="93">
        <v>0.44</v>
      </c>
      <c r="AI98" s="94">
        <f t="shared" si="67"/>
        <v>2.7373563305954822</v>
      </c>
      <c r="AK98" s="93">
        <v>0.93</v>
      </c>
      <c r="AL98" s="93">
        <f t="shared" si="90"/>
        <v>6.1153899999999997</v>
      </c>
      <c r="AM98" s="93">
        <v>0.69</v>
      </c>
      <c r="AN98" s="94">
        <f t="shared" si="68"/>
        <v>2.3163452352941172</v>
      </c>
      <c r="AP98" s="93">
        <v>0.93</v>
      </c>
      <c r="AQ98" s="93">
        <f t="shared" si="91"/>
        <v>6.0725499999999997</v>
      </c>
      <c r="AR98" s="93">
        <v>1.36</v>
      </c>
      <c r="AS98" s="94">
        <f t="shared" si="69"/>
        <v>2.2170067548013046</v>
      </c>
      <c r="AU98" s="93">
        <v>0.93</v>
      </c>
      <c r="AV98" s="93">
        <f t="shared" si="92"/>
        <v>5.6496599999999999</v>
      </c>
      <c r="AW98" s="93">
        <v>0.56999999999999995</v>
      </c>
      <c r="AX98" s="94">
        <f t="shared" si="70"/>
        <v>2.7411573305954824</v>
      </c>
      <c r="AZ98" s="93">
        <v>0.93</v>
      </c>
      <c r="BA98" s="93">
        <f t="shared" si="93"/>
        <v>6.0542099999999994</v>
      </c>
      <c r="BB98" s="93">
        <v>2.7</v>
      </c>
      <c r="BC98" s="94">
        <f t="shared" si="71"/>
        <v>2.2040582352941174</v>
      </c>
      <c r="BE98" s="93">
        <v>0.93</v>
      </c>
      <c r="BF98" s="93">
        <f t="shared" si="94"/>
        <v>5.1750999999999996</v>
      </c>
      <c r="BG98" s="93">
        <v>1.0329999999999999</v>
      </c>
      <c r="BH98" s="94">
        <f t="shared" si="72"/>
        <v>4.9115302195071866</v>
      </c>
      <c r="BJ98" s="93">
        <v>0.93</v>
      </c>
      <c r="BK98" s="93">
        <f t="shared" si="95"/>
        <v>6.4612600000000002</v>
      </c>
      <c r="BL98" s="93">
        <v>0.21</v>
      </c>
      <c r="BM98" s="94">
        <f t="shared" si="73"/>
        <v>-2.5233500000000051E-2</v>
      </c>
      <c r="BO98" s="93">
        <v>0.93</v>
      </c>
      <c r="BP98" s="93">
        <f t="shared" si="96"/>
        <v>5.4209800000000001</v>
      </c>
      <c r="BQ98" s="93">
        <v>0</v>
      </c>
      <c r="BR98" s="94">
        <f t="shared" si="74"/>
        <v>3.8131360000000001</v>
      </c>
      <c r="BT98" s="93">
        <v>0.93</v>
      </c>
      <c r="BU98" s="93">
        <f t="shared" si="97"/>
        <v>5.8393799999999993</v>
      </c>
      <c r="BV98" s="93">
        <v>0.996</v>
      </c>
      <c r="BW98" s="94">
        <f t="shared" si="75"/>
        <v>0.70092439999999989</v>
      </c>
      <c r="BY98" s="93">
        <v>0.93</v>
      </c>
      <c r="BZ98" s="93">
        <f t="shared" si="98"/>
        <v>5.8694099999999993</v>
      </c>
      <c r="CA98" s="93">
        <v>0</v>
      </c>
      <c r="CB98" s="94">
        <f t="shared" si="76"/>
        <v>0.66907021653543308</v>
      </c>
      <c r="CD98" s="93">
        <v>0.93</v>
      </c>
      <c r="CE98" s="93">
        <f t="shared" si="99"/>
        <v>5.9861599999999999</v>
      </c>
      <c r="CF98" s="93">
        <v>3</v>
      </c>
      <c r="CG98" s="94">
        <f t="shared" si="77"/>
        <v>1.7073128743545611</v>
      </c>
      <c r="CI98" s="93">
        <v>0.93</v>
      </c>
      <c r="CJ98" s="93">
        <f t="shared" si="100"/>
        <v>6.0388000000000002</v>
      </c>
      <c r="CK98" s="93">
        <v>0.2</v>
      </c>
      <c r="CL98" s="94">
        <f t="shared" si="78"/>
        <v>1.780392874354561</v>
      </c>
      <c r="CN98" s="93">
        <v>0.93</v>
      </c>
      <c r="CO98" s="93">
        <f t="shared" si="101"/>
        <v>6.0825500000000003</v>
      </c>
      <c r="CP98" s="93">
        <v>0</v>
      </c>
      <c r="CQ98" s="94">
        <f t="shared" si="79"/>
        <v>6.1097062681104063E-2</v>
      </c>
      <c r="CS98" s="93">
        <v>0.93</v>
      </c>
      <c r="CT98" s="93">
        <f t="shared" si="102"/>
        <v>6.0689799999999998</v>
      </c>
      <c r="CU98" s="93">
        <v>0</v>
      </c>
      <c r="CV98" s="94">
        <f t="shared" si="80"/>
        <v>2.3122642352941174</v>
      </c>
      <c r="CX98" s="93">
        <v>0.93</v>
      </c>
      <c r="CY98" s="93">
        <f t="shared" si="103"/>
        <v>6.4641399999999996</v>
      </c>
      <c r="CZ98" s="93">
        <v>0.54</v>
      </c>
      <c r="DA98" s="94">
        <f t="shared" si="81"/>
        <v>1.6106585000000002</v>
      </c>
      <c r="DC98" s="93">
        <v>0.93</v>
      </c>
      <c r="DD98" s="93">
        <f t="shared" si="104"/>
        <v>6.4350100000000001</v>
      </c>
      <c r="DE98" s="93">
        <v>0.46</v>
      </c>
      <c r="DF98" s="94">
        <f t="shared" si="82"/>
        <v>1.2342705882352829E-2</v>
      </c>
    </row>
    <row r="99" spans="2:110" x14ac:dyDescent="0.25">
      <c r="B99" s="93">
        <v>0.94</v>
      </c>
      <c r="C99" s="93">
        <f t="shared" si="83"/>
        <v>6.4523200000000003</v>
      </c>
      <c r="D99" s="93">
        <v>0.83</v>
      </c>
      <c r="E99" s="94">
        <f t="shared" si="61"/>
        <v>1.4685541531841653</v>
      </c>
      <c r="G99" s="93">
        <v>0.94</v>
      </c>
      <c r="H99" s="93">
        <f t="shared" si="84"/>
        <v>6.0370999999999997</v>
      </c>
      <c r="I99" s="93">
        <v>0.54</v>
      </c>
      <c r="J99" s="94">
        <f t="shared" si="62"/>
        <v>1.6712703473918169</v>
      </c>
      <c r="L99" s="93">
        <v>0.94</v>
      </c>
      <c r="M99" s="93">
        <f t="shared" si="85"/>
        <v>6.4394200000000001</v>
      </c>
      <c r="N99" s="93">
        <v>1.77</v>
      </c>
      <c r="O99" s="94">
        <f t="shared" si="63"/>
        <v>1.4590786141732284</v>
      </c>
      <c r="Q99" s="93">
        <v>0.94</v>
      </c>
      <c r="R99" s="93">
        <f t="shared" si="86"/>
        <v>5.4317399999999996</v>
      </c>
      <c r="S99" s="93">
        <v>0.45</v>
      </c>
      <c r="T99" s="94">
        <f t="shared" si="64"/>
        <v>3.6569396141732282</v>
      </c>
      <c r="V99" s="93">
        <v>0.94</v>
      </c>
      <c r="W99" s="93">
        <f t="shared" si="87"/>
        <v>5.6909200000000002</v>
      </c>
      <c r="X99" s="93">
        <v>0.33</v>
      </c>
      <c r="Y99" s="94">
        <f t="shared" si="65"/>
        <v>2.6226192722806743</v>
      </c>
      <c r="AA99" s="93">
        <v>0.94</v>
      </c>
      <c r="AB99" s="93">
        <f t="shared" si="88"/>
        <v>6.1254999999999997</v>
      </c>
      <c r="AC99" s="93">
        <v>0.32</v>
      </c>
      <c r="AD99" s="94">
        <f t="shared" si="66"/>
        <v>2.211346764705882</v>
      </c>
      <c r="AF99" s="93">
        <v>0.94</v>
      </c>
      <c r="AG99" s="93">
        <f t="shared" si="89"/>
        <v>5.6813200000000004</v>
      </c>
      <c r="AH99" s="93">
        <v>0.44</v>
      </c>
      <c r="AI99" s="94">
        <f t="shared" si="67"/>
        <v>2.7323241190965093</v>
      </c>
      <c r="AK99" s="93">
        <v>0.94</v>
      </c>
      <c r="AL99" s="93">
        <f t="shared" si="90"/>
        <v>6.1136200000000001</v>
      </c>
      <c r="AM99" s="93">
        <v>0.69</v>
      </c>
      <c r="AN99" s="94">
        <f t="shared" si="68"/>
        <v>2.310103764705882</v>
      </c>
      <c r="AP99" s="93">
        <v>0.94</v>
      </c>
      <c r="AQ99" s="93">
        <f t="shared" si="91"/>
        <v>6.0769000000000002</v>
      </c>
      <c r="AR99" s="93">
        <v>1.36</v>
      </c>
      <c r="AS99" s="94">
        <f t="shared" si="69"/>
        <v>2.2245544957120424</v>
      </c>
      <c r="AU99" s="93">
        <v>0.94</v>
      </c>
      <c r="AV99" s="93">
        <f t="shared" si="92"/>
        <v>5.6522800000000002</v>
      </c>
      <c r="AW99" s="93">
        <v>0.56999999999999995</v>
      </c>
      <c r="AX99" s="94">
        <f t="shared" si="70"/>
        <v>2.7355041190965093</v>
      </c>
      <c r="AZ99" s="93">
        <v>0.94</v>
      </c>
      <c r="BA99" s="93">
        <f t="shared" si="93"/>
        <v>6.0611800000000002</v>
      </c>
      <c r="BB99" s="93">
        <v>2.7</v>
      </c>
      <c r="BC99" s="94">
        <f t="shared" si="71"/>
        <v>2.2126517647058819</v>
      </c>
      <c r="BE99" s="93">
        <v>0.94</v>
      </c>
      <c r="BF99" s="93">
        <f t="shared" si="94"/>
        <v>5.1698000000000004</v>
      </c>
      <c r="BG99" s="93">
        <v>1.0329999999999999</v>
      </c>
      <c r="BH99" s="94">
        <f t="shared" si="72"/>
        <v>4.9449775310061597</v>
      </c>
      <c r="BJ99" s="93">
        <v>0.94</v>
      </c>
      <c r="BK99" s="93">
        <f t="shared" si="95"/>
        <v>6.4610799999999999</v>
      </c>
      <c r="BL99" s="93">
        <v>0.21</v>
      </c>
      <c r="BM99" s="94">
        <f t="shared" si="73"/>
        <v>-3.9727064516128938E-2</v>
      </c>
      <c r="BO99" s="93">
        <v>0.94</v>
      </c>
      <c r="BP99" s="93">
        <f t="shared" si="96"/>
        <v>5.4188399999999994</v>
      </c>
      <c r="BQ99" s="93">
        <v>0</v>
      </c>
      <c r="BR99" s="94">
        <f t="shared" si="74"/>
        <v>3.8062880000000003</v>
      </c>
      <c r="BT99" s="93">
        <v>0.94</v>
      </c>
      <c r="BU99" s="93">
        <f t="shared" si="97"/>
        <v>5.8440399999999997</v>
      </c>
      <c r="BV99" s="93">
        <v>0.996</v>
      </c>
      <c r="BW99" s="94">
        <f t="shared" si="75"/>
        <v>0.67733760000000021</v>
      </c>
      <c r="BY99" s="93">
        <v>0.94</v>
      </c>
      <c r="BZ99" s="93">
        <f t="shared" si="98"/>
        <v>5.8697799999999996</v>
      </c>
      <c r="CA99" s="93">
        <v>0</v>
      </c>
      <c r="CB99" s="94">
        <f t="shared" si="76"/>
        <v>0.65063161417322846</v>
      </c>
      <c r="CD99" s="93">
        <v>0.94</v>
      </c>
      <c r="CE99" s="93">
        <f t="shared" si="99"/>
        <v>5.9952799999999993</v>
      </c>
      <c r="CF99" s="93">
        <v>3</v>
      </c>
      <c r="CG99" s="94">
        <f t="shared" si="77"/>
        <v>1.6984947332185887</v>
      </c>
      <c r="CI99" s="93">
        <v>0.94</v>
      </c>
      <c r="CJ99" s="93">
        <f t="shared" si="100"/>
        <v>6.0404</v>
      </c>
      <c r="CK99" s="93">
        <v>0.2</v>
      </c>
      <c r="CL99" s="94">
        <f t="shared" si="78"/>
        <v>1.7628147332185888</v>
      </c>
      <c r="CN99" s="93">
        <v>0.94</v>
      </c>
      <c r="CO99" s="93">
        <f t="shared" si="101"/>
        <v>6.0829000000000004</v>
      </c>
      <c r="CP99" s="93">
        <v>0</v>
      </c>
      <c r="CQ99" s="94">
        <f t="shared" si="79"/>
        <v>4.3924064576570374E-2</v>
      </c>
      <c r="CS99" s="93">
        <v>0.94</v>
      </c>
      <c r="CT99" s="93">
        <f t="shared" si="102"/>
        <v>6.0738400000000006</v>
      </c>
      <c r="CU99" s="93">
        <v>0</v>
      </c>
      <c r="CV99" s="94">
        <f t="shared" si="80"/>
        <v>2.3070197647058821</v>
      </c>
      <c r="CX99" s="93">
        <v>0.94</v>
      </c>
      <c r="CY99" s="93">
        <f t="shared" si="103"/>
        <v>6.4661200000000001</v>
      </c>
      <c r="CZ99" s="93">
        <v>0.54</v>
      </c>
      <c r="DA99" s="94">
        <f t="shared" si="81"/>
        <v>1.5954190000000001</v>
      </c>
      <c r="DC99" s="93">
        <v>0.94</v>
      </c>
      <c r="DD99" s="93">
        <f t="shared" si="104"/>
        <v>6.43858</v>
      </c>
      <c r="DE99" s="93">
        <v>0.46</v>
      </c>
      <c r="DF99" s="94">
        <f t="shared" si="82"/>
        <v>-7.668888045540681E-3</v>
      </c>
    </row>
    <row r="100" spans="2:110" x14ac:dyDescent="0.25">
      <c r="B100" s="93">
        <v>0.95</v>
      </c>
      <c r="C100" s="93">
        <f t="shared" si="83"/>
        <v>6.4565999999999999</v>
      </c>
      <c r="D100" s="93">
        <v>0.83</v>
      </c>
      <c r="E100" s="94">
        <f t="shared" si="61"/>
        <v>1.4744217943201376</v>
      </c>
      <c r="G100" s="93">
        <v>0.95</v>
      </c>
      <c r="H100" s="93">
        <f t="shared" si="84"/>
        <v>6.03925</v>
      </c>
      <c r="I100" s="93">
        <v>0.54</v>
      </c>
      <c r="J100" s="94">
        <f t="shared" si="62"/>
        <v>1.66881960389364</v>
      </c>
      <c r="L100" s="93">
        <v>0.95</v>
      </c>
      <c r="M100" s="93">
        <f t="shared" si="85"/>
        <v>6.4458500000000001</v>
      </c>
      <c r="N100" s="93">
        <v>1.77</v>
      </c>
      <c r="O100" s="94">
        <f t="shared" si="63"/>
        <v>1.4660555118110237</v>
      </c>
      <c r="Q100" s="93">
        <v>0.95</v>
      </c>
      <c r="R100" s="93">
        <f t="shared" si="86"/>
        <v>5.4274499999999994</v>
      </c>
      <c r="S100" s="93">
        <v>0.45</v>
      </c>
      <c r="T100" s="94">
        <f t="shared" si="64"/>
        <v>3.6747580118110239</v>
      </c>
      <c r="V100" s="93">
        <v>0.95</v>
      </c>
      <c r="W100" s="93">
        <f t="shared" si="87"/>
        <v>5.6871</v>
      </c>
      <c r="X100" s="93">
        <v>0.33</v>
      </c>
      <c r="Y100" s="94">
        <f t="shared" si="65"/>
        <v>2.636014201917674</v>
      </c>
      <c r="AA100" s="93">
        <v>0.95</v>
      </c>
      <c r="AB100" s="93">
        <f t="shared" si="88"/>
        <v>6.1217499999999996</v>
      </c>
      <c r="AC100" s="93">
        <v>0.32</v>
      </c>
      <c r="AD100" s="94">
        <f t="shared" si="66"/>
        <v>2.2218877941176465</v>
      </c>
      <c r="AF100" s="93">
        <v>0.95</v>
      </c>
      <c r="AG100" s="93">
        <f t="shared" si="89"/>
        <v>5.6791</v>
      </c>
      <c r="AH100" s="93">
        <v>0.44</v>
      </c>
      <c r="AI100" s="94">
        <f t="shared" si="67"/>
        <v>2.7273799075975358</v>
      </c>
      <c r="AK100" s="93">
        <v>0.95</v>
      </c>
      <c r="AL100" s="93">
        <f t="shared" si="90"/>
        <v>6.1118499999999996</v>
      </c>
      <c r="AM100" s="93">
        <v>0.69</v>
      </c>
      <c r="AN100" s="94">
        <f t="shared" si="68"/>
        <v>2.304000294117647</v>
      </c>
      <c r="AP100" s="93">
        <v>0.95</v>
      </c>
      <c r="AQ100" s="93">
        <f t="shared" si="91"/>
        <v>6.0812499999999998</v>
      </c>
      <c r="AR100" s="93">
        <v>1.36</v>
      </c>
      <c r="AS100" s="94">
        <f t="shared" si="69"/>
        <v>2.2323742366227801</v>
      </c>
      <c r="AU100" s="93">
        <v>0.95</v>
      </c>
      <c r="AV100" s="93">
        <f t="shared" si="92"/>
        <v>5.6548999999999996</v>
      </c>
      <c r="AW100" s="93">
        <v>0.56999999999999995</v>
      </c>
      <c r="AX100" s="94">
        <f t="shared" si="70"/>
        <v>2.7299649075975361</v>
      </c>
      <c r="AZ100" s="93">
        <v>0.95</v>
      </c>
      <c r="BA100" s="93">
        <f t="shared" si="93"/>
        <v>6.0681499999999993</v>
      </c>
      <c r="BB100" s="93">
        <v>2.7</v>
      </c>
      <c r="BC100" s="94">
        <f t="shared" si="71"/>
        <v>2.2217852941176468</v>
      </c>
      <c r="BE100" s="93">
        <v>0.95</v>
      </c>
      <c r="BF100" s="93">
        <f t="shared" si="94"/>
        <v>5.1645000000000003</v>
      </c>
      <c r="BG100" s="93">
        <v>1.0329999999999999</v>
      </c>
      <c r="BH100" s="94">
        <f t="shared" si="72"/>
        <v>4.978631442505133</v>
      </c>
      <c r="BJ100" s="93">
        <v>0.95</v>
      </c>
      <c r="BK100" s="93">
        <f t="shared" si="95"/>
        <v>6.4608999999999996</v>
      </c>
      <c r="BL100" s="93">
        <v>0.21</v>
      </c>
      <c r="BM100" s="94">
        <f t="shared" si="73"/>
        <v>-5.417862903225798E-2</v>
      </c>
      <c r="BO100" s="93">
        <v>0.95</v>
      </c>
      <c r="BP100" s="93">
        <f t="shared" si="96"/>
        <v>5.4166999999999996</v>
      </c>
      <c r="BQ100" s="93">
        <v>0</v>
      </c>
      <c r="BR100" s="94">
        <f t="shared" si="74"/>
        <v>3.7994400000000002</v>
      </c>
      <c r="BT100" s="93">
        <v>0.95</v>
      </c>
      <c r="BU100" s="93">
        <f t="shared" si="97"/>
        <v>5.8486999999999991</v>
      </c>
      <c r="BV100" s="93">
        <v>0.996</v>
      </c>
      <c r="BW100" s="94">
        <f t="shared" si="75"/>
        <v>0.65395000000000014</v>
      </c>
      <c r="BY100" s="93">
        <v>0.95</v>
      </c>
      <c r="BZ100" s="93">
        <f t="shared" si="98"/>
        <v>5.8701499999999998</v>
      </c>
      <c r="CA100" s="93">
        <v>0</v>
      </c>
      <c r="CB100" s="94">
        <f t="shared" si="76"/>
        <v>0.63219301181102372</v>
      </c>
      <c r="CD100" s="93">
        <v>0.95</v>
      </c>
      <c r="CE100" s="93">
        <f t="shared" si="99"/>
        <v>6.0043999999999995</v>
      </c>
      <c r="CF100" s="93">
        <v>3</v>
      </c>
      <c r="CG100" s="94">
        <f t="shared" si="77"/>
        <v>1.6902765920826164</v>
      </c>
      <c r="CI100" s="93">
        <v>0.95</v>
      </c>
      <c r="CJ100" s="93">
        <f t="shared" si="100"/>
        <v>6.0419999999999998</v>
      </c>
      <c r="CK100" s="93">
        <v>0.2</v>
      </c>
      <c r="CL100" s="94">
        <f t="shared" si="78"/>
        <v>1.7452765920826163</v>
      </c>
      <c r="CN100" s="93">
        <v>0.95</v>
      </c>
      <c r="CO100" s="93">
        <f t="shared" si="101"/>
        <v>6.0832499999999996</v>
      </c>
      <c r="CP100" s="93">
        <v>0</v>
      </c>
      <c r="CQ100" s="94">
        <f t="shared" si="79"/>
        <v>2.6751066472036497E-2</v>
      </c>
      <c r="CS100" s="93">
        <v>0.95</v>
      </c>
      <c r="CT100" s="93">
        <f t="shared" si="102"/>
        <v>6.0786999999999995</v>
      </c>
      <c r="CU100" s="93">
        <v>0</v>
      </c>
      <c r="CV100" s="94">
        <f t="shared" si="80"/>
        <v>2.3017752941176468</v>
      </c>
      <c r="CX100" s="93">
        <v>0.95</v>
      </c>
      <c r="CY100" s="93">
        <f t="shared" si="103"/>
        <v>6.4680999999999997</v>
      </c>
      <c r="CZ100" s="93">
        <v>0.54</v>
      </c>
      <c r="DA100" s="94">
        <f t="shared" si="81"/>
        <v>1.5802875000000001</v>
      </c>
      <c r="DC100" s="93">
        <v>0.95</v>
      </c>
      <c r="DD100" s="93">
        <f t="shared" si="104"/>
        <v>6.4421499999999998</v>
      </c>
      <c r="DE100" s="93">
        <v>0.46</v>
      </c>
      <c r="DF100" s="94">
        <f t="shared" si="82"/>
        <v>-2.7588481973434439E-2</v>
      </c>
    </row>
    <row r="101" spans="2:110" x14ac:dyDescent="0.25">
      <c r="B101" s="93">
        <v>0.96</v>
      </c>
      <c r="C101" s="93">
        <f t="shared" si="83"/>
        <v>6.4608799999999995</v>
      </c>
      <c r="D101" s="93">
        <v>0.83</v>
      </c>
      <c r="E101" s="94">
        <f t="shared" ref="E101:E105" si="105">((1-$B101)*E$1)+($B101*E$2)-($B101*(1-$B101)*D101)</f>
        <v>1.4804554354561101</v>
      </c>
      <c r="G101" s="93">
        <v>0.96</v>
      </c>
      <c r="H101" s="93">
        <f t="shared" si="84"/>
        <v>6.0414000000000003</v>
      </c>
      <c r="I101" s="93">
        <v>0.54</v>
      </c>
      <c r="J101" s="94">
        <f t="shared" ref="J101:J105" si="106">((1-$B101)*J$1)+($B101*J$2)-($B101*(1-$B101)*I101)</f>
        <v>1.6664768603954625</v>
      </c>
      <c r="L101" s="93">
        <v>0.96</v>
      </c>
      <c r="M101" s="93">
        <f t="shared" si="85"/>
        <v>6.45228</v>
      </c>
      <c r="N101" s="93">
        <v>1.77</v>
      </c>
      <c r="O101" s="94">
        <f t="shared" ref="O101:O105" si="107">((1-$B101)*O$1)+($B101*O$2)-($B101*(1-$B101)*N101)</f>
        <v>1.4733864094488189</v>
      </c>
      <c r="Q101" s="93">
        <v>0.96</v>
      </c>
      <c r="R101" s="93">
        <f t="shared" si="86"/>
        <v>5.4231600000000002</v>
      </c>
      <c r="S101" s="93">
        <v>0.45</v>
      </c>
      <c r="T101" s="94">
        <f t="shared" ref="T101:T105" si="108">((1-$B101)*T$1)+($B101*T$2)-($B101*(1-$B101)*S101)</f>
        <v>3.6926664094488189</v>
      </c>
      <c r="V101" s="93">
        <v>0.96</v>
      </c>
      <c r="W101" s="93">
        <f t="shared" si="87"/>
        <v>5.6832799999999999</v>
      </c>
      <c r="X101" s="93">
        <v>0.33</v>
      </c>
      <c r="Y101" s="94">
        <f t="shared" ref="Y101:Y105" si="109">((1-$B101)*Y$1)+($B101*Y$2)-($B101*(1-$B101)*X101)</f>
        <v>2.6494751315546727</v>
      </c>
      <c r="AA101" s="93">
        <v>0.96</v>
      </c>
      <c r="AB101" s="93">
        <f t="shared" si="88"/>
        <v>6.1179999999999994</v>
      </c>
      <c r="AC101" s="93">
        <v>0.32</v>
      </c>
      <c r="AD101" s="94">
        <f t="shared" ref="AD101:AD105" si="110">((1-$B101)*AD$1)+($B101*AD$2)-($B101*(1-$B101)*AC101)</f>
        <v>2.2324928235294115</v>
      </c>
      <c r="AF101" s="93">
        <v>0.96</v>
      </c>
      <c r="AG101" s="93">
        <f t="shared" si="89"/>
        <v>5.6768799999999997</v>
      </c>
      <c r="AH101" s="93">
        <v>0.44</v>
      </c>
      <c r="AI101" s="94">
        <f t="shared" ref="AI101:AI105" si="111">((1-$B101)*AI$1)+($B101*AI$2)-($B101*(1-$B101)*AH101)</f>
        <v>2.7225236960985626</v>
      </c>
      <c r="AK101" s="93">
        <v>0.96</v>
      </c>
      <c r="AL101" s="93">
        <f t="shared" si="90"/>
        <v>6.1100799999999991</v>
      </c>
      <c r="AM101" s="93">
        <v>0.69</v>
      </c>
      <c r="AN101" s="94">
        <f t="shared" ref="AN101:AN105" si="112">((1-$B101)*AN$1)+($B101*AN$2)-($B101*(1-$B101)*AM101)</f>
        <v>2.2980348235294117</v>
      </c>
      <c r="AP101" s="93">
        <v>0.96</v>
      </c>
      <c r="AQ101" s="93">
        <f t="shared" si="91"/>
        <v>6.0855999999999995</v>
      </c>
      <c r="AR101" s="93">
        <v>1.36</v>
      </c>
      <c r="AS101" s="94">
        <f t="shared" ref="AS101:AS105" si="113">((1-$B101)*AS$1)+($B101*AS$2)-($B101*(1-$B101)*AR101)</f>
        <v>2.2404659775335185</v>
      </c>
      <c r="AU101" s="93">
        <v>0.96</v>
      </c>
      <c r="AV101" s="93">
        <f t="shared" si="92"/>
        <v>5.6575199999999999</v>
      </c>
      <c r="AW101" s="93">
        <v>0.56999999999999995</v>
      </c>
      <c r="AX101" s="94">
        <f t="shared" ref="AX101:AX105" si="114">((1-$B101)*AX$1)+($B101*AX$2)-($B101*(1-$B101)*AW101)</f>
        <v>2.7245396960985624</v>
      </c>
      <c r="AZ101" s="93">
        <v>0.96</v>
      </c>
      <c r="BA101" s="93">
        <f t="shared" si="93"/>
        <v>6.0751199999999992</v>
      </c>
      <c r="BB101" s="93">
        <v>2.7</v>
      </c>
      <c r="BC101" s="94">
        <f t="shared" ref="BC101:BC105" si="115">((1-$B101)*BC$1)+($B101*BC$2)-($B101*(1-$B101)*BB101)</f>
        <v>2.2314588235294113</v>
      </c>
      <c r="BE101" s="93">
        <v>0.96</v>
      </c>
      <c r="BF101" s="93">
        <f t="shared" si="94"/>
        <v>5.1592000000000002</v>
      </c>
      <c r="BG101" s="93">
        <v>1.0329999999999999</v>
      </c>
      <c r="BH101" s="94">
        <f t="shared" ref="BH101:BH105" si="116">((1-$B101)*BH$1)+($B101*BH$2)-($B101*(1-$B101)*BG101)</f>
        <v>5.0124919540041066</v>
      </c>
      <c r="BJ101" s="93">
        <v>0.96</v>
      </c>
      <c r="BK101" s="93">
        <f t="shared" si="95"/>
        <v>6.4607200000000002</v>
      </c>
      <c r="BL101" s="93">
        <v>0.21</v>
      </c>
      <c r="BM101" s="94">
        <f t="shared" ref="BM101:BM105" si="117">((1-$B101)*BM$1)+($B101*BM$2)-($B101*(1-$B101)*BL101)</f>
        <v>-6.8588193548387036E-2</v>
      </c>
      <c r="BO101" s="93">
        <v>0.96</v>
      </c>
      <c r="BP101" s="93">
        <f t="shared" si="96"/>
        <v>5.4145599999999998</v>
      </c>
      <c r="BQ101" s="93">
        <v>0</v>
      </c>
      <c r="BR101" s="94">
        <f t="shared" ref="BR101:BR105" si="118">((1-$B101)*BR$1)+($B101*BR$2)-($B101*(1-$B101)*BQ101)</f>
        <v>3.792592</v>
      </c>
      <c r="BT101" s="93">
        <v>0.96</v>
      </c>
      <c r="BU101" s="93">
        <f t="shared" si="97"/>
        <v>5.8533599999999995</v>
      </c>
      <c r="BV101" s="93">
        <v>0.996</v>
      </c>
      <c r="BW101" s="94">
        <f t="shared" ref="BW101:BW105" si="119">((1-$B101)*BW$1)+($B101*BW$2)-($B101*(1-$B101)*BV101)</f>
        <v>0.63076160000000003</v>
      </c>
      <c r="BY101" s="93">
        <v>0.96</v>
      </c>
      <c r="BZ101" s="93">
        <f t="shared" si="98"/>
        <v>5.87052</v>
      </c>
      <c r="CA101" s="93">
        <v>0</v>
      </c>
      <c r="CB101" s="94">
        <f t="shared" ref="CB101:CB105" si="120">((1-$B101)*CB$1)+($B101*CB$2)-($B101*(1-$B101)*CA101)</f>
        <v>0.61375440944881898</v>
      </c>
      <c r="CD101" s="93">
        <v>0.96</v>
      </c>
      <c r="CE101" s="93">
        <f t="shared" si="99"/>
        <v>6.0135199999999998</v>
      </c>
      <c r="CF101" s="93">
        <v>3</v>
      </c>
      <c r="CG101" s="94">
        <f t="shared" ref="CG101:CG105" si="121">((1-$B101)*CG$1)+($B101*CG$2)-($B101*(1-$B101)*CF101)</f>
        <v>1.6826584509466436</v>
      </c>
      <c r="CI101" s="93">
        <v>0.96</v>
      </c>
      <c r="CJ101" s="93">
        <f t="shared" si="100"/>
        <v>6.0435999999999996</v>
      </c>
      <c r="CK101" s="93">
        <v>0.2</v>
      </c>
      <c r="CL101" s="94">
        <f t="shared" si="78"/>
        <v>1.7277784509466438</v>
      </c>
      <c r="CN101" s="93">
        <v>0.96</v>
      </c>
      <c r="CO101" s="93">
        <f t="shared" si="101"/>
        <v>6.0835999999999997</v>
      </c>
      <c r="CP101" s="93">
        <v>0</v>
      </c>
      <c r="CQ101" s="94">
        <f t="shared" si="79"/>
        <v>9.5780683675025999E-3</v>
      </c>
      <c r="CS101" s="93">
        <v>0.96</v>
      </c>
      <c r="CT101" s="93">
        <f t="shared" si="102"/>
        <v>6.0835599999999994</v>
      </c>
      <c r="CU101" s="93">
        <v>0</v>
      </c>
      <c r="CV101" s="94">
        <f t="shared" si="80"/>
        <v>2.2965308235294115</v>
      </c>
      <c r="CX101" s="93">
        <v>0.96</v>
      </c>
      <c r="CY101" s="93">
        <f t="shared" si="103"/>
        <v>6.4700799999999994</v>
      </c>
      <c r="CZ101" s="93">
        <v>0.54</v>
      </c>
      <c r="DA101" s="94">
        <f t="shared" si="81"/>
        <v>1.565264</v>
      </c>
      <c r="DC101" s="93">
        <v>0.96</v>
      </c>
      <c r="DD101" s="93">
        <f t="shared" si="104"/>
        <v>6.4457200000000006</v>
      </c>
      <c r="DE101" s="93">
        <v>0.46</v>
      </c>
      <c r="DF101" s="94">
        <f t="shared" si="82"/>
        <v>-4.7416075901328208E-2</v>
      </c>
    </row>
    <row r="102" spans="2:110" x14ac:dyDescent="0.25">
      <c r="B102" s="93">
        <v>0.97</v>
      </c>
      <c r="C102" s="93">
        <f t="shared" si="83"/>
        <v>6.4651599999999991</v>
      </c>
      <c r="D102" s="93">
        <v>0.83</v>
      </c>
      <c r="E102" s="94">
        <f t="shared" si="105"/>
        <v>1.4866550765920827</v>
      </c>
      <c r="G102" s="93">
        <v>0.97</v>
      </c>
      <c r="H102" s="93">
        <f t="shared" si="84"/>
        <v>6.0435499999999998</v>
      </c>
      <c r="I102" s="93">
        <v>0.54</v>
      </c>
      <c r="J102" s="94">
        <f t="shared" si="106"/>
        <v>1.6642421168972854</v>
      </c>
      <c r="L102" s="93">
        <v>0.97</v>
      </c>
      <c r="M102" s="93">
        <f t="shared" si="85"/>
        <v>6.45871</v>
      </c>
      <c r="N102" s="93">
        <v>1.77</v>
      </c>
      <c r="O102" s="94">
        <f t="shared" si="107"/>
        <v>1.4810713070866144</v>
      </c>
      <c r="Q102" s="93">
        <v>0.97</v>
      </c>
      <c r="R102" s="93">
        <f t="shared" si="86"/>
        <v>5.4188700000000001</v>
      </c>
      <c r="S102" s="93">
        <v>0.45</v>
      </c>
      <c r="T102" s="94">
        <f t="shared" si="108"/>
        <v>3.7106648070866144</v>
      </c>
      <c r="V102" s="93">
        <v>0.97</v>
      </c>
      <c r="W102" s="93">
        <f t="shared" si="87"/>
        <v>5.6794599999999997</v>
      </c>
      <c r="X102" s="93">
        <v>0.33</v>
      </c>
      <c r="Y102" s="94">
        <f t="shared" si="109"/>
        <v>2.6630020611916723</v>
      </c>
      <c r="AA102" s="93">
        <v>0.97</v>
      </c>
      <c r="AB102" s="93">
        <f t="shared" si="88"/>
        <v>6.1142500000000002</v>
      </c>
      <c r="AC102" s="93">
        <v>0.32</v>
      </c>
      <c r="AD102" s="94">
        <f t="shared" si="110"/>
        <v>2.2431618529411761</v>
      </c>
      <c r="AF102" s="93">
        <v>0.97</v>
      </c>
      <c r="AG102" s="93">
        <f t="shared" si="89"/>
        <v>5.6746600000000003</v>
      </c>
      <c r="AH102" s="93">
        <v>0.44</v>
      </c>
      <c r="AI102" s="94">
        <f t="shared" si="111"/>
        <v>2.7177554845995893</v>
      </c>
      <c r="AK102" s="93">
        <v>0.97</v>
      </c>
      <c r="AL102" s="93">
        <f t="shared" si="90"/>
        <v>6.1083100000000004</v>
      </c>
      <c r="AM102" s="93">
        <v>0.69</v>
      </c>
      <c r="AN102" s="94">
        <f t="shared" si="112"/>
        <v>2.2922073529411762</v>
      </c>
      <c r="AP102" s="93">
        <v>0.97</v>
      </c>
      <c r="AQ102" s="93">
        <f t="shared" si="91"/>
        <v>6.08995</v>
      </c>
      <c r="AR102" s="93">
        <v>1.36</v>
      </c>
      <c r="AS102" s="94">
        <f t="shared" si="113"/>
        <v>2.2488297184442563</v>
      </c>
      <c r="AU102" s="93">
        <v>0.97</v>
      </c>
      <c r="AV102" s="93">
        <f t="shared" si="92"/>
        <v>5.6601400000000002</v>
      </c>
      <c r="AW102" s="93">
        <v>0.56999999999999995</v>
      </c>
      <c r="AX102" s="94">
        <f t="shared" si="114"/>
        <v>2.7192284845995895</v>
      </c>
      <c r="AZ102" s="93">
        <v>0.97</v>
      </c>
      <c r="BA102" s="93">
        <f t="shared" si="93"/>
        <v>6.08209</v>
      </c>
      <c r="BB102" s="93">
        <v>2.7</v>
      </c>
      <c r="BC102" s="94">
        <f t="shared" si="115"/>
        <v>2.2416723529411762</v>
      </c>
      <c r="BE102" s="93">
        <v>0.97</v>
      </c>
      <c r="BF102" s="93">
        <f t="shared" si="94"/>
        <v>5.1539000000000001</v>
      </c>
      <c r="BG102" s="93">
        <v>1.0329999999999999</v>
      </c>
      <c r="BH102" s="94">
        <f t="shared" si="116"/>
        <v>5.0465590655030805</v>
      </c>
      <c r="BJ102" s="93">
        <v>0.97</v>
      </c>
      <c r="BK102" s="93">
        <f t="shared" si="95"/>
        <v>6.4605399999999999</v>
      </c>
      <c r="BL102" s="93">
        <v>0.21</v>
      </c>
      <c r="BM102" s="94">
        <f t="shared" si="117"/>
        <v>-8.2955758064516077E-2</v>
      </c>
      <c r="BO102" s="93">
        <v>0.97</v>
      </c>
      <c r="BP102" s="93">
        <f t="shared" si="96"/>
        <v>5.41242</v>
      </c>
      <c r="BQ102" s="93">
        <v>0</v>
      </c>
      <c r="BR102" s="94">
        <f t="shared" si="118"/>
        <v>3.7857440000000002</v>
      </c>
      <c r="BT102" s="93">
        <v>0.97</v>
      </c>
      <c r="BU102" s="93">
        <f t="shared" si="97"/>
        <v>5.8580199999999998</v>
      </c>
      <c r="BV102" s="93">
        <v>0.996</v>
      </c>
      <c r="BW102" s="94">
        <f t="shared" si="119"/>
        <v>0.6077724000000001</v>
      </c>
      <c r="BY102" s="93">
        <v>0.97</v>
      </c>
      <c r="BZ102" s="93">
        <f t="shared" si="98"/>
        <v>5.8708899999999993</v>
      </c>
      <c r="CA102" s="93">
        <v>0</v>
      </c>
      <c r="CB102" s="94">
        <f t="shared" si="120"/>
        <v>0.59531580708661425</v>
      </c>
      <c r="CD102" s="93">
        <v>0.97</v>
      </c>
      <c r="CE102" s="93">
        <f t="shared" si="99"/>
        <v>6.02264</v>
      </c>
      <c r="CF102" s="93">
        <v>3</v>
      </c>
      <c r="CG102" s="94">
        <f t="shared" si="121"/>
        <v>1.6756403098106711</v>
      </c>
      <c r="CI102" s="93">
        <v>0.97</v>
      </c>
      <c r="CJ102" s="93">
        <f t="shared" si="100"/>
        <v>6.0452000000000004</v>
      </c>
      <c r="CK102" s="93">
        <v>0.2</v>
      </c>
      <c r="CL102" s="94">
        <f t="shared" si="78"/>
        <v>1.7103203098106714</v>
      </c>
      <c r="CN102" s="93">
        <v>0.97</v>
      </c>
      <c r="CO102" s="93">
        <f t="shared" si="101"/>
        <v>6.0839499999999997</v>
      </c>
      <c r="CP102" s="93">
        <v>0</v>
      </c>
      <c r="CQ102" s="94">
        <f t="shared" si="79"/>
        <v>-7.5949297370312766E-3</v>
      </c>
      <c r="CS102" s="93">
        <v>0.97</v>
      </c>
      <c r="CT102" s="93">
        <f t="shared" si="102"/>
        <v>6.0884200000000002</v>
      </c>
      <c r="CU102" s="93">
        <v>0</v>
      </c>
      <c r="CV102" s="94">
        <f t="shared" si="80"/>
        <v>2.2912863529411762</v>
      </c>
      <c r="CX102" s="93">
        <v>0.97</v>
      </c>
      <c r="CY102" s="93">
        <f t="shared" si="103"/>
        <v>6.4720599999999999</v>
      </c>
      <c r="CZ102" s="93">
        <v>0.54</v>
      </c>
      <c r="DA102" s="94">
        <f t="shared" si="81"/>
        <v>1.5503485000000001</v>
      </c>
      <c r="DC102" s="93">
        <v>0.97</v>
      </c>
      <c r="DD102" s="93">
        <f t="shared" si="104"/>
        <v>6.4492899999999995</v>
      </c>
      <c r="DE102" s="93">
        <v>0.46</v>
      </c>
      <c r="DF102" s="94">
        <f t="shared" si="82"/>
        <v>-6.7151669829221952E-2</v>
      </c>
    </row>
    <row r="103" spans="2:110" x14ac:dyDescent="0.25">
      <c r="B103" s="93">
        <v>0.98</v>
      </c>
      <c r="C103" s="93">
        <f t="shared" si="83"/>
        <v>6.4694400000000005</v>
      </c>
      <c r="D103" s="93">
        <v>0.83</v>
      </c>
      <c r="E103" s="94">
        <f t="shared" si="105"/>
        <v>1.4930207177280552</v>
      </c>
      <c r="G103" s="93">
        <v>0.98</v>
      </c>
      <c r="H103" s="93">
        <f t="shared" si="84"/>
        <v>6.0456999999999992</v>
      </c>
      <c r="I103" s="93">
        <v>0.54</v>
      </c>
      <c r="J103" s="94">
        <f t="shared" si="106"/>
        <v>1.6621153733991083</v>
      </c>
      <c r="L103" s="93">
        <v>0.98</v>
      </c>
      <c r="M103" s="93">
        <f t="shared" si="85"/>
        <v>6.4651399999999999</v>
      </c>
      <c r="N103" s="93">
        <v>1.77</v>
      </c>
      <c r="O103" s="94">
        <f t="shared" si="107"/>
        <v>1.4891102047244096</v>
      </c>
      <c r="Q103" s="93">
        <v>0.98</v>
      </c>
      <c r="R103" s="93">
        <f t="shared" si="86"/>
        <v>5.4145799999999991</v>
      </c>
      <c r="S103" s="93">
        <v>0.45</v>
      </c>
      <c r="T103" s="94">
        <f t="shared" si="108"/>
        <v>3.7287532047244096</v>
      </c>
      <c r="V103" s="93">
        <v>0.98</v>
      </c>
      <c r="W103" s="93">
        <f t="shared" si="87"/>
        <v>5.6756400000000005</v>
      </c>
      <c r="X103" s="93">
        <v>0.33</v>
      </c>
      <c r="Y103" s="94">
        <f t="shared" si="109"/>
        <v>2.6765949908286712</v>
      </c>
      <c r="AA103" s="93">
        <v>0.98</v>
      </c>
      <c r="AB103" s="93">
        <f t="shared" si="88"/>
        <v>6.1105</v>
      </c>
      <c r="AC103" s="93">
        <v>0.32</v>
      </c>
      <c r="AD103" s="94">
        <f t="shared" si="110"/>
        <v>2.2538948823529408</v>
      </c>
      <c r="AF103" s="93">
        <v>0.98</v>
      </c>
      <c r="AG103" s="93">
        <f t="shared" si="89"/>
        <v>5.6724399999999999</v>
      </c>
      <c r="AH103" s="93">
        <v>0.44</v>
      </c>
      <c r="AI103" s="94">
        <f t="shared" si="111"/>
        <v>2.7130752731006158</v>
      </c>
      <c r="AK103" s="93">
        <v>0.98</v>
      </c>
      <c r="AL103" s="93">
        <f t="shared" si="90"/>
        <v>6.1065399999999999</v>
      </c>
      <c r="AM103" s="93">
        <v>0.69</v>
      </c>
      <c r="AN103" s="94">
        <f t="shared" si="112"/>
        <v>2.2865178823529413</v>
      </c>
      <c r="AP103" s="93">
        <v>0.98</v>
      </c>
      <c r="AQ103" s="93">
        <f t="shared" si="91"/>
        <v>6.0942999999999996</v>
      </c>
      <c r="AR103" s="93">
        <v>1.36</v>
      </c>
      <c r="AS103" s="94">
        <f t="shared" si="113"/>
        <v>2.2574654593549943</v>
      </c>
      <c r="AU103" s="93">
        <v>0.98</v>
      </c>
      <c r="AV103" s="93">
        <f t="shared" si="92"/>
        <v>5.6627600000000005</v>
      </c>
      <c r="AW103" s="93">
        <v>0.56999999999999995</v>
      </c>
      <c r="AX103" s="94">
        <f t="shared" si="114"/>
        <v>2.7140312731006158</v>
      </c>
      <c r="AZ103" s="93">
        <v>0.98</v>
      </c>
      <c r="BA103" s="93">
        <f t="shared" si="93"/>
        <v>6.0890599999999999</v>
      </c>
      <c r="BB103" s="93">
        <v>2.7</v>
      </c>
      <c r="BC103" s="94">
        <f t="shared" si="115"/>
        <v>2.2524258823529411</v>
      </c>
      <c r="BE103" s="93">
        <v>0.98</v>
      </c>
      <c r="BF103" s="93">
        <f t="shared" si="94"/>
        <v>5.1486000000000001</v>
      </c>
      <c r="BG103" s="93">
        <v>1.0329999999999999</v>
      </c>
      <c r="BH103" s="94">
        <f t="shared" si="116"/>
        <v>5.0808327770020538</v>
      </c>
      <c r="BJ103" s="93">
        <v>0.98</v>
      </c>
      <c r="BK103" s="93">
        <f t="shared" si="95"/>
        <v>6.4603599999999997</v>
      </c>
      <c r="BL103" s="93">
        <v>0.21</v>
      </c>
      <c r="BM103" s="94">
        <f t="shared" si="117"/>
        <v>-9.7281322580645133E-2</v>
      </c>
      <c r="BO103" s="93">
        <v>0.98</v>
      </c>
      <c r="BP103" s="93">
        <f t="shared" si="96"/>
        <v>5.4102799999999993</v>
      </c>
      <c r="BQ103" s="93">
        <v>0</v>
      </c>
      <c r="BR103" s="94">
        <f t="shared" si="118"/>
        <v>3.778896</v>
      </c>
      <c r="BT103" s="93">
        <v>0.98</v>
      </c>
      <c r="BU103" s="93">
        <f t="shared" si="97"/>
        <v>5.8626800000000001</v>
      </c>
      <c r="BV103" s="93">
        <v>0.996</v>
      </c>
      <c r="BW103" s="94">
        <f t="shared" si="119"/>
        <v>0.58498240000000001</v>
      </c>
      <c r="BY103" s="93">
        <v>0.98</v>
      </c>
      <c r="BZ103" s="93">
        <f t="shared" si="98"/>
        <v>5.8712599999999995</v>
      </c>
      <c r="CA103" s="93">
        <v>0</v>
      </c>
      <c r="CB103" s="94">
        <f t="shared" si="120"/>
        <v>0.57687720472440951</v>
      </c>
      <c r="CD103" s="93">
        <v>0.98</v>
      </c>
      <c r="CE103" s="93">
        <f t="shared" si="99"/>
        <v>6.0317599999999993</v>
      </c>
      <c r="CF103" s="93">
        <v>3</v>
      </c>
      <c r="CG103" s="94">
        <f t="shared" si="121"/>
        <v>1.6692221686746991</v>
      </c>
      <c r="CI103" s="93">
        <v>0.98</v>
      </c>
      <c r="CJ103" s="93">
        <f t="shared" si="100"/>
        <v>6.0467999999999993</v>
      </c>
      <c r="CK103" s="93">
        <v>0.2</v>
      </c>
      <c r="CL103" s="94">
        <f t="shared" si="78"/>
        <v>1.692902168674699</v>
      </c>
      <c r="CN103" s="93">
        <v>0.98</v>
      </c>
      <c r="CO103" s="93">
        <f t="shared" si="101"/>
        <v>6.0843000000000007</v>
      </c>
      <c r="CP103" s="93">
        <v>0</v>
      </c>
      <c r="CQ103" s="94">
        <f t="shared" si="79"/>
        <v>-2.476792784156516E-2</v>
      </c>
      <c r="CS103" s="93">
        <v>0.98</v>
      </c>
      <c r="CT103" s="93">
        <f t="shared" si="102"/>
        <v>6.09328</v>
      </c>
      <c r="CU103" s="93">
        <v>0</v>
      </c>
      <c r="CV103" s="94">
        <f t="shared" si="80"/>
        <v>2.2860418823529409</v>
      </c>
      <c r="CX103" s="93">
        <v>0.98</v>
      </c>
      <c r="CY103" s="93">
        <f t="shared" si="103"/>
        <v>6.4740400000000005</v>
      </c>
      <c r="CZ103" s="93">
        <v>0.54</v>
      </c>
      <c r="DA103" s="94">
        <f t="shared" si="81"/>
        <v>1.5355410000000003</v>
      </c>
      <c r="DC103" s="93">
        <v>0.98</v>
      </c>
      <c r="DD103" s="93">
        <f t="shared" si="104"/>
        <v>6.4528600000000003</v>
      </c>
      <c r="DE103" s="93">
        <v>0.46</v>
      </c>
      <c r="DF103" s="94">
        <f t="shared" si="82"/>
        <v>-8.6795263757115715E-2</v>
      </c>
    </row>
    <row r="104" spans="2:110" x14ac:dyDescent="0.25">
      <c r="B104" s="93">
        <v>0.99</v>
      </c>
      <c r="C104" s="93">
        <f t="shared" si="83"/>
        <v>6.4737200000000001</v>
      </c>
      <c r="D104" s="93">
        <v>0.83</v>
      </c>
      <c r="E104" s="94">
        <f t="shared" si="105"/>
        <v>1.4995523588640278</v>
      </c>
      <c r="G104" s="93">
        <v>0.99</v>
      </c>
      <c r="H104" s="93">
        <f t="shared" si="84"/>
        <v>6.0478499999999995</v>
      </c>
      <c r="I104" s="93">
        <v>0.54</v>
      </c>
      <c r="J104" s="94">
        <f t="shared" si="106"/>
        <v>1.660096629900931</v>
      </c>
      <c r="L104" s="93">
        <v>0.99</v>
      </c>
      <c r="M104" s="93">
        <f t="shared" si="85"/>
        <v>6.4715699999999998</v>
      </c>
      <c r="N104" s="93">
        <v>1.77</v>
      </c>
      <c r="O104" s="94">
        <f t="shared" si="107"/>
        <v>1.497503102362205</v>
      </c>
      <c r="Q104" s="93">
        <v>0.99</v>
      </c>
      <c r="R104" s="93">
        <f t="shared" si="86"/>
        <v>5.4102899999999998</v>
      </c>
      <c r="S104" s="93">
        <v>0.45</v>
      </c>
      <c r="T104" s="94">
        <f t="shared" si="108"/>
        <v>3.7469316023622046</v>
      </c>
      <c r="V104" s="93">
        <v>0.99</v>
      </c>
      <c r="W104" s="93">
        <f t="shared" si="87"/>
        <v>5.6718200000000003</v>
      </c>
      <c r="X104" s="93">
        <v>0.33</v>
      </c>
      <c r="Y104" s="94">
        <f t="shared" si="109"/>
        <v>2.6902539204656701</v>
      </c>
      <c r="AA104" s="93">
        <v>0.99</v>
      </c>
      <c r="AB104" s="93">
        <f t="shared" si="88"/>
        <v>6.1067499999999999</v>
      </c>
      <c r="AC104" s="93">
        <v>0.32</v>
      </c>
      <c r="AD104" s="94">
        <f t="shared" si="110"/>
        <v>2.2646919117647055</v>
      </c>
      <c r="AF104" s="93">
        <v>0.99</v>
      </c>
      <c r="AG104" s="93">
        <f t="shared" si="89"/>
        <v>5.6702200000000005</v>
      </c>
      <c r="AH104" s="93">
        <v>0.44</v>
      </c>
      <c r="AI104" s="94">
        <f t="shared" si="111"/>
        <v>2.7084830616016426</v>
      </c>
      <c r="AK104" s="93">
        <v>0.99</v>
      </c>
      <c r="AL104" s="93">
        <f t="shared" si="90"/>
        <v>6.1047700000000003</v>
      </c>
      <c r="AM104" s="93">
        <v>0.69</v>
      </c>
      <c r="AN104" s="94">
        <f t="shared" si="112"/>
        <v>2.2809664117647057</v>
      </c>
      <c r="AP104" s="93">
        <v>0.99</v>
      </c>
      <c r="AQ104" s="93">
        <f t="shared" si="91"/>
        <v>6.0986500000000001</v>
      </c>
      <c r="AR104" s="93">
        <v>1.36</v>
      </c>
      <c r="AS104" s="94">
        <f t="shared" si="113"/>
        <v>2.2663732002657322</v>
      </c>
      <c r="AU104" s="93">
        <v>0.99</v>
      </c>
      <c r="AV104" s="93">
        <f t="shared" si="92"/>
        <v>5.6653799999999999</v>
      </c>
      <c r="AW104" s="93">
        <v>0.56999999999999995</v>
      </c>
      <c r="AX104" s="94">
        <f t="shared" si="114"/>
        <v>2.7089480616016428</v>
      </c>
      <c r="AZ104" s="93">
        <v>0.99</v>
      </c>
      <c r="BA104" s="93">
        <f t="shared" si="93"/>
        <v>6.0960299999999998</v>
      </c>
      <c r="BB104" s="93">
        <v>2.7</v>
      </c>
      <c r="BC104" s="94">
        <f t="shared" si="115"/>
        <v>2.2637194117647055</v>
      </c>
      <c r="BE104" s="93">
        <v>0.99</v>
      </c>
      <c r="BF104" s="93">
        <f t="shared" si="94"/>
        <v>5.1433</v>
      </c>
      <c r="BG104" s="93">
        <v>1.0329999999999999</v>
      </c>
      <c r="BH104" s="94">
        <f t="shared" si="116"/>
        <v>5.1153130885010274</v>
      </c>
      <c r="BJ104" s="93">
        <v>0.99</v>
      </c>
      <c r="BK104" s="93">
        <f t="shared" si="95"/>
        <v>6.4601799999999994</v>
      </c>
      <c r="BL104" s="93">
        <v>0.21</v>
      </c>
      <c r="BM104" s="94">
        <f t="shared" si="117"/>
        <v>-0.11156488709677416</v>
      </c>
      <c r="BO104" s="93">
        <v>0.99</v>
      </c>
      <c r="BP104" s="93">
        <f t="shared" si="96"/>
        <v>5.4081400000000004</v>
      </c>
      <c r="BQ104" s="93">
        <v>0</v>
      </c>
      <c r="BR104" s="94">
        <f t="shared" si="118"/>
        <v>3.7720480000000003</v>
      </c>
      <c r="BT104" s="93">
        <v>0.99</v>
      </c>
      <c r="BU104" s="93">
        <f t="shared" si="97"/>
        <v>5.8673399999999996</v>
      </c>
      <c r="BV104" s="93">
        <v>0.996</v>
      </c>
      <c r="BW104" s="94">
        <f t="shared" si="119"/>
        <v>0.5623916000000001</v>
      </c>
      <c r="BY104" s="93">
        <v>0.99</v>
      </c>
      <c r="BZ104" s="93">
        <f t="shared" si="98"/>
        <v>5.8716299999999997</v>
      </c>
      <c r="CA104" s="93">
        <v>0</v>
      </c>
      <c r="CB104" s="94">
        <f t="shared" si="120"/>
        <v>0.55843860236220477</v>
      </c>
      <c r="CD104" s="93">
        <v>0.99</v>
      </c>
      <c r="CE104" s="93">
        <f t="shared" si="99"/>
        <v>6.0408799999999996</v>
      </c>
      <c r="CF104" s="93">
        <v>3</v>
      </c>
      <c r="CG104" s="94">
        <f t="shared" si="121"/>
        <v>1.6634040275387263</v>
      </c>
      <c r="CI104" s="93">
        <v>0.99</v>
      </c>
      <c r="CJ104" s="93">
        <f t="shared" si="100"/>
        <v>6.0484</v>
      </c>
      <c r="CK104" s="93">
        <v>0.2</v>
      </c>
      <c r="CL104" s="94">
        <f t="shared" si="78"/>
        <v>1.6755240275387262</v>
      </c>
      <c r="CN104" s="93">
        <v>0.99</v>
      </c>
      <c r="CO104" s="93">
        <f t="shared" si="101"/>
        <v>6.0846499999999999</v>
      </c>
      <c r="CP104" s="93">
        <v>0</v>
      </c>
      <c r="CQ104" s="94">
        <f t="shared" si="79"/>
        <v>-4.194092594609905E-2</v>
      </c>
      <c r="CS104" s="93">
        <v>0.99</v>
      </c>
      <c r="CT104" s="93">
        <f t="shared" si="102"/>
        <v>6.0981399999999999</v>
      </c>
      <c r="CU104" s="93">
        <v>0</v>
      </c>
      <c r="CV104" s="94">
        <f t="shared" si="80"/>
        <v>2.2807974117647056</v>
      </c>
      <c r="CX104" s="93">
        <v>0.99</v>
      </c>
      <c r="CY104" s="93">
        <f t="shared" si="103"/>
        <v>6.4760200000000001</v>
      </c>
      <c r="CZ104" s="93">
        <v>0.54</v>
      </c>
      <c r="DA104" s="94">
        <f t="shared" si="81"/>
        <v>1.5208415000000002</v>
      </c>
      <c r="DC104" s="93">
        <v>0.99</v>
      </c>
      <c r="DD104" s="93">
        <f t="shared" si="104"/>
        <v>6.4564299999999992</v>
      </c>
      <c r="DE104" s="93">
        <v>0.46</v>
      </c>
      <c r="DF104" s="94">
        <f t="shared" si="82"/>
        <v>-0.10634685768500945</v>
      </c>
    </row>
    <row r="105" spans="2:110" x14ac:dyDescent="0.25">
      <c r="B105" s="93">
        <v>1</v>
      </c>
      <c r="C105" s="93">
        <f t="shared" si="83"/>
        <v>6.4779999999999998</v>
      </c>
      <c r="D105" s="93">
        <v>0.83</v>
      </c>
      <c r="E105" s="94">
        <f t="shared" si="105"/>
        <v>1.5062500000000001</v>
      </c>
      <c r="G105" s="93">
        <v>1</v>
      </c>
      <c r="H105" s="93">
        <f t="shared" si="84"/>
        <v>6.05</v>
      </c>
      <c r="I105" s="93">
        <v>0.54</v>
      </c>
      <c r="J105" s="94">
        <f t="shared" si="106"/>
        <v>1.6581858864027539</v>
      </c>
      <c r="L105" s="93">
        <v>1</v>
      </c>
      <c r="M105" s="93">
        <f t="shared" si="85"/>
        <v>6.4779999999999998</v>
      </c>
      <c r="N105" s="93">
        <v>1.77</v>
      </c>
      <c r="O105" s="94">
        <f t="shared" si="107"/>
        <v>1.5062500000000001</v>
      </c>
      <c r="Q105" s="93">
        <v>1</v>
      </c>
      <c r="R105" s="93">
        <f t="shared" si="86"/>
        <v>5.4059999999999997</v>
      </c>
      <c r="S105" s="93">
        <v>0.45</v>
      </c>
      <c r="T105" s="94">
        <f t="shared" si="108"/>
        <v>3.7652000000000001</v>
      </c>
      <c r="V105" s="93">
        <v>1</v>
      </c>
      <c r="W105" s="93">
        <f t="shared" si="87"/>
        <v>5.6680000000000001</v>
      </c>
      <c r="X105" s="93">
        <v>0.33</v>
      </c>
      <c r="Y105" s="94">
        <f t="shared" si="109"/>
        <v>2.7039788501026694</v>
      </c>
      <c r="AA105" s="93">
        <v>1</v>
      </c>
      <c r="AB105" s="93">
        <f t="shared" si="88"/>
        <v>6.1029999999999998</v>
      </c>
      <c r="AC105" s="93">
        <v>0.32</v>
      </c>
      <c r="AD105" s="94">
        <f t="shared" si="110"/>
        <v>2.2755529411764703</v>
      </c>
      <c r="AF105" s="93">
        <v>1</v>
      </c>
      <c r="AG105" s="93">
        <f t="shared" si="89"/>
        <v>5.6680000000000001</v>
      </c>
      <c r="AH105" s="93">
        <v>0.44</v>
      </c>
      <c r="AI105" s="94">
        <f t="shared" si="111"/>
        <v>2.7039788501026694</v>
      </c>
      <c r="AK105" s="93">
        <v>1</v>
      </c>
      <c r="AL105" s="93">
        <f t="shared" si="90"/>
        <v>6.1029999999999998</v>
      </c>
      <c r="AM105" s="93">
        <v>0.69</v>
      </c>
      <c r="AN105" s="94">
        <f t="shared" si="112"/>
        <v>2.2755529411764703</v>
      </c>
      <c r="AP105" s="93">
        <v>1</v>
      </c>
      <c r="AQ105" s="93">
        <f t="shared" si="91"/>
        <v>6.1029999999999998</v>
      </c>
      <c r="AR105" s="93">
        <v>1.36</v>
      </c>
      <c r="AS105" s="94">
        <f t="shared" si="113"/>
        <v>2.2755529411764703</v>
      </c>
      <c r="AU105" s="93">
        <v>1</v>
      </c>
      <c r="AV105" s="93">
        <f t="shared" si="92"/>
        <v>5.6680000000000001</v>
      </c>
      <c r="AW105" s="93">
        <v>0.56999999999999995</v>
      </c>
      <c r="AX105" s="94">
        <f t="shared" si="114"/>
        <v>2.7039788501026694</v>
      </c>
      <c r="AZ105" s="93">
        <v>1</v>
      </c>
      <c r="BA105" s="93">
        <f t="shared" si="93"/>
        <v>6.1029999999999998</v>
      </c>
      <c r="BB105" s="93">
        <v>2.7</v>
      </c>
      <c r="BC105" s="94">
        <f t="shared" si="115"/>
        <v>2.2755529411764703</v>
      </c>
      <c r="BE105" s="93">
        <v>1</v>
      </c>
      <c r="BF105" s="93">
        <f t="shared" si="94"/>
        <v>5.1379999999999999</v>
      </c>
      <c r="BG105" s="93">
        <v>1.0329999999999999</v>
      </c>
      <c r="BH105" s="94">
        <f t="shared" si="116"/>
        <v>5.15</v>
      </c>
      <c r="BJ105" s="93">
        <v>1</v>
      </c>
      <c r="BK105" s="93">
        <f t="shared" si="95"/>
        <v>6.46</v>
      </c>
      <c r="BL105" s="93">
        <v>0.21</v>
      </c>
      <c r="BM105" s="94">
        <f t="shared" si="117"/>
        <v>-0.12580645161290321</v>
      </c>
      <c r="BO105" s="93">
        <v>1</v>
      </c>
      <c r="BP105" s="93">
        <f t="shared" si="96"/>
        <v>5.4059999999999997</v>
      </c>
      <c r="BQ105" s="93">
        <v>0</v>
      </c>
      <c r="BR105" s="94">
        <f t="shared" si="118"/>
        <v>3.7652000000000001</v>
      </c>
      <c r="BT105" s="93">
        <v>1</v>
      </c>
      <c r="BU105" s="93">
        <f t="shared" si="97"/>
        <v>5.8719999999999999</v>
      </c>
      <c r="BV105" s="93">
        <v>0.996</v>
      </c>
      <c r="BW105" s="94">
        <f t="shared" si="119"/>
        <v>0.54</v>
      </c>
      <c r="BY105" s="93">
        <v>1</v>
      </c>
      <c r="BZ105" s="93">
        <f t="shared" si="98"/>
        <v>5.8719999999999999</v>
      </c>
      <c r="CA105" s="93">
        <v>0</v>
      </c>
      <c r="CB105" s="94">
        <f t="shared" si="120"/>
        <v>0.54</v>
      </c>
      <c r="CD105" s="93">
        <v>1</v>
      </c>
      <c r="CE105" s="93">
        <f t="shared" si="99"/>
        <v>6.05</v>
      </c>
      <c r="CF105" s="93">
        <v>3</v>
      </c>
      <c r="CG105" s="94">
        <f t="shared" si="121"/>
        <v>1.6581858864027539</v>
      </c>
      <c r="CI105" s="93">
        <v>1</v>
      </c>
      <c r="CJ105" s="93">
        <f t="shared" si="100"/>
        <v>6.05</v>
      </c>
      <c r="CK105" s="93">
        <v>0.2</v>
      </c>
      <c r="CL105" s="94">
        <f t="shared" si="78"/>
        <v>1.6581858864027539</v>
      </c>
      <c r="CN105" s="93">
        <v>1</v>
      </c>
      <c r="CO105" s="93">
        <f t="shared" si="101"/>
        <v>6.085</v>
      </c>
      <c r="CP105" s="93">
        <v>0</v>
      </c>
      <c r="CQ105" s="94">
        <f t="shared" si="79"/>
        <v>-5.9113924050632927E-2</v>
      </c>
      <c r="CS105" s="93">
        <v>1</v>
      </c>
      <c r="CT105" s="93">
        <f t="shared" si="102"/>
        <v>6.1029999999999998</v>
      </c>
      <c r="CU105" s="93">
        <v>0</v>
      </c>
      <c r="CV105" s="94">
        <f t="shared" si="80"/>
        <v>2.2755529411764703</v>
      </c>
      <c r="CX105" s="93">
        <v>1</v>
      </c>
      <c r="CY105" s="93">
        <f t="shared" si="103"/>
        <v>6.4779999999999998</v>
      </c>
      <c r="CZ105" s="93">
        <v>0.54</v>
      </c>
      <c r="DA105" s="94">
        <f t="shared" si="81"/>
        <v>1.5062500000000001</v>
      </c>
      <c r="DC105" s="93">
        <v>1</v>
      </c>
      <c r="DD105" s="93">
        <f t="shared" si="104"/>
        <v>6.46</v>
      </c>
      <c r="DE105" s="93">
        <v>0.46</v>
      </c>
      <c r="DF105" s="94">
        <f t="shared" si="82"/>
        <v>-0.12580645161290321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72</vt:i4>
      </vt:variant>
    </vt:vector>
  </HeadingPairs>
  <TitlesOfParts>
    <vt:vector size="78" baseType="lpstr">
      <vt:lpstr>references</vt:lpstr>
      <vt:lpstr>binaries</vt:lpstr>
      <vt:lpstr>temp dependence</vt:lpstr>
      <vt:lpstr>IV Compounds - 300K</vt:lpstr>
      <vt:lpstr>III-V ternary - 300K</vt:lpstr>
      <vt:lpstr>II-VI Ternary - 300K</vt:lpstr>
      <vt:lpstr>const_3CSiC</vt:lpstr>
      <vt:lpstr>const_6HSiC</vt:lpstr>
      <vt:lpstr>const_AlAs</vt:lpstr>
      <vt:lpstr>const_AlNw</vt:lpstr>
      <vt:lpstr>const_AlNzb</vt:lpstr>
      <vt:lpstr>const_AlP</vt:lpstr>
      <vt:lpstr>const_AlSb</vt:lpstr>
      <vt:lpstr>const_BeS</vt:lpstr>
      <vt:lpstr>const_BeSe</vt:lpstr>
      <vt:lpstr>const_BeTe</vt:lpstr>
      <vt:lpstr>const_CdSe</vt:lpstr>
      <vt:lpstr>const_CdSw</vt:lpstr>
      <vt:lpstr>const_CdSzb</vt:lpstr>
      <vt:lpstr>const_CdTe</vt:lpstr>
      <vt:lpstr>const_Dia</vt:lpstr>
      <vt:lpstr>const_GaAs</vt:lpstr>
      <vt:lpstr>const_GaNw</vt:lpstr>
      <vt:lpstr>const_GaNzb</vt:lpstr>
      <vt:lpstr>const_GaP</vt:lpstr>
      <vt:lpstr>const_GaSb</vt:lpstr>
      <vt:lpstr>const_Ge</vt:lpstr>
      <vt:lpstr>const_HgS</vt:lpstr>
      <vt:lpstr>const_HgSe</vt:lpstr>
      <vt:lpstr>const_HgTe</vt:lpstr>
      <vt:lpstr>const_InAs</vt:lpstr>
      <vt:lpstr>const_InNw</vt:lpstr>
      <vt:lpstr>const_InNzb</vt:lpstr>
      <vt:lpstr>const_InP</vt:lpstr>
      <vt:lpstr>const_InSb</vt:lpstr>
      <vt:lpstr>const_MgS</vt:lpstr>
      <vt:lpstr>const_MgSe</vt:lpstr>
      <vt:lpstr>const_MgTe</vt:lpstr>
      <vt:lpstr>const_Si</vt:lpstr>
      <vt:lpstr>const_ZnS</vt:lpstr>
      <vt:lpstr>const_ZnSe</vt:lpstr>
      <vt:lpstr>const_ZnTe</vt:lpstr>
      <vt:lpstr>eg_300K_3CSiC</vt:lpstr>
      <vt:lpstr>eg_300K_6HSiC</vt:lpstr>
      <vt:lpstr>eg_300K_AlAs</vt:lpstr>
      <vt:lpstr>eg_300K_AlNw</vt:lpstr>
      <vt:lpstr>eg_300K_AlNzb</vt:lpstr>
      <vt:lpstr>eg_300K_AlP</vt:lpstr>
      <vt:lpstr>eg_300k_AlSb</vt:lpstr>
      <vt:lpstr>eg_300K_BeS</vt:lpstr>
      <vt:lpstr>eg_300K_BeSe</vt:lpstr>
      <vt:lpstr>eg_300K_BeTe</vt:lpstr>
      <vt:lpstr>eg_300K_CdSe</vt:lpstr>
      <vt:lpstr>eg_300K_CdSw</vt:lpstr>
      <vt:lpstr>eg_300K_CdSzb</vt:lpstr>
      <vt:lpstr>eg_300K_CdTe</vt:lpstr>
      <vt:lpstr>eg_300K_Dia</vt:lpstr>
      <vt:lpstr>eg_300K_GaAs</vt:lpstr>
      <vt:lpstr>eg_300K_GaNw</vt:lpstr>
      <vt:lpstr>eg_300K_GaNzb</vt:lpstr>
      <vt:lpstr>eg_300K_GaP</vt:lpstr>
      <vt:lpstr>eg_300K_GaSb</vt:lpstr>
      <vt:lpstr>eg_300K_Ge</vt:lpstr>
      <vt:lpstr>eg_300K_HgS</vt:lpstr>
      <vt:lpstr>eg_300K_HgSe</vt:lpstr>
      <vt:lpstr>eg_300K_HgTe</vt:lpstr>
      <vt:lpstr>eg_300K_InAs</vt:lpstr>
      <vt:lpstr>eg_300K_InNw</vt:lpstr>
      <vt:lpstr>eg_300K_InNzb</vt:lpstr>
      <vt:lpstr>eg_300K_InP</vt:lpstr>
      <vt:lpstr>eg_300K_InSb</vt:lpstr>
      <vt:lpstr>eg_300K_MgS</vt:lpstr>
      <vt:lpstr>eg_300K_MgSe</vt:lpstr>
      <vt:lpstr>eg_300K_MgTe</vt:lpstr>
      <vt:lpstr>eg_300K_Si</vt:lpstr>
      <vt:lpstr>eg_300K_ZnS</vt:lpstr>
      <vt:lpstr>eg_300K_ZnSe</vt:lpstr>
      <vt:lpstr>eg_300K_ZnTe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2013-04-24T07:05:00Z</dcterms:modified>
</cp:coreProperties>
</file>