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un\learning\learning-excel\ExcelFunction\"/>
    </mc:Choice>
  </mc:AlternateContent>
  <bookViews>
    <workbookView xWindow="0" yWindow="0" windowWidth="9465" windowHeight="7380"/>
  </bookViews>
  <sheets>
    <sheet name="함수개념" sheetId="1" r:id="rId1"/>
    <sheet name="절대참조&amp;상대참조" sheetId="2" r:id="rId2"/>
    <sheet name="함수마법사_입력" sheetId="4" r:id="rId3"/>
    <sheet name="함수마법사_활용" sheetId="5" r:id="rId4"/>
    <sheet name="기본속성" sheetId="3" r:id="rId5"/>
    <sheet name="자동합계" sheetId="7" r:id="rId6"/>
    <sheet name="&amp;" sheetId="6" r:id="rId7"/>
    <sheet name="함수OT" sheetId="10" r:id="rId8"/>
    <sheet name="모든함수" sheetId="9" r:id="rId9"/>
  </sheets>
  <definedNames>
    <definedName name="성명">함수개념!$B$3:$B$7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L23" i="1"/>
  <c r="E12" i="6" l="1"/>
  <c r="B7" i="6" l="1"/>
  <c r="H3" i="6"/>
  <c r="I13" i="3" l="1"/>
  <c r="I14" i="3"/>
  <c r="I15" i="3"/>
  <c r="I12" i="3"/>
  <c r="H13" i="3"/>
  <c r="H14" i="3"/>
  <c r="H15" i="3"/>
  <c r="H12" i="3"/>
  <c r="P6" i="5" l="1"/>
  <c r="D17" i="5"/>
  <c r="D18" i="5"/>
  <c r="D19" i="5"/>
  <c r="D20" i="5"/>
  <c r="D16" i="5"/>
  <c r="E5" i="4"/>
  <c r="E6" i="4"/>
  <c r="E7" i="4"/>
  <c r="E8" i="4"/>
  <c r="E9" i="4"/>
  <c r="D6" i="4"/>
  <c r="D7" i="4"/>
  <c r="D8" i="4"/>
  <c r="D9" i="4"/>
  <c r="D5" i="4"/>
  <c r="P7" i="5" l="1"/>
  <c r="P8" i="5"/>
  <c r="P11" i="5"/>
  <c r="P15" i="5"/>
  <c r="L15" i="5"/>
  <c r="P14" i="5"/>
  <c r="P13" i="5"/>
  <c r="P12" i="5"/>
  <c r="L14" i="5"/>
  <c r="L13" i="5"/>
  <c r="L12" i="5"/>
  <c r="L11" i="5"/>
  <c r="L10" i="5"/>
  <c r="L9" i="5"/>
  <c r="L8" i="5"/>
  <c r="L7" i="5"/>
  <c r="L6" i="5"/>
  <c r="P10" i="5" l="1"/>
  <c r="P9" i="5"/>
  <c r="N9" i="3" l="1"/>
  <c r="N8" i="3"/>
</calcChain>
</file>

<file path=xl/sharedStrings.xml><?xml version="1.0" encoding="utf-8"?>
<sst xmlns="http://schemas.openxmlformats.org/spreadsheetml/2006/main" count="859" uniqueCount="471">
  <si>
    <t>성명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</si>
  <si>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</si>
  <si>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</si>
  <si>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</si>
  <si>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</si>
  <si>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</si>
  <si>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</si>
  <si>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</si>
  <si>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</si>
  <si>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=SUM(C3,D3,E3)</t>
    <phoneticPr fontId="1" type="noConversion"/>
  </si>
  <si>
    <t>=SUM(C3:E3)</t>
    <phoneticPr fontId="1" type="noConversion"/>
  </si>
  <si>
    <t>번호</t>
    <phoneticPr fontId="1" type="noConversion"/>
  </si>
  <si>
    <t>=C3+D3+E3</t>
    <phoneticPr fontId="1" type="noConversion"/>
  </si>
  <si>
    <t>=C3+SUM(D3:E3)</t>
    <phoneticPr fontId="1" type="noConversion"/>
  </si>
  <si>
    <t>=SUM(C3,D3:E3)</t>
    <phoneticPr fontId="1" type="noConversion"/>
  </si>
  <si>
    <t>수식 및 함수</t>
    <phoneticPr fontId="1" type="noConversion"/>
  </si>
  <si>
    <t>남성화장품(신제품) 전국 판매현황</t>
    <phoneticPr fontId="1" type="noConversion"/>
  </si>
  <si>
    <t>지점명</t>
    <phoneticPr fontId="1" type="noConversion"/>
  </si>
  <si>
    <t>전반기</t>
    <phoneticPr fontId="1" type="noConversion"/>
  </si>
  <si>
    <t>하반기</t>
    <phoneticPr fontId="1" type="noConversion"/>
  </si>
  <si>
    <t>판매량</t>
    <phoneticPr fontId="1" type="noConversion"/>
  </si>
  <si>
    <t>판매량
비율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</si>
  <si>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</si>
  <si>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</si>
  <si>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</si>
  <si>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</si>
  <si>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대전</t>
    <phoneticPr fontId="1" type="noConversion"/>
  </si>
  <si>
    <t>합계</t>
    <phoneticPr fontId="1" type="noConversion"/>
  </si>
  <si>
    <t>엑셀</t>
    <phoneticPr fontId="1" type="noConversion"/>
  </si>
  <si>
    <t>타입</t>
    <phoneticPr fontId="1" type="noConversion"/>
  </si>
  <si>
    <t>내용</t>
    <phoneticPr fontId="1" type="noConversion"/>
  </si>
  <si>
    <t>숫자</t>
    <phoneticPr fontId="1" type="noConversion"/>
  </si>
  <si>
    <t>숫자형문자</t>
    <phoneticPr fontId="1" type="noConversion"/>
  </si>
  <si>
    <t>TYPE함수</t>
    <phoneticPr fontId="1" type="noConversion"/>
  </si>
  <si>
    <t>속성</t>
    <phoneticPr fontId="1" type="noConversion"/>
  </si>
  <si>
    <t>숫자</t>
    <phoneticPr fontId="1" type="noConversion"/>
  </si>
  <si>
    <t>텍스트</t>
    <phoneticPr fontId="1" type="noConversion"/>
  </si>
  <si>
    <t>논리값</t>
    <phoneticPr fontId="1" type="noConversion"/>
  </si>
  <si>
    <t>에러</t>
    <phoneticPr fontId="1" type="noConversion"/>
  </si>
  <si>
    <t>1. 인수 구분하여 입력 연습</t>
    <phoneticPr fontId="1" type="noConversion"/>
  </si>
  <si>
    <t>순위</t>
    <phoneticPr fontId="1" type="noConversion"/>
  </si>
  <si>
    <t>판정</t>
    <phoneticPr fontId="1" type="noConversion"/>
  </si>
  <si>
    <t>점수</t>
    <phoneticPr fontId="1" type="noConversion"/>
  </si>
  <si>
    <t>2. 인수들의 용어 및 설명 이용하기</t>
    <phoneticPr fontId="1" type="noConversion"/>
  </si>
  <si>
    <t>가계부</t>
    <phoneticPr fontId="1" type="noConversion"/>
  </si>
  <si>
    <t>구입처</t>
    <phoneticPr fontId="1" type="noConversion"/>
  </si>
  <si>
    <t>롯데마트</t>
    <phoneticPr fontId="1" type="noConversion"/>
  </si>
  <si>
    <t>이마트</t>
    <phoneticPr fontId="1" type="noConversion"/>
  </si>
  <si>
    <t>구포시장</t>
    <phoneticPr fontId="1" type="noConversion"/>
  </si>
  <si>
    <t>집앞슈퍼</t>
    <phoneticPr fontId="1" type="noConversion"/>
  </si>
  <si>
    <t>옥션</t>
    <phoneticPr fontId="1" type="noConversion"/>
  </si>
  <si>
    <t>비누</t>
    <phoneticPr fontId="1" type="noConversion"/>
  </si>
  <si>
    <t>세탁세제</t>
    <phoneticPr fontId="1" type="noConversion"/>
  </si>
  <si>
    <t>일주일식단재료</t>
    <phoneticPr fontId="1" type="noConversion"/>
  </si>
  <si>
    <t>매운탕재료</t>
    <phoneticPr fontId="1" type="noConversion"/>
  </si>
  <si>
    <t>분유</t>
    <phoneticPr fontId="1" type="noConversion"/>
  </si>
  <si>
    <t>소금</t>
    <phoneticPr fontId="1" type="noConversion"/>
  </si>
  <si>
    <t>과일</t>
    <phoneticPr fontId="1" type="noConversion"/>
  </si>
  <si>
    <t>라면 및 부식</t>
    <phoneticPr fontId="1" type="noConversion"/>
  </si>
  <si>
    <t>품목</t>
    <phoneticPr fontId="1" type="noConversion"/>
  </si>
  <si>
    <t>금액</t>
    <phoneticPr fontId="1" type="noConversion"/>
  </si>
  <si>
    <t>합계금액</t>
    <phoneticPr fontId="1" type="noConversion"/>
  </si>
  <si>
    <t>인수의 개수제한이 없는 함수</t>
    <phoneticPr fontId="1" type="noConversion"/>
  </si>
  <si>
    <t>SUM</t>
    <phoneticPr fontId="1" type="noConversion"/>
  </si>
  <si>
    <t>AVERAGE</t>
    <phoneticPr fontId="1" type="noConversion"/>
  </si>
  <si>
    <t>CHOOSE</t>
    <phoneticPr fontId="1" type="noConversion"/>
  </si>
  <si>
    <t>AND</t>
    <phoneticPr fontId="1" type="noConversion"/>
  </si>
  <si>
    <t>OR</t>
    <phoneticPr fontId="1" type="noConversion"/>
  </si>
  <si>
    <t>STDEV</t>
    <phoneticPr fontId="1" type="noConversion"/>
  </si>
  <si>
    <t>SUMIF</t>
    <phoneticPr fontId="1" type="noConversion"/>
  </si>
  <si>
    <t>TRANSPOSE</t>
    <phoneticPr fontId="1" type="noConversion"/>
  </si>
  <si>
    <t>AVERAGEIF</t>
    <phoneticPr fontId="1" type="noConversion"/>
  </si>
  <si>
    <t>COUNTIF</t>
    <phoneticPr fontId="1" type="noConversion"/>
  </si>
  <si>
    <t>VLOOKUP</t>
    <phoneticPr fontId="1" type="noConversion"/>
  </si>
  <si>
    <t>MATCH</t>
    <phoneticPr fontId="1" type="noConversion"/>
  </si>
  <si>
    <t>INDEX</t>
    <phoneticPr fontId="1" type="noConversion"/>
  </si>
  <si>
    <t>DSUM</t>
    <phoneticPr fontId="1" type="noConversion"/>
  </si>
  <si>
    <t>CONCATENATE</t>
    <phoneticPr fontId="1" type="noConversion"/>
  </si>
  <si>
    <t>MAX</t>
    <phoneticPr fontId="1" type="noConversion"/>
  </si>
  <si>
    <t>MIN</t>
    <phoneticPr fontId="1" type="noConversion"/>
  </si>
  <si>
    <t>COUNT</t>
    <phoneticPr fontId="1" type="noConversion"/>
  </si>
  <si>
    <t>ROWS</t>
    <phoneticPr fontId="1" type="noConversion"/>
  </si>
  <si>
    <t>함수마법사에서 자주 사용되는 용어</t>
    <phoneticPr fontId="1" type="noConversion"/>
  </si>
  <si>
    <t>용어</t>
    <phoneticPr fontId="1" type="noConversion"/>
  </si>
  <si>
    <t>Array</t>
    <phoneticPr fontId="1" type="noConversion"/>
  </si>
  <si>
    <t>Criteria</t>
    <phoneticPr fontId="1" type="noConversion"/>
  </si>
  <si>
    <t>Ref</t>
    <phoneticPr fontId="1" type="noConversion"/>
  </si>
  <si>
    <t>해석</t>
    <phoneticPr fontId="1" type="noConversion"/>
  </si>
  <si>
    <t>엑셀에서의 의미</t>
    <phoneticPr fontId="1" type="noConversion"/>
  </si>
  <si>
    <t>Logical</t>
    <phoneticPr fontId="1" type="noConversion"/>
  </si>
  <si>
    <t>논리</t>
    <phoneticPr fontId="1" type="noConversion"/>
  </si>
  <si>
    <t>Row</t>
    <phoneticPr fontId="1" type="noConversion"/>
  </si>
  <si>
    <t>Column</t>
    <phoneticPr fontId="1" type="noConversion"/>
  </si>
  <si>
    <t>행</t>
    <phoneticPr fontId="1" type="noConversion"/>
  </si>
  <si>
    <t>열</t>
    <phoneticPr fontId="1" type="noConversion"/>
  </si>
  <si>
    <t>COUNTBLANK</t>
    <phoneticPr fontId="1" type="noConversion"/>
  </si>
  <si>
    <t>참조영역</t>
    <phoneticPr fontId="1" type="noConversion"/>
  </si>
  <si>
    <t>범위,배열</t>
    <phoneticPr fontId="1" type="noConversion"/>
  </si>
  <si>
    <t>셀,범위</t>
    <phoneticPr fontId="1" type="noConversion"/>
  </si>
  <si>
    <t>Range</t>
    <phoneticPr fontId="1" type="noConversion"/>
  </si>
  <si>
    <t>행</t>
    <phoneticPr fontId="1" type="noConversion"/>
  </si>
  <si>
    <t>기준,조건</t>
    <phoneticPr fontId="1" type="noConversion"/>
  </si>
  <si>
    <t>자주사용되는 용어</t>
    <phoneticPr fontId="1" type="noConversion"/>
  </si>
  <si>
    <t>범위</t>
    <phoneticPr fontId="1" type="noConversion"/>
  </si>
  <si>
    <t>범위(셀하나인 경우도 있음)</t>
    <phoneticPr fontId="1" type="noConversion"/>
  </si>
  <si>
    <t>예) "남자", &gt;=80</t>
    <phoneticPr fontId="1" type="noConversion"/>
  </si>
  <si>
    <t>예) C5&gt;=20, C5="남자"</t>
    <phoneticPr fontId="1" type="noConversion"/>
  </si>
  <si>
    <t xml:space="preserve">범위 </t>
    <phoneticPr fontId="1" type="noConversion"/>
  </si>
  <si>
    <t>이마트</t>
  </si>
  <si>
    <t>비고</t>
    <phoneticPr fontId="1" type="noConversion"/>
  </si>
  <si>
    <t>100</t>
    <phoneticPr fontId="1" type="noConversion"/>
  </si>
  <si>
    <t>평균</t>
    <phoneticPr fontId="1" type="noConversion"/>
  </si>
  <si>
    <t>합계</t>
    <phoneticPr fontId="1" type="noConversion"/>
  </si>
  <si>
    <t>합계(평균)</t>
    <phoneticPr fontId="1" type="noConversion"/>
  </si>
  <si>
    <t>270 ( 평균 : 90 )</t>
    <phoneticPr fontId="1" type="noConversion"/>
  </si>
  <si>
    <t>점수(점)</t>
    <phoneticPr fontId="1" type="noConversion"/>
  </si>
  <si>
    <t>IF</t>
  </si>
  <si>
    <t>RANK</t>
  </si>
  <si>
    <t>TRUNC</t>
  </si>
  <si>
    <t>INT</t>
  </si>
  <si>
    <t>CHOOSE</t>
  </si>
  <si>
    <t>LOOKUP</t>
  </si>
  <si>
    <t>INDEX</t>
  </si>
  <si>
    <t>MATCH</t>
  </si>
  <si>
    <t>MOD</t>
  </si>
  <si>
    <t>CONCATENATE</t>
  </si>
  <si>
    <t>TEXT</t>
  </si>
  <si>
    <t>INDIRECT</t>
  </si>
  <si>
    <t>ADDRESS</t>
  </si>
  <si>
    <t>SUBSTITUTE</t>
  </si>
  <si>
    <t>OFFSET</t>
  </si>
  <si>
    <t>SUMPRODUCT</t>
  </si>
  <si>
    <t>LEN</t>
  </si>
  <si>
    <t>CODE</t>
  </si>
  <si>
    <t>CHAR</t>
  </si>
  <si>
    <t>REPT</t>
  </si>
  <si>
    <t>REPLACE</t>
  </si>
  <si>
    <t>TRIM</t>
  </si>
  <si>
    <t>VALUE</t>
  </si>
  <si>
    <t>종류</t>
    <phoneticPr fontId="1" type="noConversion"/>
  </si>
  <si>
    <t>함수이름</t>
    <phoneticPr fontId="1" type="noConversion"/>
  </si>
  <si>
    <t>DAVERAGE</t>
  </si>
  <si>
    <t>DCOUNT</t>
  </si>
  <si>
    <t>DCOUNTA</t>
  </si>
  <si>
    <t>DGET</t>
  </si>
  <si>
    <t>DMAX</t>
  </si>
  <si>
    <t>DMIN</t>
  </si>
  <si>
    <t>DPRODUCT</t>
  </si>
  <si>
    <t>DSTDEV</t>
  </si>
  <si>
    <t>DSTDEVP</t>
  </si>
  <si>
    <t>DSUM</t>
  </si>
  <si>
    <t>DVAR</t>
  </si>
  <si>
    <t>DVARP</t>
  </si>
  <si>
    <t>SQLREQUEST</t>
  </si>
  <si>
    <t>SUBTOTAL</t>
  </si>
  <si>
    <t>날짜 / 시간 함수 </t>
  </si>
  <si>
    <t>DATE</t>
  </si>
  <si>
    <t>DATEVALUE</t>
  </si>
  <si>
    <t>DAY</t>
  </si>
  <si>
    <t>DAYS360</t>
  </si>
  <si>
    <t>DATEDIF        </t>
  </si>
  <si>
    <t>EDATE</t>
  </si>
  <si>
    <t>EOMONTH</t>
  </si>
  <si>
    <t>HOUR</t>
  </si>
  <si>
    <t>MINUTE</t>
  </si>
  <si>
    <t>MONTH</t>
  </si>
  <si>
    <t>NETWORKDAYS</t>
  </si>
  <si>
    <t>NOW</t>
  </si>
  <si>
    <t>SECOND</t>
  </si>
  <si>
    <t>TIME</t>
  </si>
  <si>
    <t>TIMEVALUE</t>
  </si>
  <si>
    <t>TODAY</t>
  </si>
  <si>
    <t>WEEKDAY</t>
  </si>
  <si>
    <t>WORKDAY</t>
  </si>
  <si>
    <t>YEAR</t>
  </si>
  <si>
    <t>YEARFRAC</t>
  </si>
  <si>
    <t>DDE</t>
  </si>
  <si>
    <t>CALL</t>
  </si>
  <si>
    <t>REGISTER.ID</t>
  </si>
  <si>
    <t>공학함수 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</si>
  <si>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</si>
  <si>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</si>
  <si>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</si>
  <si>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</si>
  <si>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</si>
  <si>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</si>
  <si>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</si>
  <si>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</si>
  <si>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CONVERT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</si>
  <si>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</si>
  <si>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</si>
  <si>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</si>
  <si>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</si>
  <si>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</si>
  <si>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</si>
  <si>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</si>
  <si>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</si>
  <si>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</si>
  <si>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</si>
  <si>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</si>
  <si>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</si>
  <si>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</si>
  <si>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</si>
  <si>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</si>
  <si>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</si>
  <si>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</si>
  <si>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</si>
  <si>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</si>
  <si>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</si>
  <si>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</si>
  <si>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</si>
  <si>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</si>
  <si>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</si>
  <si>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</si>
  <si>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</si>
  <si>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</si>
  <si>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</si>
  <si>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</si>
  <si>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</si>
  <si>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SQRTPI</t>
  </si>
  <si>
    <t>재무함수 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</si>
  <si>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</si>
  <si>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</si>
  <si>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</si>
  <si>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</si>
  <si>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</si>
  <si>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</si>
  <si>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</si>
  <si>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</si>
  <si>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</si>
  <si>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</si>
  <si>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</si>
  <si>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</si>
  <si>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</si>
  <si>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</si>
  <si>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</si>
  <si>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</si>
  <si>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</si>
  <si>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</si>
  <si>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</si>
  <si>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</si>
  <si>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</si>
  <si>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</si>
  <si>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</si>
  <si>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IRR</t>
  </si>
  <si>
    <t>MDURATION</t>
  </si>
  <si>
    <t>MIRR</t>
  </si>
  <si>
    <t>NOMINAL</t>
  </si>
  <si>
    <t>NPER</t>
  </si>
  <si>
    <t>NPV</t>
  </si>
  <si>
    <t>ODDFPRICE</t>
  </si>
  <si>
    <t>ODDFYIELD</t>
  </si>
  <si>
    <t>ODDLPRICE</t>
  </si>
  <si>
    <t>ODDLYIELD</t>
  </si>
  <si>
    <t>PMT</t>
  </si>
  <si>
    <t>PPMT</t>
  </si>
  <si>
    <t>PRICE</t>
  </si>
  <si>
    <t>PRICEDISC</t>
  </si>
  <si>
    <t>PRICEMAT</t>
  </si>
  <si>
    <t>PV</t>
  </si>
  <si>
    <t>RATE</t>
  </si>
  <si>
    <t>RECEIVED</t>
  </si>
  <si>
    <t>SLN</t>
  </si>
  <si>
    <t>SYD</t>
  </si>
  <si>
    <t>TBILLEQ</t>
  </si>
  <si>
    <t>TBILLPRICE</t>
  </si>
  <si>
    <t>TBILLYIELD</t>
  </si>
  <si>
    <t>VDB</t>
  </si>
  <si>
    <t>XIRR</t>
  </si>
  <si>
    <t>XNPV</t>
  </si>
  <si>
    <t>YIELD</t>
  </si>
  <si>
    <t>YIELDDISC</t>
  </si>
  <si>
    <t>YIELDMAT</t>
  </si>
  <si>
    <t>정보함수 </t>
  </si>
  <si>
    <t>CELL</t>
  </si>
  <si>
    <t>COUNTBLANK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</si>
  <si>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</si>
  <si>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</si>
  <si>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</si>
  <si>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</si>
  <si>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</si>
  <si>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</si>
  <si>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</si>
  <si>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</si>
  <si>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</si>
  <si>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</si>
  <si>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</si>
  <si>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</si>
  <si>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</si>
  <si>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</si>
  <si>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</si>
  <si>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</si>
  <si>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논리함수 </t>
  </si>
  <si>
    <t>AND</t>
  </si>
  <si>
    <t>FALSE</t>
  </si>
  <si>
    <t>NOT</t>
  </si>
  <si>
    <t>OR</t>
  </si>
  <si>
    <t>TRUE</t>
  </si>
  <si>
    <t>AREAS</t>
  </si>
  <si>
    <t>COLUMN</t>
  </si>
  <si>
    <t>COLUMNS</t>
  </si>
  <si>
    <t>HLOOKUP</t>
  </si>
  <si>
    <t>ROW</t>
  </si>
  <si>
    <t>ROWS</t>
  </si>
  <si>
    <t>TRANSPOSE</t>
  </si>
  <si>
    <t>VLOOKUP</t>
  </si>
  <si>
    <t>수학 / 삼각 함수 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</si>
  <si>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</si>
  <si>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</si>
  <si>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</si>
  <si>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</si>
  <si>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</si>
  <si>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</si>
  <si>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</si>
  <si>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</si>
  <si>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</si>
  <si>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COMBIN</t>
  </si>
  <si>
    <t>COS</t>
  </si>
  <si>
    <t>COSH</t>
  </si>
  <si>
    <t>COUNTIF</t>
  </si>
  <si>
    <t>DEGREES</t>
  </si>
  <si>
    <t>EVEN</t>
  </si>
  <si>
    <t>EXP</t>
  </si>
  <si>
    <t>FACT</t>
  </si>
  <si>
    <t>FACTDOUBLE</t>
  </si>
  <si>
    <t>FLOOR</t>
  </si>
  <si>
    <t>GCD</t>
  </si>
  <si>
    <t>LCM</t>
  </si>
  <si>
    <t>LN</t>
  </si>
  <si>
    <t>LOG</t>
  </si>
  <si>
    <t>LOG10</t>
  </si>
  <si>
    <t>MDETERM</t>
  </si>
  <si>
    <t>MINVERSE</t>
  </si>
  <si>
    <t>MMULT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</si>
  <si>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</si>
  <si>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</si>
  <si>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</si>
  <si>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</si>
  <si>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</si>
  <si>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</si>
  <si>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</si>
  <si>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</si>
  <si>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</si>
  <si>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</si>
  <si>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</si>
  <si>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</si>
  <si>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</si>
  <si>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</si>
  <si>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</si>
  <si>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</si>
  <si>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</si>
  <si>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</si>
  <si>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</si>
  <si>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SUM</t>
  </si>
  <si>
    <t>SUMIF</t>
  </si>
  <si>
    <t>SUMSQ</t>
  </si>
  <si>
    <t>SUMX2MY2</t>
  </si>
  <si>
    <t>SUMX2PY2</t>
  </si>
  <si>
    <t>SUMXMY2</t>
  </si>
  <si>
    <t>TAN</t>
  </si>
  <si>
    <t>TANH</t>
  </si>
  <si>
    <t>통계함수 </t>
  </si>
  <si>
    <t>AVEDEV</t>
  </si>
  <si>
    <t>AVERAGE</t>
  </si>
  <si>
    <t>BETADIST</t>
  </si>
  <si>
    <t>BETAINV</t>
  </si>
  <si>
    <t>BINOMDIST</t>
  </si>
  <si>
    <t>CHIDIST</t>
  </si>
  <si>
    <t>CHIINV</t>
  </si>
  <si>
    <t>CHITEST</t>
  </si>
  <si>
    <t>CONFIDENCE</t>
  </si>
  <si>
    <t>CORREL</t>
  </si>
  <si>
    <t>COUNT</t>
  </si>
  <si>
    <t>COUNTA</t>
  </si>
  <si>
    <t>COVAR</t>
  </si>
  <si>
    <t>CRITBINOM</t>
  </si>
  <si>
    <t>DEVSQ</t>
  </si>
  <si>
    <t>EXPONDIST</t>
  </si>
  <si>
    <t>FDIST</t>
  </si>
  <si>
    <t>FINV</t>
  </si>
  <si>
    <t>FISHER</t>
  </si>
  <si>
    <t>FISHERINV</t>
  </si>
  <si>
    <t>FORECAST</t>
  </si>
  <si>
    <t>FREQUENCY</t>
  </si>
  <si>
    <t>FTEST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</si>
  <si>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</si>
  <si>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</si>
  <si>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</si>
  <si>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</si>
  <si>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</si>
  <si>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</si>
  <si>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</si>
  <si>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</si>
  <si>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</si>
  <si>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</si>
  <si>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LINEST</t>
  </si>
  <si>
    <t>LOGEST</t>
  </si>
  <si>
    <t>LOGINV</t>
  </si>
  <si>
    <t>LOGNORMDIST</t>
  </si>
  <si>
    <t>MAX</t>
  </si>
  <si>
    <t>MEDIAN</t>
  </si>
  <si>
    <t>MIN</t>
  </si>
  <si>
    <t>MODE</t>
  </si>
  <si>
    <t>NEGBINOMDIST</t>
  </si>
  <si>
    <t>NORMDIST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</si>
  <si>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</si>
  <si>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</si>
  <si>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</si>
  <si>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</si>
  <si>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</si>
  <si>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</si>
  <si>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</si>
  <si>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POISSON</t>
  </si>
  <si>
    <t>PROB</t>
  </si>
  <si>
    <t>QUARTILE</t>
  </si>
  <si>
    <t>RSQ</t>
  </si>
  <si>
    <t>SKEW</t>
  </si>
  <si>
    <t>SLOPE</t>
  </si>
  <si>
    <t>SMALL</t>
  </si>
  <si>
    <t>STANDARDIZE</t>
  </si>
  <si>
    <t>STDEV</t>
  </si>
  <si>
    <t>STDEVP</t>
  </si>
  <si>
    <t>STEYX</t>
  </si>
  <si>
    <t>TDIST</t>
  </si>
  <si>
    <t>TINV</t>
  </si>
  <si>
    <t>TREND</t>
  </si>
  <si>
    <t>TRIMMEAN</t>
  </si>
  <si>
    <t>TTEST</t>
  </si>
  <si>
    <t>VAR</t>
  </si>
  <si>
    <t>VARP</t>
  </si>
  <si>
    <t>WEIBULL</t>
  </si>
  <si>
    <t>ZTEST</t>
  </si>
  <si>
    <t>문자열 함수 </t>
  </si>
  <si>
    <t>CLEAN</t>
  </si>
  <si>
    <t>DOLLAR</t>
  </si>
  <si>
    <t>EXACT</t>
  </si>
  <si>
    <t>EVALUATE</t>
  </si>
  <si>
    <t>FIND</t>
  </si>
  <si>
    <t>FIXED</t>
  </si>
  <si>
    <t>LEFT</t>
  </si>
  <si>
    <t>LOWER</t>
  </si>
  <si>
    <t>MID</t>
  </si>
  <si>
    <t>PROPER</t>
  </si>
  <si>
    <t>RIGHT</t>
  </si>
  <si>
    <t>SEARCH</t>
  </si>
  <si>
    <t>T</t>
  </si>
  <si>
    <t>UPPER</t>
  </si>
  <si>
    <t>데이터베이스</t>
    <phoneticPr fontId="1" type="noConversion"/>
  </si>
  <si>
    <t>찾기/참조영역 함수</t>
    <phoneticPr fontId="1" type="noConversion"/>
  </si>
  <si>
    <t>함수에 대한 접근방법</t>
    <phoneticPr fontId="1" type="noConversion"/>
  </si>
  <si>
    <t>함수에 접근할 때의 여러 관점</t>
    <phoneticPr fontId="1" type="noConversion"/>
  </si>
  <si>
    <t>정의</t>
    <phoneticPr fontId="1" type="noConversion"/>
  </si>
  <si>
    <t>인수</t>
    <phoneticPr fontId="1" type="noConversion"/>
  </si>
  <si>
    <t>개수</t>
    <phoneticPr fontId="1" type="noConversion"/>
  </si>
  <si>
    <t>순서</t>
    <phoneticPr fontId="1" type="noConversion"/>
  </si>
  <si>
    <t>의미</t>
    <phoneticPr fontId="1" type="noConversion"/>
  </si>
  <si>
    <t>생략여부</t>
    <phoneticPr fontId="1" type="noConversion"/>
  </si>
  <si>
    <t>특징</t>
    <phoneticPr fontId="1" type="noConversion"/>
  </si>
  <si>
    <t>성격</t>
    <phoneticPr fontId="1" type="noConversion"/>
  </si>
  <si>
    <t>활용방식</t>
    <phoneticPr fontId="1" type="noConversion"/>
  </si>
  <si>
    <t>구분2</t>
    <phoneticPr fontId="1" type="noConversion"/>
  </si>
  <si>
    <t>구분1</t>
    <phoneticPr fontId="1" type="noConversion"/>
  </si>
  <si>
    <t>의미</t>
    <phoneticPr fontId="1" type="noConversion"/>
  </si>
  <si>
    <t>결과속성</t>
    <phoneticPr fontId="1" type="noConversion"/>
  </si>
  <si>
    <t>기타</t>
    <phoneticPr fontId="1" type="noConversion"/>
  </si>
  <si>
    <t>판정</t>
    <phoneticPr fontId="1" type="noConversion"/>
  </si>
  <si>
    <t>표준편차</t>
    <phoneticPr fontId="1" type="noConversion"/>
  </si>
  <si>
    <t>표준편차를 구하시오. MODE, MEDIAN, VAR, STDEV 함수중 선택하여 구하시오.</t>
    <phoneticPr fontId="1" type="noConversion"/>
  </si>
  <si>
    <t>친한함수</t>
    <phoneticPr fontId="1" type="noConversion"/>
  </si>
  <si>
    <t>성명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</si>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</sst>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1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NumberFormat="1" applyFill="1" applyBorder="1" applyAlignment="1">
      <alignment vertical="center"/>
    </xf>
    <xf numFmtId="14" fontId="0" fillId="5" borderId="1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distributed" vertical="center" indent="1"/>
    </xf>
    <xf numFmtId="0" fontId="0" fillId="0" borderId="1" xfId="0" applyFont="1" applyBorder="1" applyAlignment="1">
      <alignment horizontal="distributed" vertical="center" indent="1"/>
    </xf>
    <xf numFmtId="0" fontId="2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34069</xdr:colOff>
      <xdr:row>1</xdr:row>
      <xdr:rowOff>3192</xdr:rowOff>
    </xdr:from>
    <xdr:to>
      <xdr:col>12</xdr:col>
      <xdr:colOff>800994</xdr:colOff>
      <xdr:row>9</xdr:row>
      <xdr:rowOff>146067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A1A1AE-814A-4615-8C1C-89253C5D20F1}"/>
            </a:ext>
          </a:extLst>
        </xdr:cNvPr>
        <xdr:cNvSpPr txBox="1"/>
      </xdr:nvSpPr>
      <xdr:spPr>
        <a:xfrm>
          <a:off x="4787044" y="212742"/>
          <a:ext cx="2633825" cy="18192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수식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및 함수 개념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1)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수식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입력신호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: "="</a:t>
          </a:r>
          <a:endParaRPr lang="ko-KR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2)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엑셀과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계산기의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차이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3)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함수구조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-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함수이름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괄호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인수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쉼표</a:t>
          </a:r>
          <a:endParaRPr lang="en-US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4)</a:t>
          </a:r>
          <a:r>
            <a:rPr lang="en-US" altLang="ko-KR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함수와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수식의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차이</a:t>
          </a:r>
          <a:endParaRPr lang="en-US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5)</a:t>
          </a:r>
          <a:r>
            <a:rPr lang="en-US" altLang="ko-KR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여러형태의 수식활용</a:t>
          </a:r>
          <a:endParaRPr lang="ko-KR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124109</xdr:colOff>
      <xdr:row>10</xdr:row>
      <xdr:rowOff>106149</xdr:rowOff>
    </xdr:from>
    <xdr:to>
      <xdr:col>13</xdr:col>
      <xdr:colOff>376482</xdr:colOff>
      <xdr:row>17</xdr:row>
      <xdr:rowOff>80282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77304C-11B6-49F5-99B2-BF6920C0D3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3" r="4563" b="21364"/>
        <a:stretch/>
      </xdr:blipFill>
      <xdr:spPr bwMode="auto">
        <a:xfrm>
          <a:off x="428909" y="2228863"/>
          <a:ext cx="7906391" cy="14600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1</xdr:col>
      <xdr:colOff>122702</xdr:colOff>
      <xdr:row>17</xdr:row>
      <xdr:rowOff>191249</xdr:rowOff>
    </xdr:from>
    <xdr:to>
      <xdr:col>7</xdr:col>
      <xdr:colOff>242115</xdr:colOff>
      <xdr:row>22</xdr:row>
      <xdr:rowOff>234980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066A618-91D3-4FE6-9FFE-E8BEC211D91A}"/>
            </a:ext>
          </a:extLst>
        </xdr:cNvPr>
        <xdr:cNvSpPr txBox="1"/>
      </xdr:nvSpPr>
      <xdr:spPr>
        <a:xfrm>
          <a:off x="427502" y="3799863"/>
          <a:ext cx="3253138" cy="151874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인수의 개수 맞추기</a:t>
          </a:r>
          <a:endParaRPr lang="en-US" altLang="ko-KR" sz="1200">
            <a:solidFill>
              <a:schemeClr val="dk1"/>
            </a:solidFill>
            <a:effectLst/>
            <a:latin typeface="맑은 고딕" panose="020B0503020000020004" pitchFamily="50" charset="-127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A1 : A5 )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A1 , A2 , A3 , A4 , A5 )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A1 , A2 : A5)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SUM ( A1 : A2 ) , SUM ( A3 : A5 ) )</a:t>
          </a:r>
          <a:endParaRPr lang="ko-KR" altLang="ko-KR" sz="12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2</xdr:row>
      <xdr:rowOff>114299</xdr:rowOff>
    </xdr:from>
    <xdr:to>
      <xdr:col>14</xdr:col>
      <xdr:colOff>314324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A09631-EF46-4C2F-8A95-708331B3A4E6}"/>
            </a:ext>
          </a:extLst>
        </xdr:cNvPr>
        <xdr:cNvSpPr txBox="1"/>
      </xdr:nvSpPr>
      <xdr:spPr>
        <a:xfrm>
          <a:off x="5962649" y="533399"/>
          <a:ext cx="3457575" cy="12477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함수마법사 입력</a:t>
          </a:r>
          <a:endParaRPr lang="en-US" altLang="ko-KR" sz="110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함수명과 괄호열기까지 한 뒤에 함수마법사 실행</a:t>
          </a:r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</a:p>
        <a:p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인수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구분하여 입력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-Tab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키와 </a:t>
          </a:r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Shift + Tab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키 이용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-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수식입력줄과 비교하며 입력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5</xdr:col>
      <xdr:colOff>200025</xdr:colOff>
      <xdr:row>3</xdr:row>
      <xdr:rowOff>104775</xdr:rowOff>
    </xdr:from>
    <xdr:to>
      <xdr:col>8</xdr:col>
      <xdr:colOff>180976</xdr:colOff>
      <xdr:row>8</xdr:row>
      <xdr:rowOff>0</xdr:rowOff>
    </xdr:to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680F314A-4FEA-4423-9F60-ADDA62259CAD}"/>
            </a:ext>
          </a:extLst>
        </xdr:cNvPr>
        <xdr:cNvSpPr/>
      </xdr:nvSpPr>
      <xdr:spPr>
        <a:xfrm>
          <a:off x="3133725" y="733425"/>
          <a:ext cx="2038351" cy="942975"/>
        </a:xfrm>
        <a:prstGeom prst="wedgeRectCallout">
          <a:avLst>
            <a:gd name="adj1" fmla="val -55957"/>
            <a:gd name="adj2" fmla="val -1397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순위를 구하시오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판정에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90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점 이상이면 우수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아니면 공백으로 하시오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   -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RANK, IF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14</xdr:row>
      <xdr:rowOff>38100</xdr:rowOff>
    </xdr:from>
    <xdr:to>
      <xdr:col>8</xdr:col>
      <xdr:colOff>161925</xdr:colOff>
      <xdr:row>18</xdr:row>
      <xdr:rowOff>142875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326CD5C6-5C09-420B-A520-43E4928BB9C4}"/>
            </a:ext>
          </a:extLst>
        </xdr:cNvPr>
        <xdr:cNvSpPr/>
      </xdr:nvSpPr>
      <xdr:spPr>
        <a:xfrm>
          <a:off x="3790949" y="3686175"/>
          <a:ext cx="2038351" cy="1009650"/>
        </a:xfrm>
        <a:prstGeom prst="wedgeRectCallout">
          <a:avLst>
            <a:gd name="adj1" fmla="val -55957"/>
            <a:gd name="adj2" fmla="val -1397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순위를 구하시오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판정에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90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점 이상이면 우수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아니면 공백으로 하시오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   -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RANK, IF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</a:p>
      </xdr:txBody>
    </xdr:sp>
    <xdr:clientData/>
  </xdr:twoCellAnchor>
  <xdr:twoCellAnchor>
    <xdr:from>
      <xdr:col>1</xdr:col>
      <xdr:colOff>19049</xdr:colOff>
      <xdr:row>29</xdr:row>
      <xdr:rowOff>47625</xdr:rowOff>
    </xdr:from>
    <xdr:to>
      <xdr:col>7</xdr:col>
      <xdr:colOff>333375</xdr:colOff>
      <xdr:row>35</xdr:row>
      <xdr:rowOff>19050</xdr:rowOff>
    </xdr:to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3D9CE1B5-84D1-484D-86DE-7363CE9EC6B7}"/>
            </a:ext>
          </a:extLst>
        </xdr:cNvPr>
        <xdr:cNvSpPr/>
      </xdr:nvSpPr>
      <xdr:spPr>
        <a:xfrm>
          <a:off x="704849" y="6905625"/>
          <a:ext cx="4610101" cy="1228725"/>
        </a:xfrm>
        <a:prstGeom prst="wedgeRectCallout">
          <a:avLst>
            <a:gd name="adj1" fmla="val -8696"/>
            <a:gd name="adj2" fmla="val -79798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순위를 구하고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최고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", 2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우수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", 3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보통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", 4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등과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5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공백으로 입력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-RANK, CHOOSE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ko-KR" altLang="en-US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함수마법사로 </a:t>
          </a:r>
          <a:r>
            <a:rPr lang="en-US" altLang="ko-KR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CHOOSE</a:t>
          </a:r>
          <a:r>
            <a:rPr lang="ko-KR" altLang="en-US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함수와 </a:t>
          </a:r>
          <a:r>
            <a:rPr lang="en-US" altLang="ko-KR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RANK</a:t>
          </a:r>
          <a:r>
            <a:rPr lang="ko-KR" altLang="en-US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사이를 왔다갔다 해보시오</a:t>
          </a:r>
          <a:r>
            <a:rPr lang="en-US" altLang="ko-KR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endParaRPr lang="ko-KR" altLang="en-US" sz="1100">
            <a:solidFill>
              <a:srgbClr val="FF0000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5</xdr:col>
      <xdr:colOff>571500</xdr:colOff>
      <xdr:row>40</xdr:row>
      <xdr:rowOff>180975</xdr:rowOff>
    </xdr:from>
    <xdr:to>
      <xdr:col>9</xdr:col>
      <xdr:colOff>657225</xdr:colOff>
      <xdr:row>44</xdr:row>
      <xdr:rowOff>66674</xdr:rowOff>
    </xdr:to>
    <xdr:sp macro="" textlink="">
      <xdr:nvSpPr>
        <xdr:cNvPr id="6" name="말풍선: 사각형 5">
          <a:extLst>
            <a:ext uri="{FF2B5EF4-FFF2-40B4-BE49-F238E27FC236}">
              <a16:creationId xmlns:a16="http://schemas.microsoft.com/office/drawing/2014/main" id="{23B7DB38-6109-47BA-9A65-A5AB8B79CAED}"/>
            </a:ext>
          </a:extLst>
        </xdr:cNvPr>
        <xdr:cNvSpPr/>
      </xdr:nvSpPr>
      <xdr:spPr>
        <a:xfrm>
          <a:off x="4181475" y="9344025"/>
          <a:ext cx="2828925" cy="723899"/>
        </a:xfrm>
        <a:prstGeom prst="wedgeRectCallout">
          <a:avLst>
            <a:gd name="adj1" fmla="val 2066"/>
            <a:gd name="adj2" fmla="val -7052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옆의 가계부를 보고 구입처에 따른 합계금액을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구하시오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-SUMIF</a:t>
          </a:r>
          <a:r>
            <a:rPr lang="en-US" altLang="ko-KR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  <a:endParaRPr lang="ko-KR" altLang="en-US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28575</xdr:colOff>
      <xdr:row>1</xdr:row>
      <xdr:rowOff>114301</xdr:rowOff>
    </xdr:from>
    <xdr:to>
      <xdr:col>14</xdr:col>
      <xdr:colOff>447675</xdr:colOff>
      <xdr:row>7</xdr:row>
      <xdr:rowOff>219075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2DB6C1-9481-4478-848A-E87239AAA554}"/>
            </a:ext>
          </a:extLst>
        </xdr:cNvPr>
        <xdr:cNvSpPr txBox="1"/>
      </xdr:nvSpPr>
      <xdr:spPr>
        <a:xfrm>
          <a:off x="7067550" y="323851"/>
          <a:ext cx="3162300" cy="16097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함수마법사 활용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인수들의 용어 및 설명 이용하기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인수들의 용어를 보고 인수의 개수제한 파악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-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인수들의 용어 및 설명 보며 인수파악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함수안에 또 함수가 있을 경우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152400</xdr:colOff>
      <xdr:row>1</xdr:row>
      <xdr:rowOff>0</xdr:rowOff>
    </xdr:from>
    <xdr:to>
      <xdr:col>7</xdr:col>
      <xdr:colOff>371475</xdr:colOff>
      <xdr:row>9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E4CB0D-EFFB-428E-9EF2-2FBE065AFA9A}"/>
            </a:ext>
          </a:extLst>
        </xdr:cNvPr>
        <xdr:cNvSpPr txBox="1"/>
      </xdr:nvSpPr>
      <xdr:spPr>
        <a:xfrm>
          <a:off x="3562350" y="219075"/>
          <a:ext cx="2724150" cy="18383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*</a:t>
          </a:r>
          <a:r>
            <a:rPr lang="ko-KR" altLang="en-US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숫자형 문자의 특징</a:t>
          </a:r>
          <a:endParaRPr lang="en-US" altLang="ko-KR" sz="1100" b="1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1. SUM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함수로 구할 수 없다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2.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수식으로는 더하기가 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3. VALUE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함수로 숫자속성으로 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   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바꿀 수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4.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사칙연산부호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( +  -  *  / )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가 붙으면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  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숫자로 인식된다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</xdr:txBody>
    </xdr:sp>
    <xdr:clientData/>
  </xdr:twoCellAnchor>
  <xdr:twoCellAnchor editAs="absolute">
    <xdr:from>
      <xdr:col>9</xdr:col>
      <xdr:colOff>133350</xdr:colOff>
      <xdr:row>10</xdr:row>
      <xdr:rowOff>200025</xdr:rowOff>
    </xdr:from>
    <xdr:to>
      <xdr:col>11</xdr:col>
      <xdr:colOff>495300</xdr:colOff>
      <xdr:row>14</xdr:row>
      <xdr:rowOff>200025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987783B-B203-46E7-88BE-1ADABE19C847}"/>
            </a:ext>
          </a:extLst>
        </xdr:cNvPr>
        <xdr:cNvSpPr txBox="1"/>
      </xdr:nvSpPr>
      <xdr:spPr>
        <a:xfrm>
          <a:off x="7496175" y="2314575"/>
          <a:ext cx="1285875" cy="83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*TRUE &amp; FALSE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True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: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1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False : 0</a:t>
          </a:r>
        </a:p>
      </xdr:txBody>
    </xdr:sp>
    <xdr:clientData/>
  </xdr:twoCellAnchor>
  <xdr:twoCellAnchor editAs="oneCell">
    <xdr:from>
      <xdr:col>1</xdr:col>
      <xdr:colOff>9525</xdr:colOff>
      <xdr:row>1</xdr:row>
      <xdr:rowOff>9525</xdr:rowOff>
    </xdr:from>
    <xdr:to>
      <xdr:col>4</xdr:col>
      <xdr:colOff>19050</xdr:colOff>
      <xdr:row>8</xdr:row>
      <xdr:rowOff>19050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7251021-D621-43B3-9A4C-9F9CCD5A3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28600"/>
          <a:ext cx="3162300" cy="14763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360589</xdr:colOff>
      <xdr:row>8</xdr:row>
      <xdr:rowOff>34017</xdr:rowOff>
    </xdr:from>
    <xdr:to>
      <xdr:col>4</xdr:col>
      <xdr:colOff>959304</xdr:colOff>
      <xdr:row>9</xdr:row>
      <xdr:rowOff>183696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29C0B36-7291-4267-9E8E-04571F3707FA}"/>
            </a:ext>
          </a:extLst>
        </xdr:cNvPr>
        <xdr:cNvSpPr/>
      </xdr:nvSpPr>
      <xdr:spPr>
        <a:xfrm>
          <a:off x="2986768" y="1721303"/>
          <a:ext cx="598715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1006928</xdr:colOff>
      <xdr:row>8</xdr:row>
      <xdr:rowOff>34018</xdr:rowOff>
    </xdr:from>
    <xdr:to>
      <xdr:col>6</xdr:col>
      <xdr:colOff>142874</xdr:colOff>
      <xdr:row>9</xdr:row>
      <xdr:rowOff>183697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8C96AEC-3E23-4A70-8F33-F64535047579}"/>
            </a:ext>
          </a:extLst>
        </xdr:cNvPr>
        <xdr:cNvSpPr/>
      </xdr:nvSpPr>
      <xdr:spPr>
        <a:xfrm>
          <a:off x="3633107" y="1721304"/>
          <a:ext cx="972910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183696</xdr:colOff>
      <xdr:row>8</xdr:row>
      <xdr:rowOff>34018</xdr:rowOff>
    </xdr:from>
    <xdr:to>
      <xdr:col>6</xdr:col>
      <xdr:colOff>557893</xdr:colOff>
      <xdr:row>9</xdr:row>
      <xdr:rowOff>183697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A9016E8-7164-48D5-9A6E-7D127B4DFA5D}"/>
            </a:ext>
          </a:extLst>
        </xdr:cNvPr>
        <xdr:cNvSpPr/>
      </xdr:nvSpPr>
      <xdr:spPr>
        <a:xfrm>
          <a:off x="4646839" y="1721304"/>
          <a:ext cx="374197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598715</xdr:colOff>
      <xdr:row>8</xdr:row>
      <xdr:rowOff>34019</xdr:rowOff>
    </xdr:from>
    <xdr:to>
      <xdr:col>7</xdr:col>
      <xdr:colOff>95251</xdr:colOff>
      <xdr:row>9</xdr:row>
      <xdr:rowOff>183698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4D95433-B142-4D16-A86A-E9DD25663E2B}"/>
            </a:ext>
          </a:extLst>
        </xdr:cNvPr>
        <xdr:cNvSpPr/>
      </xdr:nvSpPr>
      <xdr:spPr>
        <a:xfrm>
          <a:off x="5061858" y="1721305"/>
          <a:ext cx="183697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zoomScaleNormal="100" workbookViewId="0">
      <selection activeCell="F6" sqref="F6"/>
    </sheetView>
  </sheetViews>
  <sheetFormatPr defaultRowHeight="16.5" x14ac:dyDescent="0.3"/>
  <cols>
    <col min="1" max="1" width="4" customWidth="1"/>
    <col min="2" max="3" width="5.25" bestFit="1" customWidth="1"/>
    <col min="4" max="4" width="6.5" bestFit="1" customWidth="1"/>
    <col min="5" max="5" width="5.25" bestFit="1" customWidth="1"/>
    <col min="6" max="6" width="13.5" customWidth="1"/>
    <col min="7" max="7" width="5.25" bestFit="1" customWidth="1"/>
    <col min="8" max="8" width="17.375" bestFit="1" customWidth="1"/>
    <col min="9" max="11" width="5.125" customWidth="1"/>
    <col min="12" max="12" width="9.125" customWidth="1"/>
    <col min="13" max="13" width="17.375" bestFit="1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G2" s="1" t="s">
        <v>11</v>
      </c>
      <c r="H2" s="1" t="s">
        <v>15</v>
      </c>
    </row>
    <row r="3" spans="2:8" x14ac:dyDescent="0.3">
      <c r="B3" s="1" t="s">
        <v>4</v>
      </c>
      <c r="C3" s="5">
        <v>100</v>
      </c>
      <c r="D3" s="5">
        <v>70</v>
      </c>
      <c r="E3" s="5">
        <v>80</v>
      </c>
      <c r="F3">
        <f>C3+D3+E3</f>
        <v>250</v>
      </c>
      <c r="G3" s="1">
        <v>1</v>
      </c>
      <c r="H3" s="3" t="s">
        <v>12</v>
      </c>
    </row>
    <row r="4" spans="2:8" x14ac:dyDescent="0.3">
      <c r="B4" s="1" t="s">
        <v>5</v>
      </c>
      <c r="C4" s="5">
        <v>80</v>
      </c>
      <c r="D4" s="5">
        <v>90</v>
      </c>
      <c r="E4" s="5">
        <v>90</v>
      </c>
      <c r="F4">
        <f>SUM(C4:E4)</f>
        <v>260</v>
      </c>
      <c r="G4" s="1">
        <v>2</v>
      </c>
      <c r="H4" s="3" t="s">
        <v>9</v>
      </c>
    </row>
    <row r="5" spans="2:8" x14ac:dyDescent="0.3">
      <c r="B5" s="1" t="s">
        <v>6</v>
      </c>
      <c r="C5" s="5">
        <v>95</v>
      </c>
      <c r="D5" s="5">
        <v>80</v>
      </c>
      <c r="E5" s="5">
        <v>85</v>
      </c>
      <c r="F5">
        <f>SUM(C5,D5,E5)</f>
        <v>260</v>
      </c>
      <c r="G5" s="1">
        <v>3</v>
      </c>
      <c r="H5" s="3" t="s">
        <v>10</v>
      </c>
    </row>
    <row r="6" spans="2:8" x14ac:dyDescent="0.3">
      <c r="B6" s="1" t="s">
        <v>7</v>
      </c>
      <c r="C6" s="5">
        <v>85</v>
      </c>
      <c r="D6" s="5">
        <v>100</v>
      </c>
      <c r="E6" s="5">
        <v>70</v>
      </c>
      <c r="G6" s="1">
        <v>4</v>
      </c>
      <c r="H6" s="4" t="s">
        <v>13</v>
      </c>
    </row>
    <row r="7" spans="2:8" x14ac:dyDescent="0.3">
      <c r="B7" s="1" t="s">
        <v>8</v>
      </c>
      <c r="C7" s="5">
        <v>70</v>
      </c>
      <c r="D7" s="5">
        <v>80</v>
      </c>
      <c r="E7" s="5">
        <v>90</v>
      </c>
      <c r="G7" s="1">
        <v>5</v>
      </c>
      <c r="H7" s="4" t="s">
        <v>14</v>
      </c>
    </row>
    <row r="9" spans="2:8" x14ac:dyDescent="0.3">
      <c r="B9" s="2"/>
    </row>
    <row r="19" spans="12:13" ht="24.75" customHeight="1" x14ac:dyDescent="0.3"/>
    <row r="20" spans="12:13" ht="24.75" customHeight="1" x14ac:dyDescent="0.3"/>
    <row r="21" spans="12:13" ht="24.75" customHeight="1" x14ac:dyDescent="0.3"/>
    <row r="22" spans="12:13" ht="24.75" customHeight="1" x14ac:dyDescent="0.3"/>
    <row r="23" spans="12:13" ht="24.75" customHeight="1" x14ac:dyDescent="0.3">
      <c r="L23" t="b">
        <f>70+60=130</f>
        <v>1</v>
      </c>
      <c r="M23" t="s">
        <v>469</v>
      </c>
    </row>
    <row r="24" spans="12:13" x14ac:dyDescent="0.3">
      <c r="M24" t="s">
        <v>470</v>
      </c>
    </row>
  </sheetData>
  <phoneticPr fontId="1" type="noConversion"/>
  <dataValidations count="2">
    <dataValidation type="list" allowBlank="1" showInputMessage="1" showErrorMessage="1" sqref="E9 M23">
      <formula1>"성명"</formula1>
    </dataValidation>
    <dataValidation type="list" allowBlank="1" showInputMessage="1" showErrorMessage="1" sqref="E10 M24">
      <formula1>성명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D9" sqref="D9"/>
    </sheetView>
  </sheetViews>
  <sheetFormatPr defaultRowHeight="16.5" x14ac:dyDescent="0.3"/>
  <cols>
    <col min="1" max="1" width="3" customWidth="1"/>
    <col min="2" max="2" width="10.25" bestFit="1" customWidth="1"/>
  </cols>
  <sheetData>
    <row r="2" spans="2:10" ht="26.25" x14ac:dyDescent="0.3">
      <c r="B2" s="66" t="s">
        <v>16</v>
      </c>
      <c r="C2" s="66"/>
      <c r="D2" s="66"/>
      <c r="E2" s="66"/>
      <c r="F2" s="66"/>
    </row>
    <row r="3" spans="2:10" ht="5.25" customHeight="1" x14ac:dyDescent="0.3"/>
    <row r="4" spans="2:10" ht="33" x14ac:dyDescent="0.3">
      <c r="B4" s="6" t="s">
        <v>17</v>
      </c>
      <c r="C4" s="6" t="s">
        <v>18</v>
      </c>
      <c r="D4" s="6" t="s">
        <v>19</v>
      </c>
      <c r="E4" s="6" t="s">
        <v>20</v>
      </c>
      <c r="F4" s="7" t="s">
        <v>21</v>
      </c>
      <c r="I4" s="6" t="s">
        <v>17</v>
      </c>
      <c r="J4" s="6" t="s">
        <v>20</v>
      </c>
    </row>
    <row r="5" spans="2:10" x14ac:dyDescent="0.3">
      <c r="B5" s="1" t="s">
        <v>22</v>
      </c>
      <c r="C5" s="1">
        <v>188</v>
      </c>
      <c r="D5" s="1">
        <v>256</v>
      </c>
      <c r="E5" s="1"/>
      <c r="F5" s="1"/>
      <c r="I5" s="1"/>
      <c r="J5" s="1"/>
    </row>
    <row r="6" spans="2:10" x14ac:dyDescent="0.3">
      <c r="B6" s="1" t="s">
        <v>23</v>
      </c>
      <c r="C6" s="1">
        <v>152</v>
      </c>
      <c r="D6" s="1">
        <v>238</v>
      </c>
      <c r="E6" s="1"/>
      <c r="F6" s="1"/>
      <c r="I6" s="1"/>
      <c r="J6" s="1"/>
    </row>
    <row r="7" spans="2:10" x14ac:dyDescent="0.3">
      <c r="B7" s="1" t="s">
        <v>24</v>
      </c>
      <c r="C7" s="1">
        <v>321</v>
      </c>
      <c r="D7" s="1">
        <v>155</v>
      </c>
      <c r="E7" s="1"/>
      <c r="F7" s="1"/>
      <c r="I7" s="1"/>
      <c r="J7" s="1"/>
    </row>
    <row r="8" spans="2:10" x14ac:dyDescent="0.3">
      <c r="B8" s="1" t="s">
        <v>25</v>
      </c>
      <c r="C8" s="1">
        <v>85</v>
      </c>
      <c r="D8" s="1">
        <v>168</v>
      </c>
      <c r="E8" s="1"/>
      <c r="F8" s="1"/>
      <c r="I8" s="1"/>
      <c r="J8" s="1"/>
    </row>
    <row r="9" spans="2:10" x14ac:dyDescent="0.3">
      <c r="B9" s="1" t="s">
        <v>26</v>
      </c>
      <c r="C9" s="1">
        <v>98</v>
      </c>
      <c r="D9" s="1">
        <v>204</v>
      </c>
      <c r="E9" s="1"/>
      <c r="F9" s="1"/>
      <c r="I9" s="1"/>
      <c r="J9" s="1"/>
    </row>
    <row r="10" spans="2:10" x14ac:dyDescent="0.3">
      <c r="B10" s="8" t="s">
        <v>27</v>
      </c>
      <c r="C10" s="8"/>
      <c r="D10" s="8"/>
      <c r="E10" s="8"/>
      <c r="F10" s="9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8" sqref="C8"/>
    </sheetView>
  </sheetViews>
  <sheetFormatPr defaultRowHeight="16.5" x14ac:dyDescent="0.3"/>
  <cols>
    <col min="1" max="1" width="2.5" customWidth="1"/>
  </cols>
  <sheetData>
    <row r="2" spans="2:5" x14ac:dyDescent="0.3">
      <c r="B2" s="13" t="s">
        <v>39</v>
      </c>
    </row>
    <row r="3" spans="2:5" ht="16.5" customHeight="1" x14ac:dyDescent="0.3"/>
    <row r="4" spans="2:5" x14ac:dyDescent="0.3">
      <c r="B4" s="11" t="s">
        <v>0</v>
      </c>
      <c r="C4" s="11" t="s">
        <v>42</v>
      </c>
      <c r="D4" s="11" t="s">
        <v>40</v>
      </c>
      <c r="E4" s="11" t="s">
        <v>41</v>
      </c>
    </row>
    <row r="5" spans="2:5" x14ac:dyDescent="0.3">
      <c r="B5" s="1" t="s">
        <v>4</v>
      </c>
      <c r="C5" s="5">
        <v>60</v>
      </c>
      <c r="D5" s="1">
        <f>RANK(C5,$C$5:$C$9)</f>
        <v>5</v>
      </c>
      <c r="E5" s="15" t="str">
        <f>IF(C5&gt;=90,"우수","")</f>
        <v/>
      </c>
    </row>
    <row r="6" spans="2:5" x14ac:dyDescent="0.3">
      <c r="B6" s="1" t="s">
        <v>5</v>
      </c>
      <c r="C6" s="5">
        <v>80</v>
      </c>
      <c r="D6" s="16">
        <f t="shared" ref="D6:D9" si="0">RANK(C6,$C$5:$C$9)</f>
        <v>3</v>
      </c>
      <c r="E6" s="16" t="str">
        <f t="shared" ref="E6:E9" si="1">IF(C6&gt;=90,"우수","")</f>
        <v/>
      </c>
    </row>
    <row r="7" spans="2:5" x14ac:dyDescent="0.3">
      <c r="B7" s="1" t="s">
        <v>6</v>
      </c>
      <c r="C7" s="5">
        <v>95</v>
      </c>
      <c r="D7" s="16">
        <f t="shared" si="0"/>
        <v>1</v>
      </c>
      <c r="E7" s="16" t="str">
        <f t="shared" si="1"/>
        <v>우수</v>
      </c>
    </row>
    <row r="8" spans="2:5" x14ac:dyDescent="0.3">
      <c r="B8" s="1" t="s">
        <v>7</v>
      </c>
      <c r="C8" s="5">
        <v>70</v>
      </c>
      <c r="D8" s="16">
        <f t="shared" si="0"/>
        <v>4</v>
      </c>
      <c r="E8" s="16" t="str">
        <f t="shared" si="1"/>
        <v/>
      </c>
    </row>
    <row r="9" spans="2:5" x14ac:dyDescent="0.3">
      <c r="B9" s="1" t="s">
        <v>8</v>
      </c>
      <c r="C9" s="5">
        <v>90</v>
      </c>
      <c r="D9" s="16">
        <f t="shared" si="0"/>
        <v>2</v>
      </c>
      <c r="E9" s="16" t="str">
        <f t="shared" si="1"/>
        <v>우수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workbookViewId="0">
      <selection activeCell="D6" sqref="D6:H6"/>
    </sheetView>
  </sheetViews>
  <sheetFormatPr defaultRowHeight="16.5" x14ac:dyDescent="0.3"/>
  <cols>
    <col min="3" max="3" width="11.375" bestFit="1" customWidth="1"/>
  </cols>
  <sheetData>
    <row r="2" spans="2:16" x14ac:dyDescent="0.3">
      <c r="B2" s="13" t="s">
        <v>43</v>
      </c>
    </row>
    <row r="3" spans="2:16" x14ac:dyDescent="0.3">
      <c r="B3" s="13"/>
    </row>
    <row r="4" spans="2:16" ht="20.25" x14ac:dyDescent="0.3">
      <c r="B4" s="75" t="s">
        <v>82</v>
      </c>
      <c r="C4" s="75"/>
      <c r="D4" s="75"/>
      <c r="E4" s="75"/>
      <c r="F4" s="75"/>
      <c r="G4" s="75"/>
      <c r="H4" s="75"/>
    </row>
    <row r="5" spans="2:16" ht="21.75" customHeight="1" x14ac:dyDescent="0.3">
      <c r="B5" s="11" t="s">
        <v>83</v>
      </c>
      <c r="C5" s="11" t="s">
        <v>87</v>
      </c>
      <c r="D5" s="72" t="s">
        <v>88</v>
      </c>
      <c r="E5" s="72"/>
      <c r="F5" s="72"/>
      <c r="G5" s="72"/>
      <c r="H5" s="72"/>
      <c r="J5" s="72" t="s">
        <v>62</v>
      </c>
      <c r="K5" s="72"/>
      <c r="L5" s="72"/>
      <c r="N5" s="67" t="s">
        <v>102</v>
      </c>
      <c r="O5" s="68"/>
      <c r="P5" s="69"/>
    </row>
    <row r="6" spans="2:16" ht="21.75" customHeight="1" x14ac:dyDescent="0.3">
      <c r="B6" s="5" t="s">
        <v>99</v>
      </c>
      <c r="C6" s="15" t="s">
        <v>98</v>
      </c>
      <c r="D6" s="73" t="s">
        <v>107</v>
      </c>
      <c r="E6" s="73"/>
      <c r="F6" s="73"/>
      <c r="G6" s="73"/>
      <c r="H6" s="73"/>
      <c r="J6" s="70" t="s">
        <v>63</v>
      </c>
      <c r="K6" s="70"/>
      <c r="L6" s="10">
        <f>SUM(,)</f>
        <v>0</v>
      </c>
      <c r="N6" s="71" t="s">
        <v>69</v>
      </c>
      <c r="O6" s="71"/>
      <c r="P6" s="10">
        <f>SUMIF(B40:B47,G40,E40:E47)</f>
        <v>56000</v>
      </c>
    </row>
    <row r="7" spans="2:16" ht="21.75" customHeight="1" x14ac:dyDescent="0.3">
      <c r="B7" s="5" t="s">
        <v>84</v>
      </c>
      <c r="C7" s="15" t="s">
        <v>97</v>
      </c>
      <c r="D7" s="73" t="s">
        <v>103</v>
      </c>
      <c r="E7" s="73"/>
      <c r="F7" s="73"/>
      <c r="G7" s="73"/>
      <c r="H7" s="73"/>
      <c r="J7" s="70" t="s">
        <v>64</v>
      </c>
      <c r="K7" s="70"/>
      <c r="L7" s="10">
        <f>AVERAGE(,)</f>
        <v>0</v>
      </c>
      <c r="N7" s="71" t="s">
        <v>71</v>
      </c>
      <c r="O7" s="71"/>
      <c r="P7" s="10" t="e">
        <f>AVERAGEIF(K51:K51,o,L51:L51)</f>
        <v>#DIV/0!</v>
      </c>
    </row>
    <row r="8" spans="2:16" ht="21.75" customHeight="1" x14ac:dyDescent="0.3">
      <c r="B8" s="5" t="s">
        <v>86</v>
      </c>
      <c r="C8" s="15" t="s">
        <v>96</v>
      </c>
      <c r="D8" s="73" t="s">
        <v>104</v>
      </c>
      <c r="E8" s="73"/>
      <c r="F8" s="73"/>
      <c r="G8" s="73"/>
      <c r="H8" s="73"/>
      <c r="J8" s="70" t="s">
        <v>65</v>
      </c>
      <c r="K8" s="70"/>
      <c r="L8" s="10" t="e">
        <f>CHOOSE(,)</f>
        <v>#VALUE!</v>
      </c>
      <c r="N8" s="71" t="s">
        <v>72</v>
      </c>
      <c r="O8" s="71"/>
      <c r="P8" s="10" t="e">
        <f>COUNTIF(#REF!,0)</f>
        <v>#REF!</v>
      </c>
    </row>
    <row r="9" spans="2:16" ht="21.75" customHeight="1" x14ac:dyDescent="0.3">
      <c r="B9" s="5" t="s">
        <v>85</v>
      </c>
      <c r="C9" s="15" t="s">
        <v>101</v>
      </c>
      <c r="D9" s="74" t="s">
        <v>105</v>
      </c>
      <c r="E9" s="73"/>
      <c r="F9" s="73"/>
      <c r="G9" s="73"/>
      <c r="H9" s="73"/>
      <c r="J9" s="70" t="s">
        <v>66</v>
      </c>
      <c r="K9" s="70"/>
      <c r="L9" s="10" t="b">
        <f>AND(,)</f>
        <v>0</v>
      </c>
      <c r="N9" s="71" t="s">
        <v>73</v>
      </c>
      <c r="O9" s="71"/>
      <c r="P9" s="10" t="e">
        <f>VLOOKUP(,,,)</f>
        <v>#N/A</v>
      </c>
    </row>
    <row r="10" spans="2:16" ht="21.75" customHeight="1" x14ac:dyDescent="0.3">
      <c r="B10" s="5" t="s">
        <v>89</v>
      </c>
      <c r="C10" s="15" t="s">
        <v>90</v>
      </c>
      <c r="D10" s="74" t="s">
        <v>106</v>
      </c>
      <c r="E10" s="73"/>
      <c r="F10" s="73"/>
      <c r="G10" s="73"/>
      <c r="H10" s="73"/>
      <c r="J10" s="70" t="s">
        <v>67</v>
      </c>
      <c r="K10" s="70"/>
      <c r="L10" s="10" t="b">
        <f>OR(,)</f>
        <v>0</v>
      </c>
      <c r="N10" s="71" t="s">
        <v>74</v>
      </c>
      <c r="O10" s="71"/>
      <c r="P10" s="10" t="e">
        <f>MATCH(,,)</f>
        <v>#N/A</v>
      </c>
    </row>
    <row r="11" spans="2:16" ht="21.75" customHeight="1" x14ac:dyDescent="0.3">
      <c r="B11" s="5" t="s">
        <v>91</v>
      </c>
      <c r="C11" s="15" t="s">
        <v>93</v>
      </c>
      <c r="D11" s="73" t="s">
        <v>100</v>
      </c>
      <c r="E11" s="73"/>
      <c r="F11" s="73"/>
      <c r="G11" s="73"/>
      <c r="H11" s="73"/>
      <c r="J11" s="70" t="s">
        <v>68</v>
      </c>
      <c r="K11" s="70"/>
      <c r="L11" s="10">
        <f>STDEV(,)</f>
        <v>0</v>
      </c>
      <c r="N11" s="71" t="s">
        <v>75</v>
      </c>
      <c r="O11" s="71"/>
      <c r="P11" s="10" t="e">
        <f>INDEX(,,)</f>
        <v>#VALUE!</v>
      </c>
    </row>
    <row r="12" spans="2:16" ht="21.75" customHeight="1" x14ac:dyDescent="0.3">
      <c r="B12" s="5" t="s">
        <v>92</v>
      </c>
      <c r="C12" s="15" t="s">
        <v>94</v>
      </c>
      <c r="D12" s="73" t="s">
        <v>94</v>
      </c>
      <c r="E12" s="73"/>
      <c r="F12" s="73"/>
      <c r="G12" s="73"/>
      <c r="H12" s="73"/>
      <c r="J12" s="70" t="s">
        <v>77</v>
      </c>
      <c r="K12" s="70"/>
      <c r="L12" s="10" t="str">
        <f>CONCATENATE(,)</f>
        <v/>
      </c>
      <c r="N12" s="71" t="s">
        <v>70</v>
      </c>
      <c r="O12" s="71"/>
      <c r="P12" s="10">
        <f>TRANSPOSE(0)</f>
        <v>0</v>
      </c>
    </row>
    <row r="13" spans="2:16" ht="21.75" customHeight="1" x14ac:dyDescent="0.3">
      <c r="J13" s="70" t="s">
        <v>78</v>
      </c>
      <c r="K13" s="70"/>
      <c r="L13" s="10">
        <f>MAX(,)</f>
        <v>0</v>
      </c>
      <c r="N13" s="71" t="s">
        <v>76</v>
      </c>
      <c r="O13" s="71"/>
      <c r="P13" s="10" t="e">
        <f>DSUM(J7:K8,,)</f>
        <v>#VALUE!</v>
      </c>
    </row>
    <row r="14" spans="2:16" ht="21.75" customHeight="1" x14ac:dyDescent="0.3">
      <c r="B14" s="14"/>
      <c r="J14" s="70" t="s">
        <v>79</v>
      </c>
      <c r="K14" s="70"/>
      <c r="L14" s="10">
        <f>MIN(,)</f>
        <v>0</v>
      </c>
      <c r="N14" s="71" t="s">
        <v>81</v>
      </c>
      <c r="O14" s="71"/>
      <c r="P14" s="10">
        <f>ROWS(0)</f>
        <v>1</v>
      </c>
    </row>
    <row r="15" spans="2:16" ht="21.75" customHeight="1" x14ac:dyDescent="0.3">
      <c r="B15" s="11" t="s">
        <v>0</v>
      </c>
      <c r="C15" s="11" t="s">
        <v>42</v>
      </c>
      <c r="D15" s="11" t="s">
        <v>40</v>
      </c>
      <c r="E15" s="11" t="s">
        <v>41</v>
      </c>
      <c r="J15" s="70" t="s">
        <v>80</v>
      </c>
      <c r="K15" s="70"/>
      <c r="L15" s="10">
        <f>COUNT(0)</f>
        <v>1</v>
      </c>
      <c r="N15" s="71" t="s">
        <v>95</v>
      </c>
      <c r="O15" s="71"/>
      <c r="P15" s="10">
        <f>COUNTBLANK(H62:I62)</f>
        <v>2</v>
      </c>
    </row>
    <row r="16" spans="2:16" x14ac:dyDescent="0.3">
      <c r="B16" s="15" t="s">
        <v>4</v>
      </c>
      <c r="C16" s="5">
        <v>60</v>
      </c>
      <c r="D16" s="15">
        <f>RANK(C16,$C$16:$C$20)</f>
        <v>5</v>
      </c>
      <c r="E16" s="15"/>
    </row>
    <row r="17" spans="2:5" x14ac:dyDescent="0.3">
      <c r="B17" s="15" t="s">
        <v>5</v>
      </c>
      <c r="C17" s="5">
        <v>80</v>
      </c>
      <c r="D17" s="16">
        <f>RANK(C17,$C$16:$C$20)</f>
        <v>3</v>
      </c>
      <c r="E17" s="16"/>
    </row>
    <row r="18" spans="2:5" x14ac:dyDescent="0.3">
      <c r="B18" s="15" t="s">
        <v>6</v>
      </c>
      <c r="C18" s="5">
        <v>95</v>
      </c>
      <c r="D18" s="16">
        <f>RANK(C18,$C$16:$C$20)</f>
        <v>1</v>
      </c>
      <c r="E18" s="16"/>
    </row>
    <row r="19" spans="2:5" x14ac:dyDescent="0.3">
      <c r="B19" s="15" t="s">
        <v>7</v>
      </c>
      <c r="C19" s="5">
        <v>70</v>
      </c>
      <c r="D19" s="16">
        <f>RANK(C19,$C$16:$C$20)</f>
        <v>4</v>
      </c>
      <c r="E19" s="16"/>
    </row>
    <row r="20" spans="2:5" x14ac:dyDescent="0.3">
      <c r="B20" s="15" t="s">
        <v>8</v>
      </c>
      <c r="C20" s="5">
        <v>90</v>
      </c>
      <c r="D20" s="16">
        <f>RANK(C20,$C$16:$C$20)</f>
        <v>2</v>
      </c>
      <c r="E20" s="16"/>
    </row>
    <row r="23" spans="2:5" x14ac:dyDescent="0.3">
      <c r="B23" s="11" t="s">
        <v>0</v>
      </c>
      <c r="C23" s="11" t="s">
        <v>42</v>
      </c>
      <c r="D23" s="11" t="s">
        <v>40</v>
      </c>
    </row>
    <row r="24" spans="2:5" x14ac:dyDescent="0.3">
      <c r="B24" s="15" t="s">
        <v>4</v>
      </c>
      <c r="C24" s="5">
        <v>60</v>
      </c>
      <c r="D24" s="15"/>
    </row>
    <row r="25" spans="2:5" x14ac:dyDescent="0.3">
      <c r="B25" s="15" t="s">
        <v>5</v>
      </c>
      <c r="C25" s="5">
        <v>80</v>
      </c>
      <c r="D25" s="16"/>
    </row>
    <row r="26" spans="2:5" x14ac:dyDescent="0.3">
      <c r="B26" s="15" t="s">
        <v>6</v>
      </c>
      <c r="C26" s="5">
        <v>95</v>
      </c>
      <c r="D26" s="16"/>
    </row>
    <row r="27" spans="2:5" x14ac:dyDescent="0.3">
      <c r="B27" s="15" t="s">
        <v>7</v>
      </c>
      <c r="C27" s="5">
        <v>85</v>
      </c>
      <c r="D27" s="16"/>
    </row>
    <row r="28" spans="2:5" x14ac:dyDescent="0.3">
      <c r="B28" s="15" t="s">
        <v>8</v>
      </c>
      <c r="C28" s="5">
        <v>90</v>
      </c>
      <c r="D28" s="16"/>
    </row>
    <row r="38" spans="2:8" x14ac:dyDescent="0.3">
      <c r="B38" s="13" t="s">
        <v>44</v>
      </c>
    </row>
    <row r="39" spans="2:8" x14ac:dyDescent="0.3">
      <c r="B39" s="11" t="s">
        <v>45</v>
      </c>
      <c r="C39" s="67" t="s">
        <v>59</v>
      </c>
      <c r="D39" s="69"/>
      <c r="E39" s="11" t="s">
        <v>60</v>
      </c>
      <c r="G39" s="11" t="s">
        <v>45</v>
      </c>
      <c r="H39" s="11" t="s">
        <v>61</v>
      </c>
    </row>
    <row r="40" spans="2:8" x14ac:dyDescent="0.3">
      <c r="B40" s="15" t="s">
        <v>46</v>
      </c>
      <c r="C40" s="71" t="s">
        <v>52</v>
      </c>
      <c r="D40" s="71"/>
      <c r="E40" s="12">
        <v>5000</v>
      </c>
      <c r="G40" s="16" t="s">
        <v>108</v>
      </c>
      <c r="H40" s="10"/>
    </row>
    <row r="41" spans="2:8" x14ac:dyDescent="0.3">
      <c r="B41" s="15" t="s">
        <v>49</v>
      </c>
      <c r="C41" s="71" t="s">
        <v>51</v>
      </c>
      <c r="D41" s="71"/>
      <c r="E41" s="12">
        <v>1200</v>
      </c>
    </row>
    <row r="42" spans="2:8" x14ac:dyDescent="0.3">
      <c r="B42" s="15" t="s">
        <v>47</v>
      </c>
      <c r="C42" s="71" t="s">
        <v>53</v>
      </c>
      <c r="D42" s="71"/>
      <c r="E42" s="12">
        <v>38000</v>
      </c>
    </row>
    <row r="43" spans="2:8" x14ac:dyDescent="0.3">
      <c r="B43" s="15" t="s">
        <v>48</v>
      </c>
      <c r="C43" s="71" t="s">
        <v>54</v>
      </c>
      <c r="D43" s="71"/>
      <c r="E43" s="12">
        <v>42000</v>
      </c>
    </row>
    <row r="44" spans="2:8" x14ac:dyDescent="0.3">
      <c r="B44" s="15" t="s">
        <v>50</v>
      </c>
      <c r="C44" s="71" t="s">
        <v>55</v>
      </c>
      <c r="D44" s="71"/>
      <c r="E44" s="12">
        <v>54000</v>
      </c>
    </row>
    <row r="45" spans="2:8" x14ac:dyDescent="0.3">
      <c r="B45" s="15" t="s">
        <v>49</v>
      </c>
      <c r="C45" s="71" t="s">
        <v>56</v>
      </c>
      <c r="D45" s="71"/>
      <c r="E45" s="12">
        <v>1000</v>
      </c>
    </row>
    <row r="46" spans="2:8" x14ac:dyDescent="0.3">
      <c r="B46" s="15" t="s">
        <v>48</v>
      </c>
      <c r="C46" s="71" t="s">
        <v>57</v>
      </c>
      <c r="D46" s="71"/>
      <c r="E46" s="12">
        <v>25000</v>
      </c>
    </row>
    <row r="47" spans="2:8" x14ac:dyDescent="0.3">
      <c r="B47" s="15" t="s">
        <v>47</v>
      </c>
      <c r="C47" s="71" t="s">
        <v>58</v>
      </c>
      <c r="D47" s="71"/>
      <c r="E47" s="12">
        <v>18000</v>
      </c>
    </row>
    <row r="51" ht="21.75" customHeight="1" x14ac:dyDescent="0.3"/>
    <row r="52" ht="21.75" customHeight="1" x14ac:dyDescent="0.3"/>
    <row r="53" ht="21.75" customHeight="1" x14ac:dyDescent="0.3"/>
    <row r="54" ht="21.75" customHeight="1" x14ac:dyDescent="0.3"/>
    <row r="55" ht="21.75" customHeight="1" x14ac:dyDescent="0.3"/>
    <row r="56" ht="21.75" customHeight="1" x14ac:dyDescent="0.3"/>
    <row r="57" ht="21.75" customHeight="1" x14ac:dyDescent="0.3"/>
    <row r="58" ht="21.75" customHeight="1" x14ac:dyDescent="0.3"/>
    <row r="59" ht="21.75" customHeight="1" x14ac:dyDescent="0.3"/>
    <row r="60" ht="21.75" customHeight="1" x14ac:dyDescent="0.3"/>
    <row r="61" ht="21.75" customHeight="1" x14ac:dyDescent="0.3"/>
  </sheetData>
  <mergeCells count="40">
    <mergeCell ref="B4:H4"/>
    <mergeCell ref="C39:D39"/>
    <mergeCell ref="C40:D40"/>
    <mergeCell ref="C41:D41"/>
    <mergeCell ref="C42:D42"/>
    <mergeCell ref="C47:D47"/>
    <mergeCell ref="J5:L5"/>
    <mergeCell ref="J6:K6"/>
    <mergeCell ref="J7:K7"/>
    <mergeCell ref="D12:H12"/>
    <mergeCell ref="C43:D43"/>
    <mergeCell ref="C44:D44"/>
    <mergeCell ref="D9:H9"/>
    <mergeCell ref="D10:H10"/>
    <mergeCell ref="D11:H11"/>
    <mergeCell ref="D5:H5"/>
    <mergeCell ref="D6:H6"/>
    <mergeCell ref="D7:H7"/>
    <mergeCell ref="D8:H8"/>
    <mergeCell ref="N8:O8"/>
    <mergeCell ref="N9:O9"/>
    <mergeCell ref="N10:O10"/>
    <mergeCell ref="C45:D45"/>
    <mergeCell ref="C46:D46"/>
    <mergeCell ref="N5:P5"/>
    <mergeCell ref="J15:K15"/>
    <mergeCell ref="N12:O12"/>
    <mergeCell ref="N13:O13"/>
    <mergeCell ref="N14:O14"/>
    <mergeCell ref="N15:O15"/>
    <mergeCell ref="J12:K12"/>
    <mergeCell ref="J13:K13"/>
    <mergeCell ref="J14:K14"/>
    <mergeCell ref="N11:O11"/>
    <mergeCell ref="J8:K8"/>
    <mergeCell ref="J9:K9"/>
    <mergeCell ref="J10:K10"/>
    <mergeCell ref="J11:K11"/>
    <mergeCell ref="N6:O6"/>
    <mergeCell ref="N7:O7"/>
  </mergeCells>
  <phoneticPr fontId="1" type="noConversion"/>
  <dataValidations count="1">
    <dataValidation type="list" allowBlank="1" showInputMessage="1" showErrorMessage="1" sqref="G40">
      <formula1>"롯데마트,집앞슈퍼,이마트,구포시장,옥션"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workbookViewId="0">
      <selection activeCell="I2" sqref="I2"/>
    </sheetView>
  </sheetViews>
  <sheetFormatPr defaultRowHeight="16.5" x14ac:dyDescent="0.3"/>
  <cols>
    <col min="1" max="1" width="3.375" customWidth="1"/>
    <col min="2" max="3" width="12.75" customWidth="1"/>
    <col min="4" max="4" width="15.875" bestFit="1" customWidth="1"/>
    <col min="5" max="5" width="12.75" customWidth="1"/>
    <col min="7" max="7" width="11.125" bestFit="1" customWidth="1"/>
    <col min="8" max="8" width="9.25" customWidth="1"/>
    <col min="9" max="9" width="9.75" customWidth="1"/>
    <col min="10" max="10" width="3.125" customWidth="1"/>
    <col min="13" max="13" width="3" customWidth="1"/>
    <col min="14" max="14" width="13.5" customWidth="1"/>
    <col min="16" max="16" width="2.75" customWidth="1"/>
  </cols>
  <sheetData>
    <row r="1" spans="2:16" ht="17.25" thickBot="1" x14ac:dyDescent="0.35"/>
    <row r="2" spans="2:16" x14ac:dyDescent="0.3">
      <c r="J2" s="23"/>
      <c r="K2" s="24"/>
      <c r="L2" s="24"/>
      <c r="M2" s="24"/>
      <c r="N2" s="24"/>
      <c r="O2" s="24"/>
      <c r="P2" s="25"/>
    </row>
    <row r="3" spans="2:16" x14ac:dyDescent="0.3">
      <c r="J3" s="26"/>
      <c r="K3" s="76" t="s">
        <v>33</v>
      </c>
      <c r="L3" s="76"/>
      <c r="M3" s="27"/>
      <c r="N3" s="17" t="s">
        <v>30</v>
      </c>
      <c r="O3" s="17" t="s">
        <v>29</v>
      </c>
      <c r="P3" s="29"/>
    </row>
    <row r="4" spans="2:16" x14ac:dyDescent="0.3">
      <c r="J4" s="26"/>
      <c r="K4" s="17" t="s">
        <v>34</v>
      </c>
      <c r="L4" s="17" t="s">
        <v>35</v>
      </c>
      <c r="M4" s="27"/>
      <c r="N4" s="30">
        <v>100</v>
      </c>
      <c r="O4" s="31"/>
      <c r="P4" s="29"/>
    </row>
    <row r="5" spans="2:16" x14ac:dyDescent="0.3">
      <c r="J5" s="26"/>
      <c r="K5" s="28" t="s">
        <v>31</v>
      </c>
      <c r="L5" s="28">
        <v>1</v>
      </c>
      <c r="M5" s="27"/>
      <c r="N5" s="32" t="s">
        <v>110</v>
      </c>
      <c r="O5" s="31"/>
      <c r="P5" s="29"/>
    </row>
    <row r="6" spans="2:16" x14ac:dyDescent="0.3">
      <c r="J6" s="26"/>
      <c r="K6" s="28" t="s">
        <v>36</v>
      </c>
      <c r="L6" s="28">
        <v>2</v>
      </c>
      <c r="M6" s="27"/>
      <c r="N6" s="33">
        <v>32269</v>
      </c>
      <c r="O6" s="31"/>
      <c r="P6" s="29"/>
    </row>
    <row r="7" spans="2:16" x14ac:dyDescent="0.3">
      <c r="J7" s="26"/>
      <c r="K7" s="28" t="s">
        <v>37</v>
      </c>
      <c r="L7" s="28">
        <v>4</v>
      </c>
      <c r="M7" s="27"/>
      <c r="N7" s="30" t="s">
        <v>28</v>
      </c>
      <c r="O7" s="31"/>
      <c r="P7" s="29"/>
    </row>
    <row r="8" spans="2:16" x14ac:dyDescent="0.3">
      <c r="J8" s="26"/>
      <c r="K8" s="28" t="s">
        <v>38</v>
      </c>
      <c r="L8" s="28">
        <v>16</v>
      </c>
      <c r="M8" s="27"/>
      <c r="N8" s="30" t="e">
        <f>성명</f>
        <v>#VALUE!</v>
      </c>
      <c r="O8" s="31"/>
      <c r="P8" s="29"/>
    </row>
    <row r="9" spans="2:16" x14ac:dyDescent="0.3">
      <c r="J9" s="26"/>
      <c r="K9" s="27"/>
      <c r="L9" s="27"/>
      <c r="M9" s="27"/>
      <c r="N9" s="30" t="b">
        <f>100&gt;50</f>
        <v>1</v>
      </c>
      <c r="O9" s="31"/>
      <c r="P9" s="29"/>
    </row>
    <row r="10" spans="2:16" ht="17.25" thickBot="1" x14ac:dyDescent="0.35">
      <c r="J10" s="34"/>
      <c r="K10" s="35"/>
      <c r="L10" s="35"/>
      <c r="M10" s="35"/>
      <c r="N10" s="35"/>
      <c r="O10" s="35"/>
      <c r="P10" s="36"/>
    </row>
    <row r="11" spans="2:16" x14ac:dyDescent="0.3">
      <c r="B11" s="6" t="s">
        <v>31</v>
      </c>
      <c r="C11" s="6" t="s">
        <v>32</v>
      </c>
      <c r="D11" s="6" t="s">
        <v>32</v>
      </c>
      <c r="E11" s="6" t="s">
        <v>109</v>
      </c>
    </row>
    <row r="12" spans="2:16" x14ac:dyDescent="0.3">
      <c r="B12" s="18">
        <v>880905</v>
      </c>
      <c r="C12" s="22"/>
      <c r="D12" s="22"/>
      <c r="E12" s="22"/>
      <c r="G12" s="10">
        <v>100</v>
      </c>
      <c r="H12" s="10" t="b">
        <f>G12&gt;250</f>
        <v>0</v>
      </c>
      <c r="I12" s="10">
        <f>G12*H12</f>
        <v>0</v>
      </c>
    </row>
    <row r="13" spans="2:16" x14ac:dyDescent="0.3">
      <c r="B13" s="18">
        <v>920326</v>
      </c>
      <c r="C13" s="22"/>
      <c r="D13" s="22"/>
      <c r="E13" s="22"/>
      <c r="G13" s="10">
        <v>200</v>
      </c>
      <c r="H13" s="10" t="b">
        <f t="shared" ref="H13:H15" si="0">G13&gt;250</f>
        <v>0</v>
      </c>
      <c r="I13" s="10">
        <f t="shared" ref="I13:I15" si="1">G13*H13</f>
        <v>0</v>
      </c>
    </row>
    <row r="14" spans="2:16" x14ac:dyDescent="0.3">
      <c r="B14" s="18">
        <v>720709</v>
      </c>
      <c r="C14" s="22"/>
      <c r="D14" s="22"/>
      <c r="E14" s="22"/>
      <c r="G14" s="10">
        <v>300</v>
      </c>
      <c r="H14" s="10" t="b">
        <f t="shared" si="0"/>
        <v>1</v>
      </c>
      <c r="I14" s="10">
        <f t="shared" si="1"/>
        <v>300</v>
      </c>
    </row>
    <row r="15" spans="2:16" x14ac:dyDescent="0.3">
      <c r="B15" s="18">
        <v>831220</v>
      </c>
      <c r="C15" s="22"/>
      <c r="D15" s="22"/>
      <c r="E15" s="22"/>
      <c r="G15" s="10">
        <v>400</v>
      </c>
      <c r="H15" s="10" t="b">
        <f t="shared" si="0"/>
        <v>1</v>
      </c>
      <c r="I15" s="10">
        <f t="shared" si="1"/>
        <v>400</v>
      </c>
    </row>
    <row r="16" spans="2:16" x14ac:dyDescent="0.3">
      <c r="B16" s="1" t="s">
        <v>27</v>
      </c>
      <c r="C16" s="22"/>
      <c r="D16" s="22"/>
      <c r="E16" s="22"/>
    </row>
    <row r="17" spans="7:7" x14ac:dyDescent="0.3">
      <c r="G17" s="37"/>
    </row>
    <row r="18" spans="7:7" x14ac:dyDescent="0.3">
      <c r="G18" s="37"/>
    </row>
  </sheetData>
  <mergeCells count="1">
    <mergeCell ref="K3:L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zoomScale="140" zoomScaleNormal="140" workbookViewId="0">
      <selection activeCell="B3" sqref="B3:E8"/>
    </sheetView>
  </sheetViews>
  <sheetFormatPr defaultRowHeight="16.5" x14ac:dyDescent="0.3"/>
  <cols>
    <col min="1" max="1" width="2.875" customWidth="1"/>
  </cols>
  <sheetData>
    <row r="3" spans="2:7" x14ac:dyDescent="0.3">
      <c r="B3" s="21" t="s">
        <v>0</v>
      </c>
      <c r="C3" s="21" t="s">
        <v>1</v>
      </c>
      <c r="D3" s="21" t="s">
        <v>2</v>
      </c>
      <c r="E3" s="21" t="s">
        <v>3</v>
      </c>
      <c r="F3" s="21" t="s">
        <v>112</v>
      </c>
      <c r="G3" s="21" t="s">
        <v>111</v>
      </c>
    </row>
    <row r="4" spans="2:7" x14ac:dyDescent="0.3">
      <c r="B4" s="20" t="s">
        <v>4</v>
      </c>
      <c r="C4" s="19">
        <v>100</v>
      </c>
      <c r="D4" s="19">
        <v>70</v>
      </c>
      <c r="E4" s="19">
        <v>80</v>
      </c>
      <c r="F4" s="20"/>
      <c r="G4" s="20"/>
    </row>
    <row r="5" spans="2:7" x14ac:dyDescent="0.3">
      <c r="B5" s="20" t="s">
        <v>5</v>
      </c>
      <c r="C5" s="19">
        <v>80</v>
      </c>
      <c r="D5" s="19">
        <v>90</v>
      </c>
      <c r="E5" s="19">
        <v>90</v>
      </c>
      <c r="F5" s="20"/>
      <c r="G5" s="20"/>
    </row>
    <row r="6" spans="2:7" x14ac:dyDescent="0.3">
      <c r="B6" s="20" t="s">
        <v>6</v>
      </c>
      <c r="C6" s="19">
        <v>95</v>
      </c>
      <c r="D6" s="19">
        <v>80</v>
      </c>
      <c r="E6" s="19">
        <v>85</v>
      </c>
      <c r="F6" s="20"/>
      <c r="G6" s="20"/>
    </row>
    <row r="7" spans="2:7" x14ac:dyDescent="0.3">
      <c r="B7" s="20" t="s">
        <v>7</v>
      </c>
      <c r="C7" s="19">
        <v>85</v>
      </c>
      <c r="D7" s="19">
        <v>100</v>
      </c>
      <c r="E7" s="19">
        <v>70</v>
      </c>
      <c r="F7" s="20"/>
      <c r="G7" s="20"/>
    </row>
    <row r="8" spans="2:7" x14ac:dyDescent="0.3">
      <c r="B8" s="20" t="s">
        <v>8</v>
      </c>
      <c r="C8" s="19">
        <v>70</v>
      </c>
      <c r="D8" s="19">
        <v>80</v>
      </c>
      <c r="E8" s="19">
        <v>90</v>
      </c>
      <c r="F8" s="20"/>
      <c r="G8" s="20"/>
    </row>
    <row r="9" spans="2:7" x14ac:dyDescent="0.3">
      <c r="B9" s="41" t="s">
        <v>112</v>
      </c>
      <c r="C9" s="41"/>
      <c r="D9" s="41"/>
      <c r="E9" s="41"/>
      <c r="F9" s="41"/>
      <c r="G9" s="4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zoomScale="140" zoomScaleNormal="140" workbookViewId="0">
      <selection activeCell="E12" sqref="E12"/>
    </sheetView>
  </sheetViews>
  <sheetFormatPr defaultRowHeight="16.5" x14ac:dyDescent="0.3"/>
  <cols>
    <col min="1" max="1" width="3.25" customWidth="1"/>
    <col min="2" max="2" width="13.25" customWidth="1"/>
    <col min="5" max="5" width="15.125" customWidth="1"/>
    <col min="8" max="8" width="14.875" bestFit="1" customWidth="1"/>
  </cols>
  <sheetData>
    <row r="2" spans="2:8" x14ac:dyDescent="0.3">
      <c r="B2" s="39" t="s">
        <v>115</v>
      </c>
      <c r="D2" s="39" t="s">
        <v>0</v>
      </c>
      <c r="E2" s="39" t="s">
        <v>1</v>
      </c>
      <c r="F2" s="39" t="s">
        <v>2</v>
      </c>
      <c r="G2" s="39" t="s">
        <v>3</v>
      </c>
      <c r="H2" s="39" t="s">
        <v>113</v>
      </c>
    </row>
    <row r="3" spans="2:8" x14ac:dyDescent="0.3">
      <c r="B3" s="38">
        <v>100</v>
      </c>
      <c r="D3" s="38" t="s">
        <v>4</v>
      </c>
      <c r="E3" s="40">
        <v>100</v>
      </c>
      <c r="F3" s="40">
        <v>90</v>
      </c>
      <c r="G3" s="40">
        <v>80</v>
      </c>
      <c r="H3" s="38" t="str">
        <f>SUM(E3:G3)&amp;" ( 평균 :"&amp;AVERAGE(E3:G3)&amp;" )"</f>
        <v>270 ( 평균 :90 )</v>
      </c>
    </row>
    <row r="4" spans="2:8" x14ac:dyDescent="0.3">
      <c r="B4" s="38">
        <v>90</v>
      </c>
      <c r="D4" s="38" t="s">
        <v>5</v>
      </c>
      <c r="E4" s="40">
        <v>80</v>
      </c>
      <c r="F4" s="40">
        <v>70</v>
      </c>
      <c r="G4" s="40">
        <v>90</v>
      </c>
      <c r="H4" s="38"/>
    </row>
    <row r="5" spans="2:8" x14ac:dyDescent="0.3">
      <c r="B5" s="38">
        <v>95</v>
      </c>
      <c r="D5" s="38" t="s">
        <v>6</v>
      </c>
      <c r="E5" s="40">
        <v>95</v>
      </c>
      <c r="F5" s="40">
        <v>75</v>
      </c>
      <c r="G5" s="40">
        <v>85</v>
      </c>
      <c r="H5" s="38"/>
    </row>
    <row r="6" spans="2:8" x14ac:dyDescent="0.3">
      <c r="B6" s="38">
        <v>80</v>
      </c>
      <c r="D6" s="38" t="s">
        <v>7</v>
      </c>
      <c r="E6" s="40">
        <v>85</v>
      </c>
      <c r="F6" s="40">
        <v>100</v>
      </c>
      <c r="G6" s="40">
        <v>70</v>
      </c>
      <c r="H6" s="38"/>
    </row>
    <row r="7" spans="2:8" x14ac:dyDescent="0.3">
      <c r="B7" s="38" t="str">
        <f>SUM(B3:B6)&amp;"(점)"</f>
        <v>365(점)</v>
      </c>
      <c r="D7" s="38" t="s">
        <v>8</v>
      </c>
      <c r="E7" s="40">
        <v>70</v>
      </c>
      <c r="F7" s="40">
        <v>80</v>
      </c>
      <c r="G7" s="40">
        <v>90</v>
      </c>
      <c r="H7" s="38"/>
    </row>
    <row r="9" spans="2:8" x14ac:dyDescent="0.3">
      <c r="D9" s="77" t="s">
        <v>114</v>
      </c>
      <c r="E9" s="77"/>
      <c r="F9" s="77"/>
      <c r="G9" s="77"/>
      <c r="H9" s="77"/>
    </row>
    <row r="10" spans="2:8" x14ac:dyDescent="0.3">
      <c r="D10" s="77"/>
      <c r="E10" s="77"/>
      <c r="F10" s="77"/>
      <c r="G10" s="77"/>
      <c r="H10" s="77"/>
    </row>
    <row r="12" spans="2:8" x14ac:dyDescent="0.3">
      <c r="E12" t="e">
        <f>SUB</f>
        <v>#NAME?</v>
      </c>
    </row>
  </sheetData>
  <mergeCells count="1">
    <mergeCell ref="D9:H1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130" zoomScaleNormal="130" workbookViewId="0">
      <selection activeCell="B28" sqref="B28"/>
    </sheetView>
  </sheetViews>
  <sheetFormatPr defaultRowHeight="16.5" x14ac:dyDescent="0.3"/>
  <cols>
    <col min="1" max="1" width="2.375" customWidth="1"/>
    <col min="2" max="2" width="7.25" customWidth="1"/>
    <col min="3" max="3" width="13" customWidth="1"/>
    <col min="4" max="4" width="19.375" style="45" customWidth="1"/>
    <col min="5" max="5" width="4.25" customWidth="1"/>
    <col min="6" max="6" width="12.25" customWidth="1"/>
  </cols>
  <sheetData>
    <row r="1" spans="2:10" ht="5.25" customHeight="1" x14ac:dyDescent="0.3"/>
    <row r="2" spans="2:10" ht="26.25" x14ac:dyDescent="0.3">
      <c r="B2" s="63" t="s">
        <v>449</v>
      </c>
    </row>
    <row r="3" spans="2:10" ht="10.5" customHeight="1" x14ac:dyDescent="0.3"/>
    <row r="4" spans="2:10" x14ac:dyDescent="0.3">
      <c r="B4" t="s">
        <v>450</v>
      </c>
    </row>
    <row r="5" spans="2:10" x14ac:dyDescent="0.3">
      <c r="B5" s="44" t="s">
        <v>461</v>
      </c>
      <c r="C5" s="44" t="s">
        <v>460</v>
      </c>
      <c r="D5" s="44" t="s">
        <v>30</v>
      </c>
      <c r="F5" s="43" t="s">
        <v>0</v>
      </c>
      <c r="G5" s="43" t="s">
        <v>1</v>
      </c>
      <c r="H5" s="43" t="s">
        <v>2</v>
      </c>
      <c r="I5" s="43" t="s">
        <v>3</v>
      </c>
      <c r="J5" s="43" t="s">
        <v>465</v>
      </c>
    </row>
    <row r="6" spans="2:10" x14ac:dyDescent="0.3">
      <c r="B6" s="71" t="s">
        <v>451</v>
      </c>
      <c r="C6" s="64" t="s">
        <v>462</v>
      </c>
      <c r="D6" s="62"/>
      <c r="F6" s="43" t="s">
        <v>4</v>
      </c>
      <c r="G6" s="42">
        <v>100</v>
      </c>
      <c r="H6" s="42">
        <v>70</v>
      </c>
      <c r="I6" s="42">
        <v>80</v>
      </c>
      <c r="J6" s="10"/>
    </row>
    <row r="7" spans="2:10" x14ac:dyDescent="0.3">
      <c r="B7" s="71"/>
      <c r="C7" s="65" t="s">
        <v>463</v>
      </c>
      <c r="D7" s="43"/>
      <c r="F7" s="43" t="s">
        <v>5</v>
      </c>
      <c r="G7" s="42">
        <v>80</v>
      </c>
      <c r="H7" s="42">
        <v>90</v>
      </c>
      <c r="I7" s="42">
        <v>90</v>
      </c>
      <c r="J7" s="10"/>
    </row>
    <row r="8" spans="2:10" x14ac:dyDescent="0.3">
      <c r="B8" s="71" t="s">
        <v>452</v>
      </c>
      <c r="C8" s="64" t="s">
        <v>453</v>
      </c>
      <c r="D8" s="62"/>
      <c r="F8" s="43" t="s">
        <v>6</v>
      </c>
      <c r="G8" s="42">
        <v>95</v>
      </c>
      <c r="H8" s="42">
        <v>80</v>
      </c>
      <c r="I8" s="42">
        <v>85</v>
      </c>
      <c r="J8" s="10"/>
    </row>
    <row r="9" spans="2:10" x14ac:dyDescent="0.3">
      <c r="B9" s="71"/>
      <c r="C9" s="64" t="s">
        <v>454</v>
      </c>
      <c r="D9" s="62"/>
      <c r="F9" s="43" t="s">
        <v>7</v>
      </c>
      <c r="G9" s="42">
        <v>85</v>
      </c>
      <c r="H9" s="42">
        <v>100</v>
      </c>
      <c r="I9" s="42">
        <v>70</v>
      </c>
      <c r="J9" s="10"/>
    </row>
    <row r="10" spans="2:10" x14ac:dyDescent="0.3">
      <c r="B10" s="71"/>
      <c r="C10" s="64" t="s">
        <v>455</v>
      </c>
      <c r="D10" s="62"/>
      <c r="F10" s="43" t="s">
        <v>8</v>
      </c>
      <c r="G10" s="42">
        <v>70</v>
      </c>
      <c r="H10" s="42">
        <v>80</v>
      </c>
      <c r="I10" s="42">
        <v>90</v>
      </c>
      <c r="J10" s="10"/>
    </row>
    <row r="11" spans="2:10" x14ac:dyDescent="0.3">
      <c r="B11" s="71"/>
      <c r="C11" s="64" t="s">
        <v>456</v>
      </c>
      <c r="D11" s="62"/>
      <c r="F11" s="43" t="s">
        <v>27</v>
      </c>
      <c r="G11" s="10"/>
      <c r="H11" s="10"/>
      <c r="I11" s="10"/>
      <c r="J11" s="10"/>
    </row>
    <row r="12" spans="2:10" x14ac:dyDescent="0.3">
      <c r="B12" s="71" t="s">
        <v>457</v>
      </c>
      <c r="C12" s="64" t="s">
        <v>458</v>
      </c>
      <c r="D12" s="62"/>
      <c r="F12" s="43" t="s">
        <v>466</v>
      </c>
      <c r="G12" s="10"/>
      <c r="H12" s="10"/>
      <c r="I12" s="10"/>
      <c r="J12" s="10"/>
    </row>
    <row r="13" spans="2:10" x14ac:dyDescent="0.3">
      <c r="B13" s="71"/>
      <c r="C13" s="64" t="s">
        <v>468</v>
      </c>
      <c r="D13" s="62"/>
    </row>
    <row r="14" spans="2:10" x14ac:dyDescent="0.3">
      <c r="B14" s="71"/>
      <c r="C14" s="64" t="s">
        <v>459</v>
      </c>
      <c r="D14" s="62"/>
      <c r="F14" s="14" t="s">
        <v>467</v>
      </c>
    </row>
    <row r="15" spans="2:10" ht="33.75" customHeight="1" x14ac:dyDescent="0.3">
      <c r="B15" s="43" t="s">
        <v>464</v>
      </c>
      <c r="C15" s="71"/>
      <c r="D15" s="71"/>
    </row>
  </sheetData>
  <mergeCells count="4">
    <mergeCell ref="B12:B14"/>
    <mergeCell ref="C15:D15"/>
    <mergeCell ref="B6:B7"/>
    <mergeCell ref="B8:B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2"/>
  <sheetViews>
    <sheetView workbookViewId="0">
      <selection activeCell="G19" sqref="G19:G20"/>
    </sheetView>
  </sheetViews>
  <sheetFormatPr defaultRowHeight="16.5" x14ac:dyDescent="0.3"/>
  <cols>
    <col min="1" max="1" width="1.75" customWidth="1"/>
    <col min="2" max="2" width="5.75" style="45" bestFit="1" customWidth="1"/>
    <col min="3" max="3" width="12.5" style="45" bestFit="1" customWidth="1"/>
    <col min="4" max="4" width="16" style="45" bestFit="1" customWidth="1"/>
    <col min="5" max="5" width="1.75" customWidth="1"/>
    <col min="6" max="6" width="5.75" bestFit="1" customWidth="1"/>
    <col min="7" max="7" width="15.125" bestFit="1" customWidth="1"/>
    <col min="8" max="8" width="14.75" bestFit="1" customWidth="1"/>
    <col min="9" max="9" width="1.75" customWidth="1"/>
    <col min="10" max="10" width="5.75" bestFit="1" customWidth="1"/>
    <col min="11" max="11" width="13.5" bestFit="1" customWidth="1"/>
    <col min="12" max="12" width="16" bestFit="1" customWidth="1"/>
    <col min="13" max="13" width="1.75" customWidth="1"/>
    <col min="14" max="14" width="5.75" bestFit="1" customWidth="1"/>
    <col min="15" max="15" width="10" bestFit="1" customWidth="1"/>
    <col min="16" max="16" width="15.25" bestFit="1" customWidth="1"/>
  </cols>
  <sheetData>
    <row r="1" spans="2:16" ht="6" customHeight="1" thickBot="1" x14ac:dyDescent="0.35"/>
    <row r="2" spans="2:16" ht="18" thickBot="1" x14ac:dyDescent="0.35">
      <c r="B2" s="51" t="s">
        <v>11</v>
      </c>
      <c r="C2" s="52" t="s">
        <v>139</v>
      </c>
      <c r="D2" s="53" t="s">
        <v>140</v>
      </c>
      <c r="F2" s="51" t="s">
        <v>11</v>
      </c>
      <c r="G2" s="52" t="s">
        <v>139</v>
      </c>
      <c r="H2" s="53" t="s">
        <v>140</v>
      </c>
      <c r="J2" s="51" t="s">
        <v>11</v>
      </c>
      <c r="K2" s="52" t="s">
        <v>139</v>
      </c>
      <c r="L2" s="53" t="s">
        <v>140</v>
      </c>
      <c r="N2" s="51" t="s">
        <v>11</v>
      </c>
      <c r="O2" s="52" t="s">
        <v>139</v>
      </c>
      <c r="P2" s="53" t="s">
        <v>140</v>
      </c>
    </row>
    <row r="3" spans="2:16" x14ac:dyDescent="0.3">
      <c r="B3" s="54">
        <v>1</v>
      </c>
      <c r="C3" s="49" t="s">
        <v>447</v>
      </c>
      <c r="D3" s="55" t="s">
        <v>141</v>
      </c>
      <c r="F3" s="54">
        <v>101</v>
      </c>
      <c r="G3" s="50" t="s">
        <v>220</v>
      </c>
      <c r="H3" s="55" t="s">
        <v>243</v>
      </c>
      <c r="J3" s="54">
        <v>201</v>
      </c>
      <c r="K3" s="50" t="s">
        <v>306</v>
      </c>
      <c r="L3" s="55" t="s">
        <v>336</v>
      </c>
      <c r="N3" s="54">
        <v>301</v>
      </c>
      <c r="O3" s="50" t="s">
        <v>432</v>
      </c>
      <c r="P3" s="55" t="s">
        <v>433</v>
      </c>
    </row>
    <row r="4" spans="2:16" x14ac:dyDescent="0.3">
      <c r="B4" s="56">
        <v>2</v>
      </c>
      <c r="C4" s="47" t="s">
        <v>447</v>
      </c>
      <c r="D4" s="57" t="s">
        <v>142</v>
      </c>
      <c r="F4" s="56">
        <v>102</v>
      </c>
      <c r="G4" s="46" t="s">
        <v>220</v>
      </c>
      <c r="H4" s="57" t="s">
        <v>244</v>
      </c>
      <c r="J4" s="56">
        <v>202</v>
      </c>
      <c r="K4" s="46" t="s">
        <v>306</v>
      </c>
      <c r="L4" s="57" t="s">
        <v>337</v>
      </c>
      <c r="N4" s="56">
        <v>302</v>
      </c>
      <c r="O4" s="46" t="s">
        <v>432</v>
      </c>
      <c r="P4" s="57" t="s">
        <v>133</v>
      </c>
    </row>
    <row r="5" spans="2:16" x14ac:dyDescent="0.3">
      <c r="B5" s="56">
        <v>3</v>
      </c>
      <c r="C5" s="47" t="s">
        <v>447</v>
      </c>
      <c r="D5" s="57" t="s">
        <v>143</v>
      </c>
      <c r="F5" s="56">
        <v>103</v>
      </c>
      <c r="G5" s="46" t="s">
        <v>220</v>
      </c>
      <c r="H5" s="57" t="s">
        <v>245</v>
      </c>
      <c r="J5" s="56">
        <v>203</v>
      </c>
      <c r="K5" s="46" t="s">
        <v>306</v>
      </c>
      <c r="L5" s="57" t="s">
        <v>338</v>
      </c>
      <c r="N5" s="56">
        <v>303</v>
      </c>
      <c r="O5" s="46" t="s">
        <v>432</v>
      </c>
      <c r="P5" s="57" t="s">
        <v>125</v>
      </c>
    </row>
    <row r="6" spans="2:16" x14ac:dyDescent="0.3">
      <c r="B6" s="56">
        <v>4</v>
      </c>
      <c r="C6" s="47" t="s">
        <v>447</v>
      </c>
      <c r="D6" s="57" t="s">
        <v>144</v>
      </c>
      <c r="F6" s="56">
        <v>104</v>
      </c>
      <c r="G6" s="46" t="s">
        <v>220</v>
      </c>
      <c r="H6" s="57" t="s">
        <v>246</v>
      </c>
      <c r="J6" s="56">
        <v>204</v>
      </c>
      <c r="K6" s="46" t="s">
        <v>306</v>
      </c>
      <c r="L6" s="57" t="s">
        <v>339</v>
      </c>
      <c r="N6" s="56">
        <v>304</v>
      </c>
      <c r="O6" s="46" t="s">
        <v>432</v>
      </c>
      <c r="P6" s="57" t="s">
        <v>434</v>
      </c>
    </row>
    <row r="7" spans="2:16" x14ac:dyDescent="0.3">
      <c r="B7" s="56">
        <v>5</v>
      </c>
      <c r="C7" s="47" t="s">
        <v>447</v>
      </c>
      <c r="D7" s="57" t="s">
        <v>145</v>
      </c>
      <c r="F7" s="56">
        <v>105</v>
      </c>
      <c r="G7" s="46" t="s">
        <v>220</v>
      </c>
      <c r="H7" s="57" t="s">
        <v>247</v>
      </c>
      <c r="J7" s="56">
        <v>205</v>
      </c>
      <c r="K7" s="46" t="s">
        <v>306</v>
      </c>
      <c r="L7" s="57" t="s">
        <v>340</v>
      </c>
      <c r="N7" s="56">
        <v>305</v>
      </c>
      <c r="O7" s="46" t="s">
        <v>432</v>
      </c>
      <c r="P7" s="57" t="s">
        <v>435</v>
      </c>
    </row>
    <row r="8" spans="2:16" x14ac:dyDescent="0.3">
      <c r="B8" s="56">
        <v>6</v>
      </c>
      <c r="C8" s="47" t="s">
        <v>447</v>
      </c>
      <c r="D8" s="57" t="s">
        <v>146</v>
      </c>
      <c r="F8" s="56">
        <v>106</v>
      </c>
      <c r="G8" s="46" t="s">
        <v>220</v>
      </c>
      <c r="H8" s="57" t="s">
        <v>248</v>
      </c>
      <c r="J8" s="56">
        <v>206</v>
      </c>
      <c r="K8" s="46" t="s">
        <v>306</v>
      </c>
      <c r="L8" s="57" t="s">
        <v>341</v>
      </c>
      <c r="N8" s="56">
        <v>306</v>
      </c>
      <c r="O8" s="46" t="s">
        <v>432</v>
      </c>
      <c r="P8" s="57" t="s">
        <v>436</v>
      </c>
    </row>
    <row r="9" spans="2:16" x14ac:dyDescent="0.3">
      <c r="B9" s="56">
        <v>7</v>
      </c>
      <c r="C9" s="47" t="s">
        <v>447</v>
      </c>
      <c r="D9" s="57" t="s">
        <v>147</v>
      </c>
      <c r="F9" s="56">
        <v>107</v>
      </c>
      <c r="G9" s="46" t="s">
        <v>220</v>
      </c>
      <c r="H9" s="57" t="s">
        <v>249</v>
      </c>
      <c r="J9" s="56">
        <v>207</v>
      </c>
      <c r="K9" s="46" t="s">
        <v>306</v>
      </c>
      <c r="L9" s="57" t="s">
        <v>342</v>
      </c>
      <c r="N9" s="56">
        <v>307</v>
      </c>
      <c r="O9" s="46" t="s">
        <v>432</v>
      </c>
      <c r="P9" s="57" t="s">
        <v>437</v>
      </c>
    </row>
    <row r="10" spans="2:16" x14ac:dyDescent="0.3">
      <c r="B10" s="56">
        <v>8</v>
      </c>
      <c r="C10" s="47" t="s">
        <v>447</v>
      </c>
      <c r="D10" s="57" t="s">
        <v>148</v>
      </c>
      <c r="F10" s="56">
        <v>108</v>
      </c>
      <c r="G10" s="46" t="s">
        <v>220</v>
      </c>
      <c r="H10" s="57" t="s">
        <v>250</v>
      </c>
      <c r="J10" s="56">
        <v>208</v>
      </c>
      <c r="K10" s="46" t="s">
        <v>306</v>
      </c>
      <c r="L10" s="57" t="s">
        <v>343</v>
      </c>
      <c r="N10" s="56">
        <v>308</v>
      </c>
      <c r="O10" s="46" t="s">
        <v>432</v>
      </c>
      <c r="P10" s="57" t="s">
        <v>438</v>
      </c>
    </row>
    <row r="11" spans="2:16" x14ac:dyDescent="0.3">
      <c r="B11" s="56">
        <v>9</v>
      </c>
      <c r="C11" s="47" t="s">
        <v>447</v>
      </c>
      <c r="D11" s="57" t="s">
        <v>149</v>
      </c>
      <c r="F11" s="56">
        <v>109</v>
      </c>
      <c r="G11" s="46" t="s">
        <v>220</v>
      </c>
      <c r="H11" s="57" t="s">
        <v>251</v>
      </c>
      <c r="J11" s="56">
        <v>209</v>
      </c>
      <c r="K11" s="46" t="s">
        <v>306</v>
      </c>
      <c r="L11" s="57" t="s">
        <v>344</v>
      </c>
      <c r="N11" s="56">
        <v>309</v>
      </c>
      <c r="O11" s="46" t="s">
        <v>432</v>
      </c>
      <c r="P11" s="57" t="s">
        <v>439</v>
      </c>
    </row>
    <row r="12" spans="2:16" x14ac:dyDescent="0.3">
      <c r="B12" s="56">
        <v>10</v>
      </c>
      <c r="C12" s="47" t="s">
        <v>447</v>
      </c>
      <c r="D12" s="57" t="s">
        <v>150</v>
      </c>
      <c r="F12" s="56">
        <v>110</v>
      </c>
      <c r="G12" s="46" t="s">
        <v>220</v>
      </c>
      <c r="H12" s="57" t="s">
        <v>252</v>
      </c>
      <c r="J12" s="56">
        <v>210</v>
      </c>
      <c r="K12" s="46" t="s">
        <v>306</v>
      </c>
      <c r="L12" s="57" t="s">
        <v>345</v>
      </c>
      <c r="N12" s="56">
        <v>310</v>
      </c>
      <c r="O12" s="46" t="s">
        <v>432</v>
      </c>
      <c r="P12" s="57" t="s">
        <v>132</v>
      </c>
    </row>
    <row r="13" spans="2:16" x14ac:dyDescent="0.3">
      <c r="B13" s="56">
        <v>11</v>
      </c>
      <c r="C13" s="47" t="s">
        <v>447</v>
      </c>
      <c r="D13" s="57" t="s">
        <v>151</v>
      </c>
      <c r="F13" s="56">
        <v>111</v>
      </c>
      <c r="G13" s="46" t="s">
        <v>220</v>
      </c>
      <c r="H13" s="57" t="s">
        <v>253</v>
      </c>
      <c r="J13" s="56">
        <v>211</v>
      </c>
      <c r="K13" s="46" t="s">
        <v>306</v>
      </c>
      <c r="L13" s="57" t="s">
        <v>346</v>
      </c>
      <c r="N13" s="56">
        <v>311</v>
      </c>
      <c r="O13" s="46" t="s">
        <v>432</v>
      </c>
      <c r="P13" s="57" t="s">
        <v>440</v>
      </c>
    </row>
    <row r="14" spans="2:16" x14ac:dyDescent="0.3">
      <c r="B14" s="56">
        <v>12</v>
      </c>
      <c r="C14" s="47" t="s">
        <v>447</v>
      </c>
      <c r="D14" s="57" t="s">
        <v>152</v>
      </c>
      <c r="F14" s="56">
        <v>112</v>
      </c>
      <c r="G14" s="46" t="s">
        <v>220</v>
      </c>
      <c r="H14" s="57" t="s">
        <v>254</v>
      </c>
      <c r="J14" s="56">
        <v>212</v>
      </c>
      <c r="K14" s="46" t="s">
        <v>306</v>
      </c>
      <c r="L14" s="57" t="s">
        <v>347</v>
      </c>
      <c r="N14" s="56">
        <v>312</v>
      </c>
      <c r="O14" s="46" t="s">
        <v>432</v>
      </c>
      <c r="P14" s="57" t="s">
        <v>441</v>
      </c>
    </row>
    <row r="15" spans="2:16" x14ac:dyDescent="0.3">
      <c r="B15" s="56">
        <v>13</v>
      </c>
      <c r="C15" s="47" t="s">
        <v>447</v>
      </c>
      <c r="D15" s="57" t="s">
        <v>153</v>
      </c>
      <c r="F15" s="56">
        <v>113</v>
      </c>
      <c r="G15" s="46" t="s">
        <v>220</v>
      </c>
      <c r="H15" s="57" t="s">
        <v>255</v>
      </c>
      <c r="J15" s="56">
        <v>213</v>
      </c>
      <c r="K15" s="46" t="s">
        <v>306</v>
      </c>
      <c r="L15" s="57" t="s">
        <v>348</v>
      </c>
      <c r="N15" s="56">
        <v>313</v>
      </c>
      <c r="O15" s="46" t="s">
        <v>432</v>
      </c>
      <c r="P15" s="57" t="s">
        <v>442</v>
      </c>
    </row>
    <row r="16" spans="2:16" x14ac:dyDescent="0.3">
      <c r="B16" s="56">
        <v>14</v>
      </c>
      <c r="C16" s="47" t="s">
        <v>447</v>
      </c>
      <c r="D16" s="57" t="s">
        <v>154</v>
      </c>
      <c r="F16" s="56">
        <v>114</v>
      </c>
      <c r="G16" s="46" t="s">
        <v>220</v>
      </c>
      <c r="H16" s="57" t="s">
        <v>256</v>
      </c>
      <c r="J16" s="56">
        <v>214</v>
      </c>
      <c r="K16" s="46" t="s">
        <v>306</v>
      </c>
      <c r="L16" s="57" t="s">
        <v>349</v>
      </c>
      <c r="N16" s="56">
        <v>314</v>
      </c>
      <c r="O16" s="46" t="s">
        <v>432</v>
      </c>
      <c r="P16" s="57" t="s">
        <v>136</v>
      </c>
    </row>
    <row r="17" spans="2:16" x14ac:dyDescent="0.3">
      <c r="B17" s="56">
        <v>15</v>
      </c>
      <c r="C17" s="48" t="s">
        <v>155</v>
      </c>
      <c r="D17" s="57" t="s">
        <v>156</v>
      </c>
      <c r="F17" s="56">
        <v>115</v>
      </c>
      <c r="G17" s="46" t="s">
        <v>220</v>
      </c>
      <c r="H17" s="57" t="s">
        <v>257</v>
      </c>
      <c r="J17" s="56">
        <v>215</v>
      </c>
      <c r="K17" s="46" t="s">
        <v>306</v>
      </c>
      <c r="L17" s="57" t="s">
        <v>350</v>
      </c>
      <c r="N17" s="56">
        <v>315</v>
      </c>
      <c r="O17" s="46" t="s">
        <v>432</v>
      </c>
      <c r="P17" s="57" t="s">
        <v>135</v>
      </c>
    </row>
    <row r="18" spans="2:16" x14ac:dyDescent="0.3">
      <c r="B18" s="56">
        <v>16</v>
      </c>
      <c r="C18" s="48" t="s">
        <v>155</v>
      </c>
      <c r="D18" s="57" t="s">
        <v>157</v>
      </c>
      <c r="F18" s="56">
        <v>116</v>
      </c>
      <c r="G18" s="46" t="s">
        <v>220</v>
      </c>
      <c r="H18" s="57" t="s">
        <v>258</v>
      </c>
      <c r="J18" s="56">
        <v>216</v>
      </c>
      <c r="K18" s="46" t="s">
        <v>306</v>
      </c>
      <c r="L18" s="57" t="s">
        <v>351</v>
      </c>
      <c r="N18" s="56">
        <v>316</v>
      </c>
      <c r="O18" s="46" t="s">
        <v>432</v>
      </c>
      <c r="P18" s="57" t="s">
        <v>443</v>
      </c>
    </row>
    <row r="19" spans="2:16" x14ac:dyDescent="0.3">
      <c r="B19" s="56">
        <v>17</v>
      </c>
      <c r="C19" s="48" t="s">
        <v>155</v>
      </c>
      <c r="D19" s="57" t="s">
        <v>158</v>
      </c>
      <c r="F19" s="56">
        <v>117</v>
      </c>
      <c r="G19" s="46" t="s">
        <v>220</v>
      </c>
      <c r="H19" s="57" t="s">
        <v>259</v>
      </c>
      <c r="J19" s="56">
        <v>217</v>
      </c>
      <c r="K19" s="46" t="s">
        <v>306</v>
      </c>
      <c r="L19" s="57" t="s">
        <v>352</v>
      </c>
      <c r="N19" s="56">
        <v>317</v>
      </c>
      <c r="O19" s="46" t="s">
        <v>432</v>
      </c>
      <c r="P19" s="57" t="s">
        <v>444</v>
      </c>
    </row>
    <row r="20" spans="2:16" x14ac:dyDescent="0.3">
      <c r="B20" s="56">
        <v>18</v>
      </c>
      <c r="C20" s="48" t="s">
        <v>155</v>
      </c>
      <c r="D20" s="57" t="s">
        <v>159</v>
      </c>
      <c r="F20" s="56">
        <v>118</v>
      </c>
      <c r="G20" s="46" t="s">
        <v>220</v>
      </c>
      <c r="H20" s="57" t="s">
        <v>260</v>
      </c>
      <c r="J20" s="56">
        <v>218</v>
      </c>
      <c r="K20" s="46" t="s">
        <v>306</v>
      </c>
      <c r="L20" s="57" t="s">
        <v>219</v>
      </c>
      <c r="N20" s="56">
        <v>318</v>
      </c>
      <c r="O20" s="46" t="s">
        <v>432</v>
      </c>
      <c r="P20" s="57" t="s">
        <v>129</v>
      </c>
    </row>
    <row r="21" spans="2:16" x14ac:dyDescent="0.3">
      <c r="B21" s="56">
        <v>19</v>
      </c>
      <c r="C21" s="48" t="s">
        <v>155</v>
      </c>
      <c r="D21" s="57" t="s">
        <v>160</v>
      </c>
      <c r="F21" s="56">
        <v>119</v>
      </c>
      <c r="G21" s="46" t="s">
        <v>220</v>
      </c>
      <c r="H21" s="57" t="s">
        <v>261</v>
      </c>
      <c r="J21" s="56">
        <v>219</v>
      </c>
      <c r="K21" s="46" t="s">
        <v>306</v>
      </c>
      <c r="L21" s="57" t="s">
        <v>353</v>
      </c>
      <c r="N21" s="56">
        <v>319</v>
      </c>
      <c r="O21" s="46" t="s">
        <v>432</v>
      </c>
      <c r="P21" s="57" t="s">
        <v>445</v>
      </c>
    </row>
    <row r="22" spans="2:16" x14ac:dyDescent="0.3">
      <c r="B22" s="56">
        <v>20</v>
      </c>
      <c r="C22" s="48" t="s">
        <v>155</v>
      </c>
      <c r="D22" s="57" t="s">
        <v>161</v>
      </c>
      <c r="F22" s="56">
        <v>120</v>
      </c>
      <c r="G22" s="46" t="s">
        <v>220</v>
      </c>
      <c r="H22" s="57" t="s">
        <v>262</v>
      </c>
      <c r="J22" s="56">
        <v>220</v>
      </c>
      <c r="K22" s="46" t="s">
        <v>306</v>
      </c>
      <c r="L22" s="57" t="s">
        <v>354</v>
      </c>
      <c r="N22" s="56">
        <v>320</v>
      </c>
      <c r="O22" s="46" t="s">
        <v>432</v>
      </c>
      <c r="P22" s="57" t="s">
        <v>126</v>
      </c>
    </row>
    <row r="23" spans="2:16" x14ac:dyDescent="0.3">
      <c r="B23" s="56">
        <v>21</v>
      </c>
      <c r="C23" s="48" t="s">
        <v>155</v>
      </c>
      <c r="D23" s="57" t="s">
        <v>162</v>
      </c>
      <c r="F23" s="56">
        <v>121</v>
      </c>
      <c r="G23" s="46" t="s">
        <v>220</v>
      </c>
      <c r="H23" s="57" t="s">
        <v>263</v>
      </c>
      <c r="J23" s="56">
        <v>221</v>
      </c>
      <c r="K23" s="46" t="s">
        <v>306</v>
      </c>
      <c r="L23" s="57" t="s">
        <v>131</v>
      </c>
      <c r="N23" s="56">
        <v>321</v>
      </c>
      <c r="O23" s="46" t="s">
        <v>432</v>
      </c>
      <c r="P23" s="57" t="s">
        <v>137</v>
      </c>
    </row>
    <row r="24" spans="2:16" x14ac:dyDescent="0.3">
      <c r="B24" s="56">
        <v>22</v>
      </c>
      <c r="C24" s="48" t="s">
        <v>155</v>
      </c>
      <c r="D24" s="57" t="s">
        <v>163</v>
      </c>
      <c r="F24" s="56">
        <v>122</v>
      </c>
      <c r="G24" s="46" t="s">
        <v>220</v>
      </c>
      <c r="H24" s="57" t="s">
        <v>264</v>
      </c>
      <c r="J24" s="56">
        <v>222</v>
      </c>
      <c r="K24" s="46" t="s">
        <v>306</v>
      </c>
      <c r="L24" s="57" t="s">
        <v>355</v>
      </c>
      <c r="N24" s="56">
        <v>322</v>
      </c>
      <c r="O24" s="46" t="s">
        <v>432</v>
      </c>
      <c r="P24" s="57" t="s">
        <v>446</v>
      </c>
    </row>
    <row r="25" spans="2:16" ht="17.25" thickBot="1" x14ac:dyDescent="0.35">
      <c r="B25" s="56">
        <v>23</v>
      </c>
      <c r="C25" s="48" t="s">
        <v>155</v>
      </c>
      <c r="D25" s="57" t="s">
        <v>164</v>
      </c>
      <c r="F25" s="56">
        <v>123</v>
      </c>
      <c r="G25" s="46" t="s">
        <v>220</v>
      </c>
      <c r="H25" s="57" t="s">
        <v>265</v>
      </c>
      <c r="J25" s="56">
        <v>223</v>
      </c>
      <c r="K25" s="46" t="s">
        <v>306</v>
      </c>
      <c r="L25" s="57" t="s">
        <v>356</v>
      </c>
      <c r="N25" s="58">
        <v>323</v>
      </c>
      <c r="O25" s="61" t="s">
        <v>432</v>
      </c>
      <c r="P25" s="60" t="s">
        <v>138</v>
      </c>
    </row>
    <row r="26" spans="2:16" x14ac:dyDescent="0.3">
      <c r="B26" s="56">
        <v>24</v>
      </c>
      <c r="C26" s="48" t="s">
        <v>155</v>
      </c>
      <c r="D26" s="57" t="s">
        <v>165</v>
      </c>
      <c r="F26" s="56">
        <v>124</v>
      </c>
      <c r="G26" s="46" t="s">
        <v>220</v>
      </c>
      <c r="H26" s="57" t="s">
        <v>266</v>
      </c>
      <c r="J26" s="56">
        <v>224</v>
      </c>
      <c r="K26" s="46" t="s">
        <v>306</v>
      </c>
      <c r="L26" s="57" t="s">
        <v>357</v>
      </c>
    </row>
    <row r="27" spans="2:16" x14ac:dyDescent="0.3">
      <c r="B27" s="56">
        <v>25</v>
      </c>
      <c r="C27" s="48" t="s">
        <v>155</v>
      </c>
      <c r="D27" s="57" t="s">
        <v>166</v>
      </c>
      <c r="F27" s="56">
        <v>125</v>
      </c>
      <c r="G27" s="46" t="s">
        <v>220</v>
      </c>
      <c r="H27" s="57" t="s">
        <v>267</v>
      </c>
      <c r="J27" s="56">
        <v>225</v>
      </c>
      <c r="K27" s="46" t="s">
        <v>306</v>
      </c>
      <c r="L27" s="57" t="s">
        <v>358</v>
      </c>
    </row>
    <row r="28" spans="2:16" x14ac:dyDescent="0.3">
      <c r="B28" s="56">
        <v>26</v>
      </c>
      <c r="C28" s="48" t="s">
        <v>155</v>
      </c>
      <c r="D28" s="57" t="s">
        <v>167</v>
      </c>
      <c r="F28" s="56">
        <v>126</v>
      </c>
      <c r="G28" s="46" t="s">
        <v>220</v>
      </c>
      <c r="H28" s="57" t="s">
        <v>268</v>
      </c>
      <c r="J28" s="56">
        <v>226</v>
      </c>
      <c r="K28" s="46" t="s">
        <v>306</v>
      </c>
      <c r="L28" s="57" t="s">
        <v>359</v>
      </c>
    </row>
    <row r="29" spans="2:16" x14ac:dyDescent="0.3">
      <c r="B29" s="56">
        <v>27</v>
      </c>
      <c r="C29" s="48" t="s">
        <v>155</v>
      </c>
      <c r="D29" s="57" t="s">
        <v>168</v>
      </c>
      <c r="F29" s="56">
        <v>127</v>
      </c>
      <c r="G29" s="46" t="s">
        <v>220</v>
      </c>
      <c r="H29" s="57" t="s">
        <v>269</v>
      </c>
      <c r="J29" s="56">
        <v>227</v>
      </c>
      <c r="K29" s="46" t="s">
        <v>306</v>
      </c>
      <c r="L29" s="57" t="s">
        <v>360</v>
      </c>
    </row>
    <row r="30" spans="2:16" x14ac:dyDescent="0.3">
      <c r="B30" s="56">
        <v>28</v>
      </c>
      <c r="C30" s="48" t="s">
        <v>155</v>
      </c>
      <c r="D30" s="57" t="s">
        <v>169</v>
      </c>
      <c r="F30" s="56">
        <v>128</v>
      </c>
      <c r="G30" s="46" t="s">
        <v>220</v>
      </c>
      <c r="H30" s="57" t="s">
        <v>270</v>
      </c>
      <c r="J30" s="56">
        <v>228</v>
      </c>
      <c r="K30" s="46" t="s">
        <v>306</v>
      </c>
      <c r="L30" s="57" t="s">
        <v>118</v>
      </c>
    </row>
    <row r="31" spans="2:16" x14ac:dyDescent="0.3">
      <c r="B31" s="56">
        <v>29</v>
      </c>
      <c r="C31" s="48" t="s">
        <v>155</v>
      </c>
      <c r="D31" s="57" t="s">
        <v>170</v>
      </c>
      <c r="F31" s="56">
        <v>129</v>
      </c>
      <c r="G31" s="46" t="s">
        <v>220</v>
      </c>
      <c r="H31" s="57" t="s">
        <v>271</v>
      </c>
      <c r="J31" s="56">
        <v>229</v>
      </c>
      <c r="K31" s="46" t="s">
        <v>361</v>
      </c>
      <c r="L31" s="57" t="s">
        <v>362</v>
      </c>
    </row>
    <row r="32" spans="2:16" x14ac:dyDescent="0.3">
      <c r="B32" s="56">
        <v>30</v>
      </c>
      <c r="C32" s="48" t="s">
        <v>155</v>
      </c>
      <c r="D32" s="57" t="s">
        <v>171</v>
      </c>
      <c r="F32" s="56">
        <v>130</v>
      </c>
      <c r="G32" s="46" t="s">
        <v>220</v>
      </c>
      <c r="H32" s="57" t="s">
        <v>272</v>
      </c>
      <c r="J32" s="56">
        <v>230</v>
      </c>
      <c r="K32" s="46" t="s">
        <v>361</v>
      </c>
      <c r="L32" s="57" t="s">
        <v>363</v>
      </c>
    </row>
    <row r="33" spans="2:12" x14ac:dyDescent="0.3">
      <c r="B33" s="56">
        <v>31</v>
      </c>
      <c r="C33" s="48" t="s">
        <v>155</v>
      </c>
      <c r="D33" s="57" t="s">
        <v>172</v>
      </c>
      <c r="F33" s="56">
        <v>131</v>
      </c>
      <c r="G33" s="46" t="s">
        <v>273</v>
      </c>
      <c r="H33" s="57" t="s">
        <v>274</v>
      </c>
      <c r="J33" s="56">
        <v>231</v>
      </c>
      <c r="K33" s="46" t="s">
        <v>361</v>
      </c>
      <c r="L33" s="57" t="s">
        <v>364</v>
      </c>
    </row>
    <row r="34" spans="2:12" x14ac:dyDescent="0.3">
      <c r="B34" s="56">
        <v>32</v>
      </c>
      <c r="C34" s="48" t="s">
        <v>155</v>
      </c>
      <c r="D34" s="57" t="s">
        <v>173</v>
      </c>
      <c r="F34" s="56">
        <v>132</v>
      </c>
      <c r="G34" s="46" t="s">
        <v>273</v>
      </c>
      <c r="H34" s="57" t="s">
        <v>275</v>
      </c>
      <c r="J34" s="56">
        <v>232</v>
      </c>
      <c r="K34" s="46" t="s">
        <v>361</v>
      </c>
      <c r="L34" s="57" t="s">
        <v>365</v>
      </c>
    </row>
    <row r="35" spans="2:12" x14ac:dyDescent="0.3">
      <c r="B35" s="56">
        <v>33</v>
      </c>
      <c r="C35" s="48" t="s">
        <v>155</v>
      </c>
      <c r="D35" s="57" t="s">
        <v>174</v>
      </c>
      <c r="F35" s="56">
        <v>133</v>
      </c>
      <c r="G35" s="46" t="s">
        <v>273</v>
      </c>
      <c r="H35" s="57" t="s">
        <v>276</v>
      </c>
      <c r="J35" s="56">
        <v>233</v>
      </c>
      <c r="K35" s="46" t="s">
        <v>361</v>
      </c>
      <c r="L35" s="57" t="s">
        <v>366</v>
      </c>
    </row>
    <row r="36" spans="2:12" x14ac:dyDescent="0.3">
      <c r="B36" s="56">
        <v>34</v>
      </c>
      <c r="C36" s="48" t="s">
        <v>155</v>
      </c>
      <c r="D36" s="57" t="s">
        <v>175</v>
      </c>
      <c r="F36" s="56">
        <v>134</v>
      </c>
      <c r="G36" s="46" t="s">
        <v>273</v>
      </c>
      <c r="H36" s="57" t="s">
        <v>277</v>
      </c>
      <c r="J36" s="56">
        <v>234</v>
      </c>
      <c r="K36" s="46" t="s">
        <v>361</v>
      </c>
      <c r="L36" s="57" t="s">
        <v>367</v>
      </c>
    </row>
    <row r="37" spans="2:12" x14ac:dyDescent="0.3">
      <c r="B37" s="56">
        <v>35</v>
      </c>
      <c r="C37" s="48" t="s">
        <v>155</v>
      </c>
      <c r="D37" s="57" t="s">
        <v>176</v>
      </c>
      <c r="F37" s="56">
        <v>135</v>
      </c>
      <c r="G37" s="46" t="s">
        <v>273</v>
      </c>
      <c r="H37" s="57" t="s">
        <v>278</v>
      </c>
      <c r="J37" s="56">
        <v>235</v>
      </c>
      <c r="K37" s="46" t="s">
        <v>361</v>
      </c>
      <c r="L37" s="57" t="s">
        <v>368</v>
      </c>
    </row>
    <row r="38" spans="2:12" x14ac:dyDescent="0.3">
      <c r="B38" s="56">
        <v>36</v>
      </c>
      <c r="C38" s="48" t="s">
        <v>155</v>
      </c>
      <c r="D38" s="57" t="s">
        <v>177</v>
      </c>
      <c r="F38" s="56">
        <v>136</v>
      </c>
      <c r="G38" s="46" t="s">
        <v>273</v>
      </c>
      <c r="H38" s="57" t="s">
        <v>279</v>
      </c>
      <c r="J38" s="56">
        <v>236</v>
      </c>
      <c r="K38" s="46" t="s">
        <v>361</v>
      </c>
      <c r="L38" s="57" t="s">
        <v>369</v>
      </c>
    </row>
    <row r="39" spans="2:12" x14ac:dyDescent="0.3">
      <c r="B39" s="56">
        <v>37</v>
      </c>
      <c r="C39" s="48" t="s">
        <v>155</v>
      </c>
      <c r="D39" s="57" t="s">
        <v>178</v>
      </c>
      <c r="F39" s="56">
        <v>137</v>
      </c>
      <c r="G39" s="46" t="s">
        <v>273</v>
      </c>
      <c r="H39" s="57" t="s">
        <v>280</v>
      </c>
      <c r="J39" s="56">
        <v>237</v>
      </c>
      <c r="K39" s="46" t="s">
        <v>361</v>
      </c>
      <c r="L39" s="57" t="s">
        <v>370</v>
      </c>
    </row>
    <row r="40" spans="2:12" x14ac:dyDescent="0.3">
      <c r="B40" s="56">
        <v>38</v>
      </c>
      <c r="C40" s="48" t="s">
        <v>155</v>
      </c>
      <c r="D40" s="57" t="s">
        <v>153</v>
      </c>
      <c r="F40" s="56">
        <v>138</v>
      </c>
      <c r="G40" s="46" t="s">
        <v>273</v>
      </c>
      <c r="H40" s="57" t="s">
        <v>281</v>
      </c>
      <c r="J40" s="56">
        <v>238</v>
      </c>
      <c r="K40" s="46" t="s">
        <v>361</v>
      </c>
      <c r="L40" s="57" t="s">
        <v>371</v>
      </c>
    </row>
    <row r="41" spans="2:12" x14ac:dyDescent="0.3">
      <c r="B41" s="56">
        <v>39</v>
      </c>
      <c r="C41" s="48" t="s">
        <v>179</v>
      </c>
      <c r="D41" s="57" t="s">
        <v>180</v>
      </c>
      <c r="F41" s="56">
        <v>139</v>
      </c>
      <c r="G41" s="46" t="s">
        <v>273</v>
      </c>
      <c r="H41" s="57" t="s">
        <v>282</v>
      </c>
      <c r="J41" s="56">
        <v>239</v>
      </c>
      <c r="K41" s="46" t="s">
        <v>361</v>
      </c>
      <c r="L41" s="57" t="s">
        <v>372</v>
      </c>
    </row>
    <row r="42" spans="2:12" x14ac:dyDescent="0.3">
      <c r="B42" s="56">
        <v>40</v>
      </c>
      <c r="C42" s="48" t="s">
        <v>179</v>
      </c>
      <c r="D42" s="57" t="s">
        <v>181</v>
      </c>
      <c r="F42" s="56">
        <v>140</v>
      </c>
      <c r="G42" s="46" t="s">
        <v>273</v>
      </c>
      <c r="H42" s="57" t="s">
        <v>283</v>
      </c>
      <c r="J42" s="56">
        <v>240</v>
      </c>
      <c r="K42" s="46" t="s">
        <v>361</v>
      </c>
      <c r="L42" s="57" t="s">
        <v>373</v>
      </c>
    </row>
    <row r="43" spans="2:12" x14ac:dyDescent="0.3">
      <c r="B43" s="56">
        <v>41</v>
      </c>
      <c r="C43" s="48" t="s">
        <v>179</v>
      </c>
      <c r="D43" s="57" t="s">
        <v>182</v>
      </c>
      <c r="F43" s="56">
        <v>141</v>
      </c>
      <c r="G43" s="46" t="s">
        <v>273</v>
      </c>
      <c r="H43" s="57" t="s">
        <v>284</v>
      </c>
      <c r="J43" s="56">
        <v>241</v>
      </c>
      <c r="K43" s="46" t="s">
        <v>361</v>
      </c>
      <c r="L43" s="57" t="s">
        <v>374</v>
      </c>
    </row>
    <row r="44" spans="2:12" x14ac:dyDescent="0.3">
      <c r="B44" s="56">
        <v>42</v>
      </c>
      <c r="C44" s="48" t="s">
        <v>179</v>
      </c>
      <c r="D44" s="57" t="s">
        <v>183</v>
      </c>
      <c r="F44" s="56">
        <v>142</v>
      </c>
      <c r="G44" s="46" t="s">
        <v>273</v>
      </c>
      <c r="H44" s="57" t="s">
        <v>285</v>
      </c>
      <c r="J44" s="56">
        <v>242</v>
      </c>
      <c r="K44" s="46" t="s">
        <v>361</v>
      </c>
      <c r="L44" s="57" t="s">
        <v>375</v>
      </c>
    </row>
    <row r="45" spans="2:12" x14ac:dyDescent="0.3">
      <c r="B45" s="56">
        <v>43</v>
      </c>
      <c r="C45" s="48" t="s">
        <v>179</v>
      </c>
      <c r="D45" s="57" t="s">
        <v>184</v>
      </c>
      <c r="F45" s="56">
        <v>143</v>
      </c>
      <c r="G45" s="46" t="s">
        <v>273</v>
      </c>
      <c r="H45" s="57" t="s">
        <v>286</v>
      </c>
      <c r="J45" s="56">
        <v>243</v>
      </c>
      <c r="K45" s="46" t="s">
        <v>361</v>
      </c>
      <c r="L45" s="57" t="s">
        <v>376</v>
      </c>
    </row>
    <row r="46" spans="2:12" x14ac:dyDescent="0.3">
      <c r="B46" s="56">
        <v>44</v>
      </c>
      <c r="C46" s="48" t="s">
        <v>179</v>
      </c>
      <c r="D46" s="57" t="s">
        <v>185</v>
      </c>
      <c r="F46" s="56">
        <v>144</v>
      </c>
      <c r="G46" s="46" t="s">
        <v>273</v>
      </c>
      <c r="H46" s="57" t="s">
        <v>287</v>
      </c>
      <c r="J46" s="56">
        <v>244</v>
      </c>
      <c r="K46" s="46" t="s">
        <v>361</v>
      </c>
      <c r="L46" s="57" t="s">
        <v>377</v>
      </c>
    </row>
    <row r="47" spans="2:12" x14ac:dyDescent="0.3">
      <c r="B47" s="56">
        <v>45</v>
      </c>
      <c r="C47" s="48" t="s">
        <v>179</v>
      </c>
      <c r="D47" s="57" t="s">
        <v>186</v>
      </c>
      <c r="F47" s="56">
        <v>145</v>
      </c>
      <c r="G47" s="46" t="s">
        <v>273</v>
      </c>
      <c r="H47" s="57" t="s">
        <v>288</v>
      </c>
      <c r="J47" s="56">
        <v>245</v>
      </c>
      <c r="K47" s="46" t="s">
        <v>361</v>
      </c>
      <c r="L47" s="57" t="s">
        <v>378</v>
      </c>
    </row>
    <row r="48" spans="2:12" x14ac:dyDescent="0.3">
      <c r="B48" s="56">
        <v>46</v>
      </c>
      <c r="C48" s="48" t="s">
        <v>179</v>
      </c>
      <c r="D48" s="57" t="s">
        <v>187</v>
      </c>
      <c r="F48" s="56">
        <v>146</v>
      </c>
      <c r="G48" s="46" t="s">
        <v>273</v>
      </c>
      <c r="H48" s="57" t="s">
        <v>289</v>
      </c>
      <c r="J48" s="56">
        <v>246</v>
      </c>
      <c r="K48" s="46" t="s">
        <v>361</v>
      </c>
      <c r="L48" s="57" t="s">
        <v>379</v>
      </c>
    </row>
    <row r="49" spans="2:12" x14ac:dyDescent="0.3">
      <c r="B49" s="56">
        <v>47</v>
      </c>
      <c r="C49" s="48" t="s">
        <v>179</v>
      </c>
      <c r="D49" s="57" t="s">
        <v>188</v>
      </c>
      <c r="F49" s="56">
        <v>147</v>
      </c>
      <c r="G49" s="46" t="s">
        <v>273</v>
      </c>
      <c r="H49" s="57" t="s">
        <v>290</v>
      </c>
      <c r="J49" s="56">
        <v>247</v>
      </c>
      <c r="K49" s="46" t="s">
        <v>361</v>
      </c>
      <c r="L49" s="57" t="s">
        <v>380</v>
      </c>
    </row>
    <row r="50" spans="2:12" x14ac:dyDescent="0.3">
      <c r="B50" s="56">
        <v>48</v>
      </c>
      <c r="C50" s="48" t="s">
        <v>179</v>
      </c>
      <c r="D50" s="57" t="s">
        <v>189</v>
      </c>
      <c r="F50" s="56">
        <v>148</v>
      </c>
      <c r="G50" s="46" t="s">
        <v>273</v>
      </c>
      <c r="H50" s="57" t="s">
        <v>291</v>
      </c>
      <c r="J50" s="56">
        <v>248</v>
      </c>
      <c r="K50" s="46" t="s">
        <v>361</v>
      </c>
      <c r="L50" s="57" t="s">
        <v>381</v>
      </c>
    </row>
    <row r="51" spans="2:12" x14ac:dyDescent="0.3">
      <c r="B51" s="56">
        <v>49</v>
      </c>
      <c r="C51" s="48" t="s">
        <v>179</v>
      </c>
      <c r="D51" s="57" t="s">
        <v>190</v>
      </c>
      <c r="F51" s="56">
        <v>149</v>
      </c>
      <c r="G51" s="46" t="s">
        <v>292</v>
      </c>
      <c r="H51" s="57" t="s">
        <v>293</v>
      </c>
      <c r="J51" s="56">
        <v>249</v>
      </c>
      <c r="K51" s="46" t="s">
        <v>361</v>
      </c>
      <c r="L51" s="57" t="s">
        <v>382</v>
      </c>
    </row>
    <row r="52" spans="2:12" x14ac:dyDescent="0.3">
      <c r="B52" s="56">
        <v>50</v>
      </c>
      <c r="C52" s="48" t="s">
        <v>179</v>
      </c>
      <c r="D52" s="57" t="s">
        <v>191</v>
      </c>
      <c r="F52" s="56">
        <v>150</v>
      </c>
      <c r="G52" s="46" t="s">
        <v>292</v>
      </c>
      <c r="H52" s="57" t="s">
        <v>294</v>
      </c>
      <c r="J52" s="56">
        <v>250</v>
      </c>
      <c r="K52" s="46" t="s">
        <v>361</v>
      </c>
      <c r="L52" s="57" t="s">
        <v>383</v>
      </c>
    </row>
    <row r="53" spans="2:12" x14ac:dyDescent="0.3">
      <c r="B53" s="56">
        <v>51</v>
      </c>
      <c r="C53" s="48" t="s">
        <v>179</v>
      </c>
      <c r="D53" s="57" t="s">
        <v>192</v>
      </c>
      <c r="F53" s="56">
        <v>151</v>
      </c>
      <c r="G53" s="46" t="s">
        <v>292</v>
      </c>
      <c r="H53" s="57" t="s">
        <v>116</v>
      </c>
      <c r="J53" s="56">
        <v>251</v>
      </c>
      <c r="K53" s="46" t="s">
        <v>361</v>
      </c>
      <c r="L53" s="57" t="s">
        <v>384</v>
      </c>
    </row>
    <row r="54" spans="2:12" x14ac:dyDescent="0.3">
      <c r="B54" s="56">
        <v>52</v>
      </c>
      <c r="C54" s="48" t="s">
        <v>179</v>
      </c>
      <c r="D54" s="57" t="s">
        <v>193</v>
      </c>
      <c r="F54" s="56">
        <v>152</v>
      </c>
      <c r="G54" s="46" t="s">
        <v>292</v>
      </c>
      <c r="H54" s="57" t="s">
        <v>295</v>
      </c>
      <c r="J54" s="56">
        <v>252</v>
      </c>
      <c r="K54" s="46" t="s">
        <v>361</v>
      </c>
      <c r="L54" s="57" t="s">
        <v>385</v>
      </c>
    </row>
    <row r="55" spans="2:12" x14ac:dyDescent="0.3">
      <c r="B55" s="56">
        <v>53</v>
      </c>
      <c r="C55" s="48" t="s">
        <v>179</v>
      </c>
      <c r="D55" s="57" t="s">
        <v>194</v>
      </c>
      <c r="F55" s="56">
        <v>153</v>
      </c>
      <c r="G55" s="46" t="s">
        <v>292</v>
      </c>
      <c r="H55" s="57" t="s">
        <v>296</v>
      </c>
      <c r="J55" s="56">
        <v>253</v>
      </c>
      <c r="K55" s="46" t="s">
        <v>361</v>
      </c>
      <c r="L55" s="57" t="s">
        <v>386</v>
      </c>
    </row>
    <row r="56" spans="2:12" x14ac:dyDescent="0.3">
      <c r="B56" s="56">
        <v>54</v>
      </c>
      <c r="C56" s="48" t="s">
        <v>179</v>
      </c>
      <c r="D56" s="57" t="s">
        <v>195</v>
      </c>
      <c r="F56" s="56">
        <v>154</v>
      </c>
      <c r="G56" s="46" t="s">
        <v>292</v>
      </c>
      <c r="H56" s="57" t="s">
        <v>297</v>
      </c>
      <c r="J56" s="56">
        <v>254</v>
      </c>
      <c r="K56" s="46" t="s">
        <v>361</v>
      </c>
      <c r="L56" s="57" t="s">
        <v>387</v>
      </c>
    </row>
    <row r="57" spans="2:12" x14ac:dyDescent="0.3">
      <c r="B57" s="56">
        <v>55</v>
      </c>
      <c r="C57" s="48" t="s">
        <v>179</v>
      </c>
      <c r="D57" s="57" t="s">
        <v>196</v>
      </c>
      <c r="F57" s="56">
        <v>155</v>
      </c>
      <c r="G57" s="46" t="s">
        <v>448</v>
      </c>
      <c r="H57" s="57" t="s">
        <v>128</v>
      </c>
      <c r="J57" s="56">
        <v>255</v>
      </c>
      <c r="K57" s="46" t="s">
        <v>361</v>
      </c>
      <c r="L57" s="57" t="s">
        <v>388</v>
      </c>
    </row>
    <row r="58" spans="2:12" x14ac:dyDescent="0.3">
      <c r="B58" s="56">
        <v>56</v>
      </c>
      <c r="C58" s="48" t="s">
        <v>179</v>
      </c>
      <c r="D58" s="57" t="s">
        <v>197</v>
      </c>
      <c r="F58" s="56">
        <v>156</v>
      </c>
      <c r="G58" s="46" t="s">
        <v>448</v>
      </c>
      <c r="H58" s="57" t="s">
        <v>298</v>
      </c>
      <c r="J58" s="56">
        <v>256</v>
      </c>
      <c r="K58" s="46" t="s">
        <v>361</v>
      </c>
      <c r="L58" s="57" t="s">
        <v>389</v>
      </c>
    </row>
    <row r="59" spans="2:12" x14ac:dyDescent="0.3">
      <c r="B59" s="56">
        <v>57</v>
      </c>
      <c r="C59" s="48" t="s">
        <v>179</v>
      </c>
      <c r="D59" s="57" t="s">
        <v>198</v>
      </c>
      <c r="F59" s="56">
        <v>157</v>
      </c>
      <c r="G59" s="46" t="s">
        <v>448</v>
      </c>
      <c r="H59" s="57" t="s">
        <v>120</v>
      </c>
      <c r="J59" s="56">
        <v>257</v>
      </c>
      <c r="K59" s="46" t="s">
        <v>361</v>
      </c>
      <c r="L59" s="57" t="s">
        <v>390</v>
      </c>
    </row>
    <row r="60" spans="2:12" x14ac:dyDescent="0.3">
      <c r="B60" s="56">
        <v>58</v>
      </c>
      <c r="C60" s="48" t="s">
        <v>179</v>
      </c>
      <c r="D60" s="57" t="s">
        <v>199</v>
      </c>
      <c r="F60" s="56">
        <v>158</v>
      </c>
      <c r="G60" s="46" t="s">
        <v>448</v>
      </c>
      <c r="H60" s="57" t="s">
        <v>299</v>
      </c>
      <c r="J60" s="56">
        <v>258</v>
      </c>
      <c r="K60" s="46" t="s">
        <v>361</v>
      </c>
      <c r="L60" s="57" t="s">
        <v>391</v>
      </c>
    </row>
    <row r="61" spans="2:12" x14ac:dyDescent="0.3">
      <c r="B61" s="56">
        <v>59</v>
      </c>
      <c r="C61" s="48" t="s">
        <v>179</v>
      </c>
      <c r="D61" s="57" t="s">
        <v>200</v>
      </c>
      <c r="F61" s="56">
        <v>159</v>
      </c>
      <c r="G61" s="46" t="s">
        <v>448</v>
      </c>
      <c r="H61" s="57" t="s">
        <v>300</v>
      </c>
      <c r="J61" s="56">
        <v>259</v>
      </c>
      <c r="K61" s="46" t="s">
        <v>361</v>
      </c>
      <c r="L61" s="57" t="s">
        <v>392</v>
      </c>
    </row>
    <row r="62" spans="2:12" x14ac:dyDescent="0.3">
      <c r="B62" s="56">
        <v>60</v>
      </c>
      <c r="C62" s="48" t="s">
        <v>179</v>
      </c>
      <c r="D62" s="57" t="s">
        <v>201</v>
      </c>
      <c r="F62" s="56">
        <v>160</v>
      </c>
      <c r="G62" s="46" t="s">
        <v>448</v>
      </c>
      <c r="H62" s="57" t="s">
        <v>301</v>
      </c>
      <c r="J62" s="56">
        <v>260</v>
      </c>
      <c r="K62" s="46" t="s">
        <v>361</v>
      </c>
      <c r="L62" s="57" t="s">
        <v>393</v>
      </c>
    </row>
    <row r="63" spans="2:12" x14ac:dyDescent="0.3">
      <c r="B63" s="56">
        <v>61</v>
      </c>
      <c r="C63" s="48" t="s">
        <v>179</v>
      </c>
      <c r="D63" s="57" t="s">
        <v>202</v>
      </c>
      <c r="F63" s="56">
        <v>161</v>
      </c>
      <c r="G63" s="46" t="s">
        <v>448</v>
      </c>
      <c r="H63" s="57" t="s">
        <v>122</v>
      </c>
      <c r="J63" s="56">
        <v>261</v>
      </c>
      <c r="K63" s="46" t="s">
        <v>361</v>
      </c>
      <c r="L63" s="57" t="s">
        <v>394</v>
      </c>
    </row>
    <row r="64" spans="2:12" x14ac:dyDescent="0.3">
      <c r="B64" s="56">
        <v>62</v>
      </c>
      <c r="C64" s="48" t="s">
        <v>179</v>
      </c>
      <c r="D64" s="57" t="s">
        <v>203</v>
      </c>
      <c r="F64" s="56">
        <v>162</v>
      </c>
      <c r="G64" s="46" t="s">
        <v>448</v>
      </c>
      <c r="H64" s="57" t="s">
        <v>127</v>
      </c>
      <c r="J64" s="56">
        <v>262</v>
      </c>
      <c r="K64" s="46" t="s">
        <v>361</v>
      </c>
      <c r="L64" s="57" t="s">
        <v>395</v>
      </c>
    </row>
    <row r="65" spans="2:12" x14ac:dyDescent="0.3">
      <c r="B65" s="56">
        <v>63</v>
      </c>
      <c r="C65" s="48" t="s">
        <v>179</v>
      </c>
      <c r="D65" s="57" t="s">
        <v>204</v>
      </c>
      <c r="F65" s="56">
        <v>163</v>
      </c>
      <c r="G65" s="46" t="s">
        <v>448</v>
      </c>
      <c r="H65" s="57" t="s">
        <v>121</v>
      </c>
      <c r="J65" s="56">
        <v>263</v>
      </c>
      <c r="K65" s="46" t="s">
        <v>361</v>
      </c>
      <c r="L65" s="57" t="s">
        <v>396</v>
      </c>
    </row>
    <row r="66" spans="2:12" x14ac:dyDescent="0.3">
      <c r="B66" s="56">
        <v>64</v>
      </c>
      <c r="C66" s="48" t="s">
        <v>179</v>
      </c>
      <c r="D66" s="57" t="s">
        <v>205</v>
      </c>
      <c r="F66" s="56">
        <v>164</v>
      </c>
      <c r="G66" s="46" t="s">
        <v>448</v>
      </c>
      <c r="H66" s="57" t="s">
        <v>123</v>
      </c>
      <c r="J66" s="56">
        <v>264</v>
      </c>
      <c r="K66" s="46" t="s">
        <v>361</v>
      </c>
      <c r="L66" s="57" t="s">
        <v>397</v>
      </c>
    </row>
    <row r="67" spans="2:12" x14ac:dyDescent="0.3">
      <c r="B67" s="56">
        <v>65</v>
      </c>
      <c r="C67" s="48" t="s">
        <v>179</v>
      </c>
      <c r="D67" s="57" t="s">
        <v>206</v>
      </c>
      <c r="F67" s="56">
        <v>165</v>
      </c>
      <c r="G67" s="46" t="s">
        <v>448</v>
      </c>
      <c r="H67" s="57" t="s">
        <v>130</v>
      </c>
      <c r="J67" s="56">
        <v>265</v>
      </c>
      <c r="K67" s="46" t="s">
        <v>361</v>
      </c>
      <c r="L67" s="57" t="s">
        <v>398</v>
      </c>
    </row>
    <row r="68" spans="2:12" x14ac:dyDescent="0.3">
      <c r="B68" s="56">
        <v>66</v>
      </c>
      <c r="C68" s="48" t="s">
        <v>179</v>
      </c>
      <c r="D68" s="57" t="s">
        <v>207</v>
      </c>
      <c r="F68" s="56">
        <v>166</v>
      </c>
      <c r="G68" s="46" t="s">
        <v>448</v>
      </c>
      <c r="H68" s="57" t="s">
        <v>302</v>
      </c>
      <c r="J68" s="56">
        <v>266</v>
      </c>
      <c r="K68" s="46" t="s">
        <v>361</v>
      </c>
      <c r="L68" s="57" t="s">
        <v>399</v>
      </c>
    </row>
    <row r="69" spans="2:12" x14ac:dyDescent="0.3">
      <c r="B69" s="56">
        <v>67</v>
      </c>
      <c r="C69" s="48" t="s">
        <v>179</v>
      </c>
      <c r="D69" s="57" t="s">
        <v>208</v>
      </c>
      <c r="F69" s="56">
        <v>167</v>
      </c>
      <c r="G69" s="46" t="s">
        <v>448</v>
      </c>
      <c r="H69" s="57" t="s">
        <v>303</v>
      </c>
      <c r="J69" s="56">
        <v>267</v>
      </c>
      <c r="K69" s="46" t="s">
        <v>361</v>
      </c>
      <c r="L69" s="57" t="s">
        <v>400</v>
      </c>
    </row>
    <row r="70" spans="2:12" x14ac:dyDescent="0.3">
      <c r="B70" s="56">
        <v>68</v>
      </c>
      <c r="C70" s="48" t="s">
        <v>179</v>
      </c>
      <c r="D70" s="57" t="s">
        <v>209</v>
      </c>
      <c r="F70" s="56">
        <v>168</v>
      </c>
      <c r="G70" s="46" t="s">
        <v>448</v>
      </c>
      <c r="H70" s="57" t="s">
        <v>304</v>
      </c>
      <c r="J70" s="56">
        <v>268</v>
      </c>
      <c r="K70" s="46" t="s">
        <v>361</v>
      </c>
      <c r="L70" s="57" t="s">
        <v>401</v>
      </c>
    </row>
    <row r="71" spans="2:12" x14ac:dyDescent="0.3">
      <c r="B71" s="56">
        <v>69</v>
      </c>
      <c r="C71" s="48" t="s">
        <v>179</v>
      </c>
      <c r="D71" s="57" t="s">
        <v>210</v>
      </c>
      <c r="F71" s="56">
        <v>169</v>
      </c>
      <c r="G71" s="46" t="s">
        <v>448</v>
      </c>
      <c r="H71" s="57" t="s">
        <v>305</v>
      </c>
      <c r="J71" s="56">
        <v>269</v>
      </c>
      <c r="K71" s="46" t="s">
        <v>361</v>
      </c>
      <c r="L71" s="57" t="s">
        <v>402</v>
      </c>
    </row>
    <row r="72" spans="2:12" x14ac:dyDescent="0.3">
      <c r="B72" s="56">
        <v>70</v>
      </c>
      <c r="C72" s="48" t="s">
        <v>179</v>
      </c>
      <c r="D72" s="57" t="s">
        <v>211</v>
      </c>
      <c r="F72" s="56">
        <v>170</v>
      </c>
      <c r="G72" s="46" t="s">
        <v>306</v>
      </c>
      <c r="H72" s="57" t="s">
        <v>307</v>
      </c>
      <c r="J72" s="56">
        <v>270</v>
      </c>
      <c r="K72" s="46" t="s">
        <v>361</v>
      </c>
      <c r="L72" s="57" t="s">
        <v>403</v>
      </c>
    </row>
    <row r="73" spans="2:12" x14ac:dyDescent="0.3">
      <c r="B73" s="56">
        <v>71</v>
      </c>
      <c r="C73" s="48" t="s">
        <v>179</v>
      </c>
      <c r="D73" s="57" t="s">
        <v>212</v>
      </c>
      <c r="F73" s="56">
        <v>171</v>
      </c>
      <c r="G73" s="46" t="s">
        <v>306</v>
      </c>
      <c r="H73" s="57" t="s">
        <v>308</v>
      </c>
      <c r="J73" s="56">
        <v>271</v>
      </c>
      <c r="K73" s="46" t="s">
        <v>361</v>
      </c>
      <c r="L73" s="57" t="s">
        <v>404</v>
      </c>
    </row>
    <row r="74" spans="2:12" x14ac:dyDescent="0.3">
      <c r="B74" s="56">
        <v>72</v>
      </c>
      <c r="C74" s="48" t="s">
        <v>179</v>
      </c>
      <c r="D74" s="57" t="s">
        <v>213</v>
      </c>
      <c r="F74" s="56">
        <v>172</v>
      </c>
      <c r="G74" s="46" t="s">
        <v>306</v>
      </c>
      <c r="H74" s="57" t="s">
        <v>309</v>
      </c>
      <c r="J74" s="56">
        <v>272</v>
      </c>
      <c r="K74" s="46" t="s">
        <v>361</v>
      </c>
      <c r="L74" s="57" t="s">
        <v>405</v>
      </c>
    </row>
    <row r="75" spans="2:12" x14ac:dyDescent="0.3">
      <c r="B75" s="56">
        <v>73</v>
      </c>
      <c r="C75" s="48" t="s">
        <v>179</v>
      </c>
      <c r="D75" s="57" t="s">
        <v>214</v>
      </c>
      <c r="F75" s="56">
        <v>173</v>
      </c>
      <c r="G75" s="46" t="s">
        <v>306</v>
      </c>
      <c r="H75" s="57" t="s">
        <v>310</v>
      </c>
      <c r="J75" s="56">
        <v>273</v>
      </c>
      <c r="K75" s="46" t="s">
        <v>361</v>
      </c>
      <c r="L75" s="57" t="s">
        <v>406</v>
      </c>
    </row>
    <row r="76" spans="2:12" x14ac:dyDescent="0.3">
      <c r="B76" s="56">
        <v>74</v>
      </c>
      <c r="C76" s="48" t="s">
        <v>179</v>
      </c>
      <c r="D76" s="57" t="s">
        <v>215</v>
      </c>
      <c r="F76" s="56">
        <v>174</v>
      </c>
      <c r="G76" s="46" t="s">
        <v>306</v>
      </c>
      <c r="H76" s="57" t="s">
        <v>311</v>
      </c>
      <c r="J76" s="56">
        <v>274</v>
      </c>
      <c r="K76" s="46" t="s">
        <v>361</v>
      </c>
      <c r="L76" s="57" t="s">
        <v>407</v>
      </c>
    </row>
    <row r="77" spans="2:12" x14ac:dyDescent="0.3">
      <c r="B77" s="56">
        <v>75</v>
      </c>
      <c r="C77" s="48" t="s">
        <v>179</v>
      </c>
      <c r="D77" s="57" t="s">
        <v>216</v>
      </c>
      <c r="F77" s="56">
        <v>175</v>
      </c>
      <c r="G77" s="46" t="s">
        <v>306</v>
      </c>
      <c r="H77" s="57" t="s">
        <v>312</v>
      </c>
      <c r="J77" s="56">
        <v>275</v>
      </c>
      <c r="K77" s="46" t="s">
        <v>361</v>
      </c>
      <c r="L77" s="57" t="s">
        <v>408</v>
      </c>
    </row>
    <row r="78" spans="2:12" x14ac:dyDescent="0.3">
      <c r="B78" s="56">
        <v>76</v>
      </c>
      <c r="C78" s="48" t="s">
        <v>179</v>
      </c>
      <c r="D78" s="57" t="s">
        <v>217</v>
      </c>
      <c r="F78" s="56">
        <v>176</v>
      </c>
      <c r="G78" s="46" t="s">
        <v>306</v>
      </c>
      <c r="H78" s="57" t="s">
        <v>313</v>
      </c>
      <c r="J78" s="56">
        <v>276</v>
      </c>
      <c r="K78" s="46" t="s">
        <v>361</v>
      </c>
      <c r="L78" s="57" t="s">
        <v>409</v>
      </c>
    </row>
    <row r="79" spans="2:12" x14ac:dyDescent="0.3">
      <c r="B79" s="56">
        <v>77</v>
      </c>
      <c r="C79" s="48" t="s">
        <v>179</v>
      </c>
      <c r="D79" s="57" t="s">
        <v>218</v>
      </c>
      <c r="F79" s="56">
        <v>177</v>
      </c>
      <c r="G79" s="46" t="s">
        <v>306</v>
      </c>
      <c r="H79" s="57" t="s">
        <v>314</v>
      </c>
      <c r="J79" s="56">
        <v>277</v>
      </c>
      <c r="K79" s="46" t="s">
        <v>361</v>
      </c>
      <c r="L79" s="57" t="s">
        <v>410</v>
      </c>
    </row>
    <row r="80" spans="2:12" x14ac:dyDescent="0.3">
      <c r="B80" s="56">
        <v>78</v>
      </c>
      <c r="C80" s="48" t="s">
        <v>179</v>
      </c>
      <c r="D80" s="57" t="s">
        <v>219</v>
      </c>
      <c r="F80" s="56">
        <v>178</v>
      </c>
      <c r="G80" s="46" t="s">
        <v>306</v>
      </c>
      <c r="H80" s="57" t="s">
        <v>315</v>
      </c>
      <c r="J80" s="56">
        <v>278</v>
      </c>
      <c r="K80" s="46" t="s">
        <v>361</v>
      </c>
      <c r="L80" s="57" t="s">
        <v>411</v>
      </c>
    </row>
    <row r="81" spans="2:12" x14ac:dyDescent="0.3">
      <c r="B81" s="56">
        <v>79</v>
      </c>
      <c r="C81" s="48" t="s">
        <v>220</v>
      </c>
      <c r="D81" s="57" t="s">
        <v>221</v>
      </c>
      <c r="F81" s="56">
        <v>179</v>
      </c>
      <c r="G81" s="46" t="s">
        <v>306</v>
      </c>
      <c r="H81" s="57" t="s">
        <v>316</v>
      </c>
      <c r="J81" s="56">
        <v>279</v>
      </c>
      <c r="K81" s="46" t="s">
        <v>361</v>
      </c>
      <c r="L81" s="57" t="s">
        <v>412</v>
      </c>
    </row>
    <row r="82" spans="2:12" x14ac:dyDescent="0.3">
      <c r="B82" s="56">
        <v>80</v>
      </c>
      <c r="C82" s="48" t="s">
        <v>220</v>
      </c>
      <c r="D82" s="57" t="s">
        <v>222</v>
      </c>
      <c r="F82" s="56">
        <v>180</v>
      </c>
      <c r="G82" s="46" t="s">
        <v>306</v>
      </c>
      <c r="H82" s="57" t="s">
        <v>317</v>
      </c>
      <c r="J82" s="56">
        <v>280</v>
      </c>
      <c r="K82" s="46" t="s">
        <v>361</v>
      </c>
      <c r="L82" s="57" t="s">
        <v>413</v>
      </c>
    </row>
    <row r="83" spans="2:12" x14ac:dyDescent="0.3">
      <c r="B83" s="56">
        <v>81</v>
      </c>
      <c r="C83" s="48" t="s">
        <v>220</v>
      </c>
      <c r="D83" s="57" t="s">
        <v>223</v>
      </c>
      <c r="F83" s="56">
        <v>181</v>
      </c>
      <c r="G83" s="46" t="s">
        <v>306</v>
      </c>
      <c r="H83" s="57" t="s">
        <v>318</v>
      </c>
      <c r="J83" s="56">
        <v>281</v>
      </c>
      <c r="K83" s="46" t="s">
        <v>361</v>
      </c>
      <c r="L83" s="57" t="s">
        <v>414</v>
      </c>
    </row>
    <row r="84" spans="2:12" x14ac:dyDescent="0.3">
      <c r="B84" s="56">
        <v>82</v>
      </c>
      <c r="C84" s="48" t="s">
        <v>220</v>
      </c>
      <c r="D84" s="57" t="s">
        <v>224</v>
      </c>
      <c r="F84" s="56">
        <v>182</v>
      </c>
      <c r="G84" s="46" t="s">
        <v>306</v>
      </c>
      <c r="H84" s="57" t="s">
        <v>319</v>
      </c>
      <c r="J84" s="56">
        <v>282</v>
      </c>
      <c r="K84" s="46" t="s">
        <v>361</v>
      </c>
      <c r="L84" s="57" t="s">
        <v>117</v>
      </c>
    </row>
    <row r="85" spans="2:12" x14ac:dyDescent="0.3">
      <c r="B85" s="56">
        <v>83</v>
      </c>
      <c r="C85" s="48" t="s">
        <v>220</v>
      </c>
      <c r="D85" s="57" t="s">
        <v>225</v>
      </c>
      <c r="F85" s="56">
        <v>183</v>
      </c>
      <c r="G85" s="46" t="s">
        <v>306</v>
      </c>
      <c r="H85" s="57" t="s">
        <v>320</v>
      </c>
      <c r="J85" s="56">
        <v>283</v>
      </c>
      <c r="K85" s="46" t="s">
        <v>361</v>
      </c>
      <c r="L85" s="57" t="s">
        <v>415</v>
      </c>
    </row>
    <row r="86" spans="2:12" x14ac:dyDescent="0.3">
      <c r="B86" s="56">
        <v>84</v>
      </c>
      <c r="C86" s="48" t="s">
        <v>220</v>
      </c>
      <c r="D86" s="57" t="s">
        <v>226</v>
      </c>
      <c r="F86" s="56">
        <v>184</v>
      </c>
      <c r="G86" s="46" t="s">
        <v>306</v>
      </c>
      <c r="H86" s="57" t="s">
        <v>321</v>
      </c>
      <c r="J86" s="56">
        <v>284</v>
      </c>
      <c r="K86" s="46" t="s">
        <v>361</v>
      </c>
      <c r="L86" s="57" t="s">
        <v>416</v>
      </c>
    </row>
    <row r="87" spans="2:12" x14ac:dyDescent="0.3">
      <c r="B87" s="56">
        <v>85</v>
      </c>
      <c r="C87" s="48" t="s">
        <v>220</v>
      </c>
      <c r="D87" s="57" t="s">
        <v>227</v>
      </c>
      <c r="F87" s="56">
        <v>185</v>
      </c>
      <c r="G87" s="46" t="s">
        <v>306</v>
      </c>
      <c r="H87" s="57" t="s">
        <v>322</v>
      </c>
      <c r="J87" s="56">
        <v>285</v>
      </c>
      <c r="K87" s="46" t="s">
        <v>361</v>
      </c>
      <c r="L87" s="57" t="s">
        <v>417</v>
      </c>
    </row>
    <row r="88" spans="2:12" x14ac:dyDescent="0.3">
      <c r="B88" s="56">
        <v>86</v>
      </c>
      <c r="C88" s="48" t="s">
        <v>220</v>
      </c>
      <c r="D88" s="57" t="s">
        <v>228</v>
      </c>
      <c r="F88" s="56">
        <v>186</v>
      </c>
      <c r="G88" s="46" t="s">
        <v>306</v>
      </c>
      <c r="H88" s="57" t="s">
        <v>323</v>
      </c>
      <c r="J88" s="56">
        <v>286</v>
      </c>
      <c r="K88" s="46" t="s">
        <v>361</v>
      </c>
      <c r="L88" s="57" t="s">
        <v>418</v>
      </c>
    </row>
    <row r="89" spans="2:12" x14ac:dyDescent="0.3">
      <c r="B89" s="56">
        <v>87</v>
      </c>
      <c r="C89" s="48" t="s">
        <v>220</v>
      </c>
      <c r="D89" s="57" t="s">
        <v>229</v>
      </c>
      <c r="F89" s="56">
        <v>187</v>
      </c>
      <c r="G89" s="46" t="s">
        <v>306</v>
      </c>
      <c r="H89" s="57" t="s">
        <v>324</v>
      </c>
      <c r="J89" s="56">
        <v>287</v>
      </c>
      <c r="K89" s="46" t="s">
        <v>361</v>
      </c>
      <c r="L89" s="57" t="s">
        <v>419</v>
      </c>
    </row>
    <row r="90" spans="2:12" x14ac:dyDescent="0.3">
      <c r="B90" s="56">
        <v>88</v>
      </c>
      <c r="C90" s="48" t="s">
        <v>220</v>
      </c>
      <c r="D90" s="57" t="s">
        <v>230</v>
      </c>
      <c r="F90" s="56">
        <v>188</v>
      </c>
      <c r="G90" s="46" t="s">
        <v>306</v>
      </c>
      <c r="H90" s="57" t="s">
        <v>325</v>
      </c>
      <c r="J90" s="56">
        <v>288</v>
      </c>
      <c r="K90" s="46" t="s">
        <v>361</v>
      </c>
      <c r="L90" s="57" t="s">
        <v>420</v>
      </c>
    </row>
    <row r="91" spans="2:12" x14ac:dyDescent="0.3">
      <c r="B91" s="56">
        <v>89</v>
      </c>
      <c r="C91" s="48" t="s">
        <v>220</v>
      </c>
      <c r="D91" s="57" t="s">
        <v>231</v>
      </c>
      <c r="F91" s="56">
        <v>189</v>
      </c>
      <c r="G91" s="46" t="s">
        <v>306</v>
      </c>
      <c r="H91" s="57" t="s">
        <v>326</v>
      </c>
      <c r="J91" s="56">
        <v>289</v>
      </c>
      <c r="K91" s="46" t="s">
        <v>361</v>
      </c>
      <c r="L91" s="57" t="s">
        <v>421</v>
      </c>
    </row>
    <row r="92" spans="2:12" x14ac:dyDescent="0.3">
      <c r="B92" s="56">
        <v>90</v>
      </c>
      <c r="C92" s="48" t="s">
        <v>220</v>
      </c>
      <c r="D92" s="57" t="s">
        <v>232</v>
      </c>
      <c r="F92" s="56">
        <v>190</v>
      </c>
      <c r="G92" s="46" t="s">
        <v>306</v>
      </c>
      <c r="H92" s="57" t="s">
        <v>119</v>
      </c>
      <c r="J92" s="56">
        <v>290</v>
      </c>
      <c r="K92" s="46" t="s">
        <v>361</v>
      </c>
      <c r="L92" s="57" t="s">
        <v>422</v>
      </c>
    </row>
    <row r="93" spans="2:12" x14ac:dyDescent="0.3">
      <c r="B93" s="56">
        <v>91</v>
      </c>
      <c r="C93" s="48" t="s">
        <v>220</v>
      </c>
      <c r="D93" s="57" t="s">
        <v>233</v>
      </c>
      <c r="F93" s="56">
        <v>191</v>
      </c>
      <c r="G93" s="46" t="s">
        <v>306</v>
      </c>
      <c r="H93" s="57" t="s">
        <v>327</v>
      </c>
      <c r="J93" s="56">
        <v>291</v>
      </c>
      <c r="K93" s="46" t="s">
        <v>361</v>
      </c>
      <c r="L93" s="57" t="s">
        <v>423</v>
      </c>
    </row>
    <row r="94" spans="2:12" x14ac:dyDescent="0.3">
      <c r="B94" s="56">
        <v>92</v>
      </c>
      <c r="C94" s="48" t="s">
        <v>220</v>
      </c>
      <c r="D94" s="57" t="s">
        <v>234</v>
      </c>
      <c r="F94" s="56">
        <v>192</v>
      </c>
      <c r="G94" s="46" t="s">
        <v>306</v>
      </c>
      <c r="H94" s="57" t="s">
        <v>328</v>
      </c>
      <c r="J94" s="56">
        <v>292</v>
      </c>
      <c r="K94" s="46" t="s">
        <v>361</v>
      </c>
      <c r="L94" s="57" t="s">
        <v>424</v>
      </c>
    </row>
    <row r="95" spans="2:12" x14ac:dyDescent="0.3">
      <c r="B95" s="56">
        <v>93</v>
      </c>
      <c r="C95" s="48" t="s">
        <v>220</v>
      </c>
      <c r="D95" s="57" t="s">
        <v>235</v>
      </c>
      <c r="F95" s="56">
        <v>193</v>
      </c>
      <c r="G95" s="46" t="s">
        <v>306</v>
      </c>
      <c r="H95" s="57" t="s">
        <v>329</v>
      </c>
      <c r="J95" s="56">
        <v>293</v>
      </c>
      <c r="K95" s="46" t="s">
        <v>361</v>
      </c>
      <c r="L95" s="57" t="s">
        <v>425</v>
      </c>
    </row>
    <row r="96" spans="2:12" x14ac:dyDescent="0.3">
      <c r="B96" s="56">
        <v>94</v>
      </c>
      <c r="C96" s="48" t="s">
        <v>220</v>
      </c>
      <c r="D96" s="57" t="s">
        <v>236</v>
      </c>
      <c r="F96" s="56">
        <v>194</v>
      </c>
      <c r="G96" s="46" t="s">
        <v>306</v>
      </c>
      <c r="H96" s="57" t="s">
        <v>330</v>
      </c>
      <c r="J96" s="56">
        <v>294</v>
      </c>
      <c r="K96" s="46" t="s">
        <v>361</v>
      </c>
      <c r="L96" s="57" t="s">
        <v>426</v>
      </c>
    </row>
    <row r="97" spans="2:12" x14ac:dyDescent="0.3">
      <c r="B97" s="56">
        <v>95</v>
      </c>
      <c r="C97" s="48" t="s">
        <v>220</v>
      </c>
      <c r="D97" s="57" t="s">
        <v>237</v>
      </c>
      <c r="F97" s="56">
        <v>195</v>
      </c>
      <c r="G97" s="46" t="s">
        <v>306</v>
      </c>
      <c r="H97" s="57" t="s">
        <v>331</v>
      </c>
      <c r="J97" s="56">
        <v>295</v>
      </c>
      <c r="K97" s="46" t="s">
        <v>361</v>
      </c>
      <c r="L97" s="57" t="s">
        <v>427</v>
      </c>
    </row>
    <row r="98" spans="2:12" x14ac:dyDescent="0.3">
      <c r="B98" s="56">
        <v>96</v>
      </c>
      <c r="C98" s="48" t="s">
        <v>220</v>
      </c>
      <c r="D98" s="57" t="s">
        <v>238</v>
      </c>
      <c r="F98" s="56">
        <v>196</v>
      </c>
      <c r="G98" s="46" t="s">
        <v>306</v>
      </c>
      <c r="H98" s="57" t="s">
        <v>332</v>
      </c>
      <c r="J98" s="56">
        <v>296</v>
      </c>
      <c r="K98" s="46" t="s">
        <v>361</v>
      </c>
      <c r="L98" s="57" t="s">
        <v>428</v>
      </c>
    </row>
    <row r="99" spans="2:12" x14ac:dyDescent="0.3">
      <c r="B99" s="56">
        <v>97</v>
      </c>
      <c r="C99" s="48" t="s">
        <v>220</v>
      </c>
      <c r="D99" s="57" t="s">
        <v>239</v>
      </c>
      <c r="F99" s="56">
        <v>197</v>
      </c>
      <c r="G99" s="46" t="s">
        <v>306</v>
      </c>
      <c r="H99" s="57" t="s">
        <v>333</v>
      </c>
      <c r="J99" s="56">
        <v>297</v>
      </c>
      <c r="K99" s="46" t="s">
        <v>361</v>
      </c>
      <c r="L99" s="57" t="s">
        <v>429</v>
      </c>
    </row>
    <row r="100" spans="2:12" x14ac:dyDescent="0.3">
      <c r="B100" s="56">
        <v>98</v>
      </c>
      <c r="C100" s="48" t="s">
        <v>220</v>
      </c>
      <c r="D100" s="57" t="s">
        <v>240</v>
      </c>
      <c r="F100" s="56">
        <v>198</v>
      </c>
      <c r="G100" s="46" t="s">
        <v>306</v>
      </c>
      <c r="H100" s="57" t="s">
        <v>124</v>
      </c>
      <c r="J100" s="56">
        <v>298</v>
      </c>
      <c r="K100" s="46" t="s">
        <v>361</v>
      </c>
      <c r="L100" s="57" t="s">
        <v>430</v>
      </c>
    </row>
    <row r="101" spans="2:12" x14ac:dyDescent="0.3">
      <c r="B101" s="56">
        <v>99</v>
      </c>
      <c r="C101" s="48" t="s">
        <v>220</v>
      </c>
      <c r="D101" s="57" t="s">
        <v>241</v>
      </c>
      <c r="F101" s="56">
        <v>199</v>
      </c>
      <c r="G101" s="46" t="s">
        <v>306</v>
      </c>
      <c r="H101" s="57" t="s">
        <v>334</v>
      </c>
      <c r="J101" s="56">
        <v>299</v>
      </c>
      <c r="K101" s="46" t="s">
        <v>361</v>
      </c>
      <c r="L101" s="57" t="s">
        <v>431</v>
      </c>
    </row>
    <row r="102" spans="2:12" ht="17.25" thickBot="1" x14ac:dyDescent="0.35">
      <c r="B102" s="58">
        <v>100</v>
      </c>
      <c r="C102" s="59" t="s">
        <v>220</v>
      </c>
      <c r="D102" s="60" t="s">
        <v>242</v>
      </c>
      <c r="F102" s="58">
        <v>200</v>
      </c>
      <c r="G102" s="61" t="s">
        <v>306</v>
      </c>
      <c r="H102" s="60" t="s">
        <v>335</v>
      </c>
      <c r="J102" s="58">
        <v>300</v>
      </c>
      <c r="K102" s="61" t="s">
        <v>432</v>
      </c>
      <c r="L102" s="60" t="s">
        <v>134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1</vt:i4>
      </vt:variant>
    </vt:vector>
  </HeadingPairs>
  <TitlesOfParts>
    <vt:vector size="10" baseType="lpstr">
      <vt:lpstr>함수개념</vt:lpstr>
      <vt:lpstr>절대참조&amp;상대참조</vt:lpstr>
      <vt:lpstr>함수마법사_입력</vt:lpstr>
      <vt:lpstr>함수마법사_활용</vt:lpstr>
      <vt:lpstr>기본속성</vt:lpstr>
      <vt:lpstr>자동합계</vt:lpstr>
      <vt:lpstr>&amp;</vt:lpstr>
      <vt:lpstr>함수OT</vt:lpstr>
      <vt:lpstr>모든함수</vt:lpstr>
      <vt:lpstr>성명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j</cp:lastModifiedBy>
  <cp:lastPrinted>2017-09-11T09:21:49Z</cp:lastPrinted>
  <dcterms:created xsi:type="dcterms:W3CDTF">2017-09-10T03:40:10Z</dcterms:created>
  <dcterms:modified xsi:type="dcterms:W3CDTF">2023-04-28T13:43:13Z</dcterms:modified>
</cp:coreProperties>
</file>