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★유튜브업로드\예제파일\"/>
    </mc:Choice>
  </mc:AlternateContent>
  <bookViews>
    <workbookView xWindow="0" yWindow="0" windowWidth="19230" windowHeight="8655" tabRatio="806" activeTab="2" xr2:uid="{0C2DC766-9B92-4D47-AF79-433556E3AD82}"/>
  </bookViews>
  <sheets>
    <sheet name="VLOOKUP정의" sheetId="1" r:id="rId1"/>
    <sheet name="VLOOKUP이해" sheetId="2" r:id="rId2"/>
    <sheet name="근사값" sheetId="21" r:id="rId3"/>
    <sheet name="DB_사원명부" sheetId="3" r:id="rId4"/>
    <sheet name="근로계약서" sheetId="4" r:id="rId5"/>
    <sheet name="급여명세서" sheetId="5" r:id="rId6"/>
    <sheet name="DB_품명&amp;규격" sheetId="6" r:id="rId7"/>
    <sheet name="DB_단가표" sheetId="7" r:id="rId8"/>
    <sheet name="DB_거래처명부" sheetId="8" r:id="rId9"/>
    <sheet name="양식_견적서" sheetId="9" r:id="rId10"/>
    <sheet name="양식_거래명세표" sheetId="10" r:id="rId11"/>
    <sheet name="연습_DB_사원명부" sheetId="14" r:id="rId12"/>
    <sheet name="연습_근로계약서" sheetId="12" r:id="rId13"/>
    <sheet name="연습_급여명세서" sheetId="13" r:id="rId14"/>
    <sheet name="연습_DB_품명&amp;규격" sheetId="15" r:id="rId15"/>
    <sheet name="연습_DB_단가표" sheetId="16" r:id="rId16"/>
    <sheet name="연습_DB_거래처명부" sheetId="17" r:id="rId17"/>
    <sheet name="연습_양식_견적서" sheetId="18" r:id="rId18"/>
    <sheet name="연습_양식_거래명세표" sheetId="19" r:id="rId19"/>
    <sheet name="연습_INDIRECT" sheetId="20" r:id="rId20"/>
  </sheets>
  <definedNames>
    <definedName name="거래처명1">DB_거래처명부!$C$5:$C$15</definedName>
    <definedName name="거래처명부1">DB_거래처명부!$C$5:$K$15</definedName>
    <definedName name="규격1">'DB_품명&amp;규격'!$D$4:$D$8</definedName>
    <definedName name="단가표1">DB_단가표!$B$5:$C$34</definedName>
    <definedName name="사원명부1">DB_사원명부!$B$5:$M$80</definedName>
    <definedName name="성명1">DB_사원명부!$B$5:$B$80</definedName>
    <definedName name="품명1">'DB_품명&amp;규격'!$B$4:$B$9</definedName>
    <definedName name="필드명_거래처명부1">DB_거래처명부!$C$4:$K$4</definedName>
    <definedName name="필드명_사원명부1">DB_사원명부!$B$4:$M$4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9" l="1"/>
  <c r="P19" i="10" l="1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18" i="10"/>
  <c r="J10" i="9"/>
  <c r="I11" i="9"/>
  <c r="J11" i="9" s="1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C5" i="5"/>
  <c r="C13" i="13" l="1"/>
  <c r="E12" i="13"/>
  <c r="C12" i="13"/>
  <c r="E11" i="13"/>
  <c r="C11" i="13"/>
  <c r="E10" i="13"/>
  <c r="C10" i="13"/>
  <c r="E9" i="13"/>
  <c r="C9" i="13"/>
  <c r="E8" i="13"/>
  <c r="C8" i="13"/>
  <c r="E7" i="13"/>
  <c r="C7" i="13"/>
  <c r="E6" i="13"/>
  <c r="C6" i="13"/>
  <c r="E5" i="13"/>
  <c r="C5" i="13"/>
  <c r="E4" i="13"/>
  <c r="E3" i="13"/>
  <c r="B3" i="13"/>
  <c r="E11" i="5"/>
  <c r="E10" i="5"/>
  <c r="C8" i="5"/>
  <c r="C11" i="5" l="1"/>
  <c r="C10" i="5"/>
  <c r="C9" i="5"/>
  <c r="C7" i="5"/>
  <c r="C6" i="5"/>
  <c r="E5" i="5"/>
  <c r="E4" i="5"/>
  <c r="F8" i="4"/>
  <c r="D8" i="4"/>
  <c r="F7" i="4"/>
  <c r="F31" i="4"/>
  <c r="E4" i="19"/>
  <c r="F31" i="12"/>
  <c r="F30" i="12"/>
  <c r="E3" i="5"/>
  <c r="B3" i="5"/>
  <c r="F30" i="4"/>
  <c r="C12" i="5" l="1"/>
  <c r="E7" i="5"/>
  <c r="E8" i="5"/>
  <c r="E9" i="5" s="1"/>
  <c r="E6" i="5"/>
  <c r="U14" i="19"/>
  <c r="H14" i="19" s="1"/>
  <c r="J30" i="18"/>
  <c r="E12" i="5" l="1"/>
  <c r="C13" i="5" s="1"/>
  <c r="J31" i="18"/>
  <c r="J32" i="18" s="1"/>
  <c r="J8" i="18" s="1"/>
  <c r="D8" i="18" s="1"/>
  <c r="E4" i="10" l="1"/>
  <c r="T18" i="10"/>
  <c r="T19" i="10"/>
  <c r="Y19" i="10" s="1"/>
  <c r="T20" i="10"/>
  <c r="Y20" i="10" s="1"/>
  <c r="T21" i="10"/>
  <c r="Y21" i="10" s="1"/>
  <c r="T22" i="10"/>
  <c r="Y22" i="10" s="1"/>
  <c r="T23" i="10"/>
  <c r="Y23" i="10" s="1"/>
  <c r="T24" i="10"/>
  <c r="Y24" i="10" s="1"/>
  <c r="T25" i="10"/>
  <c r="Y25" i="10" s="1"/>
  <c r="T26" i="10"/>
  <c r="Y26" i="10" s="1"/>
  <c r="T27" i="10"/>
  <c r="Y27" i="10" s="1"/>
  <c r="T28" i="10"/>
  <c r="Y28" i="10" s="1"/>
  <c r="T29" i="10"/>
  <c r="Y29" i="10" s="1"/>
  <c r="T30" i="10"/>
  <c r="Y30" i="10" s="1"/>
  <c r="T31" i="10"/>
  <c r="Y31" i="10" s="1"/>
  <c r="T32" i="10"/>
  <c r="Y32" i="10" s="1"/>
  <c r="T33" i="10"/>
  <c r="Y33" i="10" s="1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Y18" i="10" l="1"/>
  <c r="U14" i="10" s="1"/>
  <c r="H14" i="10" s="1"/>
  <c r="J30" i="9"/>
  <c r="J31" i="9" l="1"/>
  <c r="J32" i="9" s="1"/>
  <c r="J8" i="9" s="1"/>
  <c r="D8" i="9" s="1"/>
</calcChain>
</file>

<file path=xl/sharedStrings.xml><?xml version="1.0" encoding="utf-8"?>
<sst xmlns="http://schemas.openxmlformats.org/spreadsheetml/2006/main" count="1874" uniqueCount="646">
  <si>
    <t>INDEX &amp; MATCH 조합</t>
    <phoneticPr fontId="2" type="noConversion"/>
  </si>
  <si>
    <t>비슷한 함수</t>
    <phoneticPr fontId="2" type="noConversion"/>
  </si>
  <si>
    <t>합계</t>
  </si>
  <si>
    <t>한라봉</t>
  </si>
  <si>
    <t>수박</t>
  </si>
  <si>
    <t>바나나</t>
  </si>
  <si>
    <t>배</t>
  </si>
  <si>
    <t>사과</t>
  </si>
  <si>
    <t>복숭아</t>
  </si>
  <si>
    <t>딸기</t>
  </si>
  <si>
    <t>포도</t>
  </si>
  <si>
    <t>공급가액</t>
  </si>
  <si>
    <t>단가</t>
  </si>
  <si>
    <t>수량</t>
  </si>
  <si>
    <t>품명</t>
  </si>
  <si>
    <t>시간</t>
  </si>
  <si>
    <t>당도</t>
  </si>
  <si>
    <t>&lt;우리마트 일일 판매현황&gt;</t>
  </si>
  <si>
    <t>&lt;단가표&gt;</t>
  </si>
  <si>
    <t>ABC주식회사 사원명부</t>
  </si>
  <si>
    <t>성명</t>
  </si>
  <si>
    <t>소속</t>
  </si>
  <si>
    <t>직위</t>
  </si>
  <si>
    <t>성별</t>
  </si>
  <si>
    <t>주민등록번호</t>
  </si>
  <si>
    <t>생년월일</t>
  </si>
  <si>
    <t>나이</t>
  </si>
  <si>
    <t>주소</t>
  </si>
  <si>
    <t>입사일자</t>
  </si>
  <si>
    <t>연락처</t>
  </si>
  <si>
    <t>기본급여</t>
  </si>
  <si>
    <t>차량유지비</t>
  </si>
  <si>
    <t>강감찬</t>
  </si>
  <si>
    <t>구매팀</t>
  </si>
  <si>
    <t>사원</t>
  </si>
  <si>
    <t>남</t>
  </si>
  <si>
    <t>900811-1******</t>
  </si>
  <si>
    <t>서울시 영등포구</t>
  </si>
  <si>
    <t>010-800*-1656</t>
  </si>
  <si>
    <t>계백</t>
  </si>
  <si>
    <t>기획팀</t>
  </si>
  <si>
    <t>여</t>
  </si>
  <si>
    <t>831019-2******</t>
  </si>
  <si>
    <t>서울시 광진구</t>
  </si>
  <si>
    <t>010-944*-2804</t>
  </si>
  <si>
    <t>곽재우</t>
  </si>
  <si>
    <t>생산관리팀</t>
  </si>
  <si>
    <t>850603-1******</t>
  </si>
  <si>
    <t>서울시 도봉구</t>
  </si>
  <si>
    <t>010-302*-7620</t>
  </si>
  <si>
    <t>관창</t>
  </si>
  <si>
    <t>870530-2******</t>
  </si>
  <si>
    <t>서울시 동작구</t>
  </si>
  <si>
    <t>010-650*-9005</t>
  </si>
  <si>
    <t>광개토</t>
  </si>
  <si>
    <t>부장</t>
  </si>
  <si>
    <t>710503-1******</t>
  </si>
  <si>
    <t>서울시 강북구</t>
  </si>
  <si>
    <t>010-392*-2286</t>
  </si>
  <si>
    <t>권율</t>
  </si>
  <si>
    <t>영업1팀</t>
  </si>
  <si>
    <t>대리</t>
  </si>
  <si>
    <t>810723-1******</t>
  </si>
  <si>
    <t>서울시 송파구</t>
  </si>
  <si>
    <t>010-315*-3108</t>
  </si>
  <si>
    <t>김대건</t>
  </si>
  <si>
    <t>경영정보팀</t>
  </si>
  <si>
    <t>880801-1******</t>
  </si>
  <si>
    <t>010-361*-6639</t>
  </si>
  <si>
    <t>김두한</t>
  </si>
  <si>
    <t>영업2팀</t>
  </si>
  <si>
    <t>901230-2******</t>
  </si>
  <si>
    <t>010-026*-3054</t>
  </si>
  <si>
    <t>김부식</t>
  </si>
  <si>
    <t>개발팀</t>
  </si>
  <si>
    <t>690214-1******</t>
  </si>
  <si>
    <t>010-347*-6655</t>
  </si>
  <si>
    <t>김삿갓</t>
  </si>
  <si>
    <t>차장</t>
  </si>
  <si>
    <t>741226-2******</t>
  </si>
  <si>
    <t>서울시 양천구</t>
  </si>
  <si>
    <t>010-761*-6656</t>
  </si>
  <si>
    <t>김옥균</t>
  </si>
  <si>
    <t>831008-2******</t>
  </si>
  <si>
    <t>010-745*-0005</t>
  </si>
  <si>
    <t>김유신</t>
  </si>
  <si>
    <t>720916-2******</t>
  </si>
  <si>
    <t>서울시 관악구</t>
  </si>
  <si>
    <t>010-066*-4247</t>
  </si>
  <si>
    <t>김정호</t>
  </si>
  <si>
    <t>과장</t>
  </si>
  <si>
    <t>740903-1******</t>
  </si>
  <si>
    <t>서울시 용산구</t>
  </si>
  <si>
    <t>010-265*-6025</t>
  </si>
  <si>
    <t>논개</t>
  </si>
  <si>
    <t>800722-2******</t>
  </si>
  <si>
    <t>010-323*-2452</t>
  </si>
  <si>
    <t>단군</t>
  </si>
  <si>
    <t>총무팀</t>
  </si>
  <si>
    <t>721218-2******</t>
  </si>
  <si>
    <t>서울시 강남구</t>
  </si>
  <si>
    <t>010-402*-5525</t>
  </si>
  <si>
    <t>단원</t>
  </si>
  <si>
    <t>740606-1******</t>
  </si>
  <si>
    <t>010-827*-9945</t>
  </si>
  <si>
    <t>대조영</t>
  </si>
  <si>
    <t>840516-2******</t>
  </si>
  <si>
    <t>서울시 은평구</t>
  </si>
  <si>
    <t>010-930*-3088</t>
  </si>
  <si>
    <t>동명왕</t>
  </si>
  <si>
    <t>770529-2******</t>
  </si>
  <si>
    <t>010-227*-1561</t>
  </si>
  <si>
    <t>맹사성</t>
  </si>
  <si>
    <t>700422-1******</t>
  </si>
  <si>
    <t>서울시 서초구</t>
  </si>
  <si>
    <t>010-960*-6183</t>
  </si>
  <si>
    <t>문무왕</t>
  </si>
  <si>
    <t>720719-1******</t>
  </si>
  <si>
    <t>010-220*-0117</t>
  </si>
  <si>
    <t>문익점</t>
  </si>
  <si>
    <t>740611-1******</t>
  </si>
  <si>
    <t>010-444*-8951</t>
  </si>
  <si>
    <t>박문수</t>
  </si>
  <si>
    <t>851223-1******</t>
  </si>
  <si>
    <t>010-077*-6098</t>
  </si>
  <si>
    <t>박혁거세</t>
  </si>
  <si>
    <t>860602-2******</t>
  </si>
  <si>
    <t>010-940*-9567</t>
  </si>
  <si>
    <t>방정환</t>
  </si>
  <si>
    <t>840513-2******</t>
  </si>
  <si>
    <t>010-331*-5030</t>
  </si>
  <si>
    <t>백결</t>
  </si>
  <si>
    <t>780415-1******</t>
  </si>
  <si>
    <t>010-553*-0631</t>
  </si>
  <si>
    <t>사육신</t>
  </si>
  <si>
    <t>740605-2******</t>
  </si>
  <si>
    <t>010-078*-7047</t>
  </si>
  <si>
    <t>삼학사</t>
  </si>
  <si>
    <t>870613-1******</t>
  </si>
  <si>
    <t>010-343*-5565</t>
  </si>
  <si>
    <t>생육신</t>
  </si>
  <si>
    <t>770121-1******</t>
  </si>
  <si>
    <t>010-638*-7522</t>
  </si>
  <si>
    <t>서희</t>
  </si>
  <si>
    <t>운영팀</t>
  </si>
  <si>
    <t>711013-2******</t>
  </si>
  <si>
    <t>010-672*-6433</t>
  </si>
  <si>
    <t>손병희</t>
  </si>
  <si>
    <t>791205-1******</t>
  </si>
  <si>
    <t>010-145*-1457</t>
  </si>
  <si>
    <t>신사임당</t>
  </si>
  <si>
    <t>840417-1******</t>
  </si>
  <si>
    <t>010-521*-8465</t>
  </si>
  <si>
    <t>신숙주</t>
  </si>
  <si>
    <t>801104-2******</t>
  </si>
  <si>
    <t>010-534*-5486</t>
  </si>
  <si>
    <t>안중근</t>
  </si>
  <si>
    <t>690205-1******</t>
  </si>
  <si>
    <t>010-437*-6894</t>
  </si>
  <si>
    <t>안창호</t>
  </si>
  <si>
    <t>810523-2******</t>
  </si>
  <si>
    <t>010-689*-9690</t>
  </si>
  <si>
    <t>영조</t>
  </si>
  <si>
    <t>740824-1******</t>
  </si>
  <si>
    <t>010-660*-0014</t>
  </si>
  <si>
    <t>오세재</t>
  </si>
  <si>
    <t>860321-1******</t>
  </si>
  <si>
    <t>010-647*-3912</t>
  </si>
  <si>
    <t>온조왕</t>
  </si>
  <si>
    <t>840409-2******</t>
  </si>
  <si>
    <t>010-539*-8321</t>
  </si>
  <si>
    <t>원효</t>
  </si>
  <si>
    <t>790704-1******</t>
  </si>
  <si>
    <t>010-660*-8357</t>
  </si>
  <si>
    <t>유관순</t>
  </si>
  <si>
    <t>810405-1******</t>
  </si>
  <si>
    <t>010-317*-0033</t>
  </si>
  <si>
    <t>윤동주</t>
  </si>
  <si>
    <t>721202-1******</t>
  </si>
  <si>
    <t>010-349*-7920</t>
  </si>
  <si>
    <t>의자왕</t>
  </si>
  <si>
    <t>790828-1******</t>
  </si>
  <si>
    <t>010-818*-1925</t>
  </si>
  <si>
    <t>의천</t>
  </si>
  <si>
    <t>850719-1******</t>
  </si>
  <si>
    <t>010-855*-7032</t>
  </si>
  <si>
    <t>이담지</t>
  </si>
  <si>
    <t>홍보팀</t>
  </si>
  <si>
    <t>821130-2******</t>
  </si>
  <si>
    <t>010-401*-7032</t>
  </si>
  <si>
    <t>이사부</t>
  </si>
  <si>
    <t>710502-2******</t>
  </si>
  <si>
    <t>010-032*-2857</t>
  </si>
  <si>
    <t>이상</t>
  </si>
  <si>
    <t>831013-1******</t>
  </si>
  <si>
    <t>010-767*-2889</t>
  </si>
  <si>
    <t>이수일</t>
  </si>
  <si>
    <t>880619-2******</t>
  </si>
  <si>
    <t>서울시 서대문구</t>
  </si>
  <si>
    <t>010-302*-9658</t>
  </si>
  <si>
    <t>이순신</t>
  </si>
  <si>
    <t>840503-1******</t>
  </si>
  <si>
    <t>서울시 금천구</t>
  </si>
  <si>
    <t>010-573*-7868</t>
  </si>
  <si>
    <t>이완용</t>
  </si>
  <si>
    <t>750128-1******</t>
  </si>
  <si>
    <t>010-777*-5075</t>
  </si>
  <si>
    <t>이율곡</t>
  </si>
  <si>
    <t>761220-1******</t>
  </si>
  <si>
    <t>010-943*-7739</t>
  </si>
  <si>
    <t>이인로</t>
  </si>
  <si>
    <t>910528-2******</t>
  </si>
  <si>
    <t>010-749*-0268</t>
  </si>
  <si>
    <t>이중섭</t>
  </si>
  <si>
    <t>900422-2******</t>
  </si>
  <si>
    <t>010-920*-4503</t>
  </si>
  <si>
    <t>이퇴계</t>
  </si>
  <si>
    <t>810612-1******</t>
  </si>
  <si>
    <t>010-875*-9222</t>
  </si>
  <si>
    <t>일연</t>
  </si>
  <si>
    <t>830811-1******</t>
  </si>
  <si>
    <t>010-673*-1622</t>
  </si>
  <si>
    <t>임꺽정</t>
  </si>
  <si>
    <t>830118-1******</t>
  </si>
  <si>
    <t>010-620*-4497</t>
  </si>
  <si>
    <t>임춘</t>
  </si>
  <si>
    <t>831203-1******</t>
  </si>
  <si>
    <t>010-495*-6148</t>
  </si>
  <si>
    <t>장보고</t>
  </si>
  <si>
    <t>780501-1******</t>
  </si>
  <si>
    <t>010-674*-1883</t>
  </si>
  <si>
    <t>장영실</t>
  </si>
  <si>
    <t>730214-1******</t>
  </si>
  <si>
    <t>010-143*-8366</t>
  </si>
  <si>
    <t>전봉준</t>
  </si>
  <si>
    <t>830125-1******</t>
  </si>
  <si>
    <t>010-475*-4850</t>
  </si>
  <si>
    <t>정약용</t>
  </si>
  <si>
    <t>831008-1******</t>
  </si>
  <si>
    <t>010-890*-9216</t>
  </si>
  <si>
    <t>정조</t>
  </si>
  <si>
    <t>860327-1******</t>
  </si>
  <si>
    <t>010-022*-8386</t>
  </si>
  <si>
    <t>정중부</t>
  </si>
  <si>
    <t>721017-2******</t>
  </si>
  <si>
    <t>010-954*-8106</t>
  </si>
  <si>
    <t>조통</t>
  </si>
  <si>
    <t>720206-1******</t>
  </si>
  <si>
    <t>010-484*-8435</t>
  </si>
  <si>
    <t>지석영</t>
  </si>
  <si>
    <t>811016-1******</t>
  </si>
  <si>
    <t>010-916*-5709</t>
  </si>
  <si>
    <t>최무선</t>
  </si>
  <si>
    <t>791007-2******</t>
  </si>
  <si>
    <t>010-459*-7179</t>
  </si>
  <si>
    <t>최영</t>
  </si>
  <si>
    <t>860129-2******</t>
  </si>
  <si>
    <t>010-608*-0687</t>
  </si>
  <si>
    <t>최충</t>
  </si>
  <si>
    <t>790330-1******</t>
  </si>
  <si>
    <t>010-640*-5411</t>
  </si>
  <si>
    <t>태조</t>
  </si>
  <si>
    <t>710912-1******</t>
  </si>
  <si>
    <t>서울시 성북구</t>
  </si>
  <si>
    <t>010-686*-1171</t>
  </si>
  <si>
    <t>한석봉</t>
  </si>
  <si>
    <t>710216-1******</t>
  </si>
  <si>
    <t>010-796*-2864</t>
  </si>
  <si>
    <t>함순</t>
  </si>
  <si>
    <t>860130-1******</t>
  </si>
  <si>
    <t>010-570*-0890</t>
  </si>
  <si>
    <t>혜초</t>
  </si>
  <si>
    <t>800706-1******</t>
  </si>
  <si>
    <t>010-142*-8732</t>
  </si>
  <si>
    <t>홍경래</t>
  </si>
  <si>
    <t>881204-1******</t>
  </si>
  <si>
    <t>서울시 강동구</t>
  </si>
  <si>
    <t>010-603*-6348</t>
  </si>
  <si>
    <t>홍길동</t>
  </si>
  <si>
    <t>811115-1******</t>
  </si>
  <si>
    <t>010-610*-9575</t>
  </si>
  <si>
    <t>홍익한</t>
  </si>
  <si>
    <t>860707-1******</t>
  </si>
  <si>
    <t>서울시 성동구</t>
  </si>
  <si>
    <t>010-926*-3393</t>
  </si>
  <si>
    <t>황보항</t>
  </si>
  <si>
    <t>761227-1******</t>
  </si>
  <si>
    <t>010-266*-4794</t>
  </si>
  <si>
    <t>황진이</t>
  </si>
  <si>
    <t>900103-1******</t>
  </si>
  <si>
    <t>010-007*-6561</t>
  </si>
  <si>
    <t>황희</t>
  </si>
  <si>
    <t>900713-2******</t>
  </si>
  <si>
    <t>010-455*-4344</t>
  </si>
  <si>
    <t>근로계약서</t>
    <phoneticPr fontId="11" type="noConversion"/>
  </si>
  <si>
    <t xml:space="preserve"> 1. 양 당사자</t>
    <phoneticPr fontId="11" type="noConversion"/>
  </si>
  <si>
    <t>사업주</t>
    <phoneticPr fontId="2" type="noConversion"/>
  </si>
  <si>
    <t>성명</t>
    <phoneticPr fontId="2" type="noConversion"/>
  </si>
  <si>
    <t>홍길동</t>
    <phoneticPr fontId="2" type="noConversion"/>
  </si>
  <si>
    <t>사업장
등록번호</t>
    <phoneticPr fontId="2" type="noConversion"/>
  </si>
  <si>
    <t>업체명</t>
    <phoneticPr fontId="11" type="noConversion"/>
  </si>
  <si>
    <t>ABC주식회사</t>
    <phoneticPr fontId="2" type="noConversion"/>
  </si>
  <si>
    <t>전화번호</t>
    <phoneticPr fontId="2" type="noConversion"/>
  </si>
  <si>
    <t>02)1234-1234</t>
    <phoneticPr fontId="2" type="noConversion"/>
  </si>
  <si>
    <t>소재지</t>
    <phoneticPr fontId="2" type="noConversion"/>
  </si>
  <si>
    <t>서울특별시 서초구</t>
    <phoneticPr fontId="2" type="noConversion"/>
  </si>
  <si>
    <t>근로자</t>
    <phoneticPr fontId="2" type="noConversion"/>
  </si>
  <si>
    <t>생년월일</t>
    <phoneticPr fontId="2" type="noConversion"/>
  </si>
  <si>
    <t>주소</t>
    <phoneticPr fontId="11" type="noConversion"/>
  </si>
  <si>
    <t>주민등록번호</t>
    <phoneticPr fontId="2" type="noConversion"/>
  </si>
  <si>
    <t>2. 소정근로시간</t>
    <phoneticPr fontId="11" type="noConversion"/>
  </si>
  <si>
    <t>근무일/휴일</t>
    <phoneticPr fontId="2" type="noConversion"/>
  </si>
  <si>
    <t>월요일 ~ 금요일까지</t>
    <phoneticPr fontId="2" type="noConversion"/>
  </si>
  <si>
    <t>근무시간</t>
    <phoneticPr fontId="2" type="noConversion"/>
  </si>
  <si>
    <t>09:00 ~ 18:00</t>
    <phoneticPr fontId="2" type="noConversion"/>
  </si>
  <si>
    <t>점심시간</t>
    <phoneticPr fontId="2" type="noConversion"/>
  </si>
  <si>
    <t>13:00 ~ 14:00</t>
    <phoneticPr fontId="2" type="noConversion"/>
  </si>
  <si>
    <t>야근시 저녁시간</t>
    <phoneticPr fontId="2" type="noConversion"/>
  </si>
  <si>
    <t>18:00 ~ 18:40</t>
    <phoneticPr fontId="2" type="noConversion"/>
  </si>
  <si>
    <t xml:space="preserve"> 3. 임금</t>
    <phoneticPr fontId="2" type="noConversion"/>
  </si>
  <si>
    <t>기본급여</t>
    <phoneticPr fontId="2" type="noConversion"/>
  </si>
  <si>
    <t>임금지급일</t>
    <phoneticPr fontId="2" type="noConversion"/>
  </si>
  <si>
    <t>익월 10일 지급</t>
    <phoneticPr fontId="2" type="noConversion"/>
  </si>
  <si>
    <t>교통비</t>
    <phoneticPr fontId="2" type="noConversion"/>
  </si>
  <si>
    <t>식대</t>
    <phoneticPr fontId="2" type="noConversion"/>
  </si>
  <si>
    <t>상여금</t>
    <phoneticPr fontId="2" type="noConversion"/>
  </si>
  <si>
    <t>구정, 추석, 하계휴가, 연말 총 4차례 기본급여의 50%씩 지급 (총200%)</t>
    <phoneticPr fontId="2" type="noConversion"/>
  </si>
  <si>
    <t>시간외 수당</t>
    <phoneticPr fontId="2" type="noConversion"/>
  </si>
  <si>
    <t>평일</t>
    <phoneticPr fontId="2" type="noConversion"/>
  </si>
  <si>
    <t>18:40 이후부터 30분 단위로 계산하여 회사내규의 직급에
따른 표준시간당 임금의 150% 지급</t>
    <phoneticPr fontId="2" type="noConversion"/>
  </si>
  <si>
    <t>기타</t>
    <phoneticPr fontId="2" type="noConversion"/>
  </si>
  <si>
    <t>표준시간당 임금의 150% 이외 교통비와 식사비 지급</t>
    <phoneticPr fontId="2" type="noConversion"/>
  </si>
  <si>
    <t>퇴직금</t>
    <phoneticPr fontId="2" type="noConversion"/>
  </si>
  <si>
    <t>금액</t>
    <phoneticPr fontId="2" type="noConversion"/>
  </si>
  <si>
    <t xml:space="preserve">근로기준법에 의거 </t>
    <phoneticPr fontId="2" type="noConversion"/>
  </si>
  <si>
    <t>지급방법</t>
    <phoneticPr fontId="2" type="noConversion"/>
  </si>
  <si>
    <t>매년 연말에 지급</t>
  </si>
  <si>
    <t>사업주와 근로자간 협의에 의한 지정통장에만 입금</t>
    <phoneticPr fontId="2" type="noConversion"/>
  </si>
  <si>
    <t>입금통장</t>
    <phoneticPr fontId="2" type="noConversion"/>
  </si>
  <si>
    <t>4. 기타</t>
    <phoneticPr fontId="11" type="noConversion"/>
  </si>
  <si>
    <t>근무장소</t>
    <phoneticPr fontId="2" type="noConversion"/>
  </si>
  <si>
    <t>연차유급휴가</t>
    <phoneticPr fontId="2" type="noConversion"/>
  </si>
  <si>
    <t>근로기준법에 정하는 바에 따라 부여함</t>
    <phoneticPr fontId="2" type="noConversion"/>
  </si>
  <si>
    <t>이 계약에 정함이 없는 사항은 근로기준법령에 의함.</t>
    <phoneticPr fontId="2" type="noConversion"/>
  </si>
  <si>
    <t>년           월           일</t>
    <phoneticPr fontId="2" type="noConversion"/>
  </si>
  <si>
    <t xml:space="preserve">사 업 주 : </t>
    <phoneticPr fontId="2" type="noConversion"/>
  </si>
  <si>
    <t xml:space="preserve">근 로 자 : </t>
    <phoneticPr fontId="2" type="noConversion"/>
  </si>
  <si>
    <t>50K</t>
  </si>
  <si>
    <t>40K</t>
  </si>
  <si>
    <t>30K</t>
  </si>
  <si>
    <t>20K</t>
  </si>
  <si>
    <t>10K</t>
  </si>
  <si>
    <t>규격</t>
    <phoneticPr fontId="2" type="noConversion"/>
  </si>
  <si>
    <t>품명</t>
    <phoneticPr fontId="2" type="noConversion"/>
  </si>
  <si>
    <t>※ 품명 및 규격리스트</t>
    <phoneticPr fontId="2" type="noConversion"/>
  </si>
  <si>
    <t>단가</t>
    <phoneticPr fontId="2" type="noConversion"/>
  </si>
  <si>
    <t>품명 및 규격</t>
    <phoneticPr fontId="2" type="noConversion"/>
  </si>
  <si>
    <t>&lt;단가표&gt;</t>
    <phoneticPr fontId="2" type="noConversion"/>
  </si>
  <si>
    <t>010-4567-****</t>
  </si>
  <si>
    <t>강민호</t>
  </si>
  <si>
    <t>VV</t>
    <phoneticPr fontId="2" type="noConversion"/>
  </si>
  <si>
    <t>KK</t>
    <phoneticPr fontId="2" type="noConversion"/>
  </si>
  <si>
    <t>서울시 강북구</t>
    <phoneticPr fontId="2" type="noConversion"/>
  </si>
  <si>
    <t>111-11-12345</t>
    <phoneticPr fontId="2" type="noConversion"/>
  </si>
  <si>
    <t>H11</t>
    <phoneticPr fontId="2" type="noConversion"/>
  </si>
  <si>
    <t>현대자동차㈜</t>
  </si>
  <si>
    <t>010-1234-****</t>
  </si>
  <si>
    <t>이종범</t>
  </si>
  <si>
    <t>UU</t>
    <phoneticPr fontId="2" type="noConversion"/>
  </si>
  <si>
    <t>JJ</t>
    <phoneticPr fontId="2" type="noConversion"/>
  </si>
  <si>
    <t>서울시 양천구</t>
    <phoneticPr fontId="2" type="noConversion"/>
  </si>
  <si>
    <t>110-10-10101</t>
    <phoneticPr fontId="2" type="noConversion"/>
  </si>
  <si>
    <t>K10</t>
    <phoneticPr fontId="2" type="noConversion"/>
  </si>
  <si>
    <t>기아자동차㈜</t>
  </si>
  <si>
    <t>010-0000-****</t>
  </si>
  <si>
    <t>류현진</t>
  </si>
  <si>
    <t>TT</t>
    <phoneticPr fontId="2" type="noConversion"/>
  </si>
  <si>
    <t>II</t>
    <phoneticPr fontId="2" type="noConversion"/>
  </si>
  <si>
    <t>서울시 동작구</t>
    <phoneticPr fontId="2" type="noConversion"/>
  </si>
  <si>
    <t>109-99-99999</t>
  </si>
  <si>
    <t>S09</t>
    <phoneticPr fontId="2" type="noConversion"/>
  </si>
  <si>
    <t>삼성전자㈜</t>
  </si>
  <si>
    <t>010-9999-****</t>
  </si>
  <si>
    <t>이대호</t>
  </si>
  <si>
    <t>SS</t>
    <phoneticPr fontId="2" type="noConversion"/>
  </si>
  <si>
    <t>HH</t>
    <phoneticPr fontId="2" type="noConversion"/>
  </si>
  <si>
    <t>서울시 도봉구</t>
    <phoneticPr fontId="2" type="noConversion"/>
  </si>
  <si>
    <t>108-88-88888</t>
  </si>
  <si>
    <t>P08</t>
    <phoneticPr fontId="2" type="noConversion"/>
  </si>
  <si>
    <t>㈜포스코</t>
  </si>
  <si>
    <t>010-8888-****</t>
  </si>
  <si>
    <t>기보배</t>
  </si>
  <si>
    <t>RR</t>
    <phoneticPr fontId="2" type="noConversion"/>
  </si>
  <si>
    <t>GG</t>
    <phoneticPr fontId="2" type="noConversion"/>
  </si>
  <si>
    <t>107-77-77777</t>
  </si>
  <si>
    <t>H07</t>
    <phoneticPr fontId="2" type="noConversion"/>
  </si>
  <si>
    <t>현대모비스㈜</t>
  </si>
  <si>
    <t>010-7777-****</t>
  </si>
  <si>
    <t>진종오</t>
  </si>
  <si>
    <t>QQ</t>
    <phoneticPr fontId="2" type="noConversion"/>
  </si>
  <si>
    <t>FF</t>
    <phoneticPr fontId="2" type="noConversion"/>
  </si>
  <si>
    <t>서울시 송파구</t>
    <phoneticPr fontId="2" type="noConversion"/>
  </si>
  <si>
    <t>106-66-66666</t>
  </si>
  <si>
    <t>D06</t>
    <phoneticPr fontId="2" type="noConversion"/>
  </si>
  <si>
    <t>㈜대우인터내셔널</t>
  </si>
  <si>
    <t>010-6666-****</t>
  </si>
  <si>
    <t>김소희</t>
  </si>
  <si>
    <t>PP</t>
    <phoneticPr fontId="2" type="noConversion"/>
  </si>
  <si>
    <t>EE</t>
    <phoneticPr fontId="2" type="noConversion"/>
  </si>
  <si>
    <t>105-55-55555</t>
  </si>
  <si>
    <t>P05</t>
    <phoneticPr fontId="2" type="noConversion"/>
  </si>
  <si>
    <t>㈜포스코건설</t>
  </si>
  <si>
    <t>010-5555-****</t>
  </si>
  <si>
    <t>김우진</t>
  </si>
  <si>
    <t>OO</t>
    <phoneticPr fontId="2" type="noConversion"/>
  </si>
  <si>
    <t>DD</t>
    <phoneticPr fontId="2" type="noConversion"/>
  </si>
  <si>
    <t>104-44-44444</t>
  </si>
  <si>
    <t>L04</t>
    <phoneticPr fontId="2" type="noConversion"/>
  </si>
  <si>
    <t>㈜엘지상사</t>
  </si>
  <si>
    <t>010-4444-****</t>
  </si>
  <si>
    <t>박상영</t>
  </si>
  <si>
    <t>NN</t>
    <phoneticPr fontId="2" type="noConversion"/>
  </si>
  <si>
    <t>CC</t>
    <phoneticPr fontId="2" type="noConversion"/>
  </si>
  <si>
    <t>103-33-33333</t>
  </si>
  <si>
    <t>S03</t>
    <phoneticPr fontId="2" type="noConversion"/>
  </si>
  <si>
    <t>삼성중공업㈜</t>
  </si>
  <si>
    <t>010-3333-****</t>
  </si>
  <si>
    <t>박찬호</t>
  </si>
  <si>
    <t>MM</t>
    <phoneticPr fontId="2" type="noConversion"/>
  </si>
  <si>
    <t>BB</t>
    <phoneticPr fontId="2" type="noConversion"/>
  </si>
  <si>
    <t>서울시 광진구</t>
    <phoneticPr fontId="2" type="noConversion"/>
  </si>
  <si>
    <t>102-22-22222</t>
    <phoneticPr fontId="2" type="noConversion"/>
  </si>
  <si>
    <t>S02</t>
    <phoneticPr fontId="2" type="noConversion"/>
  </si>
  <si>
    <t>에쓰오일㈜</t>
  </si>
  <si>
    <t>010-2222-****</t>
  </si>
  <si>
    <t>이승엽</t>
  </si>
  <si>
    <t>LL</t>
    <phoneticPr fontId="2" type="noConversion"/>
  </si>
  <si>
    <t>AA</t>
    <phoneticPr fontId="2" type="noConversion"/>
  </si>
  <si>
    <t>서울시 영등포구</t>
    <phoneticPr fontId="2" type="noConversion"/>
  </si>
  <si>
    <t>101-11-11111</t>
    <phoneticPr fontId="2" type="noConversion"/>
  </si>
  <si>
    <t>H01</t>
    <phoneticPr fontId="2" type="noConversion"/>
  </si>
  <si>
    <t>현대중공업㈜</t>
  </si>
  <si>
    <t>담당자</t>
    <phoneticPr fontId="2" type="noConversion"/>
  </si>
  <si>
    <t>종목</t>
    <phoneticPr fontId="2" type="noConversion"/>
  </si>
  <si>
    <t>업태</t>
    <phoneticPr fontId="2" type="noConversion"/>
  </si>
  <si>
    <t>주소</t>
    <phoneticPr fontId="2" type="noConversion"/>
  </si>
  <si>
    <t>대표자명</t>
    <phoneticPr fontId="2" type="noConversion"/>
  </si>
  <si>
    <t>사업자 등록번호</t>
    <phoneticPr fontId="2" type="noConversion"/>
  </si>
  <si>
    <t>코드넘버</t>
    <phoneticPr fontId="2" type="noConversion"/>
  </si>
  <si>
    <t>거래처명</t>
    <phoneticPr fontId="2" type="noConversion"/>
  </si>
  <si>
    <t>번호</t>
    <phoneticPr fontId="2" type="noConversion"/>
  </si>
  <si>
    <t>&lt;거래처명부&gt;</t>
    <phoneticPr fontId="2" type="noConversion"/>
  </si>
  <si>
    <t>합계금액</t>
  </si>
  <si>
    <t>abc12345@na***.com</t>
    <phoneticPr fontId="2" type="noConversion"/>
  </si>
  <si>
    <t>이메일</t>
    <phoneticPr fontId="2" type="noConversion"/>
  </si>
  <si>
    <t>세액</t>
    <phoneticPr fontId="2" type="noConversion"/>
  </si>
  <si>
    <t>010-1111-****</t>
    <phoneticPr fontId="2" type="noConversion"/>
  </si>
  <si>
    <t>연락처</t>
    <phoneticPr fontId="2" type="noConversion"/>
  </si>
  <si>
    <t>공급가총액</t>
  </si>
  <si>
    <t>홍   길   동</t>
    <phoneticPr fontId="2" type="noConversion"/>
  </si>
  <si>
    <t>규격</t>
  </si>
  <si>
    <t>번호</t>
  </si>
  <si>
    <t>합계금액
(공급가액+세액)</t>
    <phoneticPr fontId="2" type="noConversion"/>
  </si>
  <si>
    <t>(051)123-1234</t>
    <phoneticPr fontId="2" type="noConversion"/>
  </si>
  <si>
    <t>전화번호</t>
  </si>
  <si>
    <t>부산광역시 중구 중앙대로 12345 블라빌딩 501호</t>
    <phoneticPr fontId="2" type="noConversion"/>
  </si>
  <si>
    <t>사업장</t>
  </si>
  <si>
    <t>귀중</t>
    <phoneticPr fontId="2" type="noConversion"/>
  </si>
  <si>
    <t>이블라</t>
    <phoneticPr fontId="2" type="noConversion"/>
  </si>
  <si>
    <t>상호
(법인명)</t>
  </si>
  <si>
    <t>아래와 같이 견적합니다.</t>
  </si>
  <si>
    <t>123-45-67891</t>
    <phoneticPr fontId="2" type="noConversion"/>
  </si>
  <si>
    <t>등록번호</t>
  </si>
  <si>
    <t>공
급
자</t>
    <phoneticPr fontId="2" type="noConversion"/>
  </si>
  <si>
    <t>견   적   서</t>
    <phoneticPr fontId="2" type="noConversion"/>
  </si>
  <si>
    <t>공급가액</t>
    <phoneticPr fontId="2" type="noConversion"/>
  </si>
  <si>
    <t>수량</t>
    <phoneticPr fontId="2" type="noConversion"/>
  </si>
  <si>
    <t>일자</t>
    <phoneticPr fontId="2" type="noConversion"/>
  </si>
  <si>
    <t>종
목</t>
    <phoneticPr fontId="2" type="noConversion"/>
  </si>
  <si>
    <t>아래와 같이 공급합니다.</t>
    <phoneticPr fontId="2" type="noConversion"/>
  </si>
  <si>
    <t>부산광역시 중구 중앙대로12345 블라빌딩 501호</t>
    <phoneticPr fontId="2" type="noConversion"/>
  </si>
  <si>
    <t>사업장
주소</t>
    <phoneticPr fontId="2" type="noConversion"/>
  </si>
  <si>
    <t>귀하</t>
    <phoneticPr fontId="2" type="noConversion"/>
  </si>
  <si>
    <t>성
명</t>
    <phoneticPr fontId="2" type="noConversion"/>
  </si>
  <si>
    <t>상호</t>
    <phoneticPr fontId="2" type="noConversion"/>
  </si>
  <si>
    <t>일</t>
    <phoneticPr fontId="2" type="noConversion"/>
  </si>
  <si>
    <t>월</t>
    <phoneticPr fontId="2" type="noConversion"/>
  </si>
  <si>
    <t>년</t>
    <phoneticPr fontId="2" type="noConversion"/>
  </si>
  <si>
    <t>등록
번호</t>
    <phoneticPr fontId="2" type="noConversion"/>
  </si>
  <si>
    <t>문서번호 :</t>
    <phoneticPr fontId="2" type="noConversion"/>
  </si>
  <si>
    <t>거래명세표</t>
    <phoneticPr fontId="2" type="noConversion"/>
  </si>
  <si>
    <t>&lt;우리대학 경영학과&gt;</t>
    <phoneticPr fontId="2" type="noConversion"/>
  </si>
  <si>
    <t>점수(이상)</t>
    <phoneticPr fontId="2" type="noConversion"/>
  </si>
  <si>
    <t>학점</t>
    <phoneticPr fontId="2" type="noConversion"/>
  </si>
  <si>
    <t>이름</t>
    <phoneticPr fontId="2" type="noConversion"/>
  </si>
  <si>
    <t>점수</t>
    <phoneticPr fontId="2" type="noConversion"/>
  </si>
  <si>
    <t>F</t>
    <phoneticPr fontId="2" type="noConversion"/>
  </si>
  <si>
    <t>A</t>
    <phoneticPr fontId="2" type="noConversion"/>
  </si>
  <si>
    <t>D</t>
    <phoneticPr fontId="2" type="noConversion"/>
  </si>
  <si>
    <t>B</t>
    <phoneticPr fontId="2" type="noConversion"/>
  </si>
  <si>
    <t>C</t>
    <phoneticPr fontId="2" type="noConversion"/>
  </si>
  <si>
    <t>C+</t>
    <phoneticPr fontId="2" type="noConversion"/>
  </si>
  <si>
    <t>E</t>
    <phoneticPr fontId="2" type="noConversion"/>
  </si>
  <si>
    <t>B+</t>
    <phoneticPr fontId="2" type="noConversion"/>
  </si>
  <si>
    <t>G</t>
    <phoneticPr fontId="2" type="noConversion"/>
  </si>
  <si>
    <t>A+</t>
    <phoneticPr fontId="2" type="noConversion"/>
  </si>
  <si>
    <t>H</t>
    <phoneticPr fontId="2" type="noConversion"/>
  </si>
  <si>
    <t>I</t>
    <phoneticPr fontId="2" type="noConversion"/>
  </si>
  <si>
    <t>&lt;학점표&gt;</t>
    <phoneticPr fontId="2" type="noConversion"/>
  </si>
  <si>
    <t>소속</t>
    <phoneticPr fontId="2" type="noConversion"/>
  </si>
  <si>
    <t>직위</t>
    <phoneticPr fontId="2" type="noConversion"/>
  </si>
  <si>
    <t>고용보험</t>
    <phoneticPr fontId="2" type="noConversion"/>
  </si>
  <si>
    <t>국민연금</t>
    <phoneticPr fontId="2" type="noConversion"/>
  </si>
  <si>
    <t>차량유지비</t>
    <phoneticPr fontId="2" type="noConversion"/>
  </si>
  <si>
    <t>건강보험</t>
    <phoneticPr fontId="2" type="noConversion"/>
  </si>
  <si>
    <t>휴대전화</t>
    <phoneticPr fontId="2" type="noConversion"/>
  </si>
  <si>
    <t>장기요양보험</t>
    <phoneticPr fontId="2" type="noConversion"/>
  </si>
  <si>
    <t>야근수당</t>
    <phoneticPr fontId="2" type="noConversion"/>
  </si>
  <si>
    <t>소득세</t>
    <phoneticPr fontId="2" type="noConversion"/>
  </si>
  <si>
    <t>주민세</t>
    <phoneticPr fontId="2" type="noConversion"/>
  </si>
  <si>
    <t>급여총액</t>
    <phoneticPr fontId="2" type="noConversion"/>
  </si>
  <si>
    <t>공제합계</t>
    <phoneticPr fontId="2" type="noConversion"/>
  </si>
  <si>
    <t>실수령액</t>
    <phoneticPr fontId="2" type="noConversion"/>
  </si>
  <si>
    <t>입사일자</t>
    <phoneticPr fontId="2" type="noConversion"/>
  </si>
  <si>
    <t>딸기</t>
    <phoneticPr fontId="2" type="noConversion"/>
  </si>
  <si>
    <t>VLOOKUP함수</t>
    <phoneticPr fontId="2" type="noConversion"/>
  </si>
  <si>
    <t>정의</t>
    <phoneticPr fontId="2" type="noConversion"/>
  </si>
  <si>
    <t>참조표에 있는 데이터를 스스로 찾아서 가져오는 함수</t>
    <phoneticPr fontId="2" type="noConversion"/>
  </si>
  <si>
    <t>인수1</t>
    <phoneticPr fontId="2" type="noConversion"/>
  </si>
  <si>
    <t xml:space="preserve">1)주체 / 가장 어렵다. </t>
    <phoneticPr fontId="2" type="noConversion"/>
  </si>
  <si>
    <t>인수2</t>
    <phoneticPr fontId="2" type="noConversion"/>
  </si>
  <si>
    <t>1) Table array : 참조표의 범위</t>
    <phoneticPr fontId="2" type="noConversion"/>
  </si>
  <si>
    <t>2) 필드명은 잡아도 되고 안잡아도 된다. 상관없다.</t>
    <phoneticPr fontId="2" type="noConversion"/>
  </si>
  <si>
    <t>3) 인수1의 주체가 첫번째 필드가 되도록 범위를 잡아야 한다.</t>
    <phoneticPr fontId="2" type="noConversion"/>
  </si>
  <si>
    <t>4) 자동채움 할 경우 범위고정의 유의해야 한다.</t>
    <phoneticPr fontId="2" type="noConversion"/>
  </si>
  <si>
    <t>5) 보통 이름정의를 많이 사용한다. (F3키 활용)</t>
    <phoneticPr fontId="2" type="noConversion"/>
  </si>
  <si>
    <t>인수3</t>
    <phoneticPr fontId="2" type="noConversion"/>
  </si>
  <si>
    <t>1) 인수2의 범위중 필요한 필드의 열번호</t>
    <phoneticPr fontId="2" type="noConversion"/>
  </si>
  <si>
    <t>2) MATCH 함수 활용</t>
    <phoneticPr fontId="2" type="noConversion"/>
  </si>
  <si>
    <t>인수4</t>
    <phoneticPr fontId="2" type="noConversion"/>
  </si>
  <si>
    <t>외울때</t>
    <phoneticPr fontId="2" type="noConversion"/>
  </si>
  <si>
    <t>2) 0 (FALSE) 일때 : 정확히 일치</t>
    <phoneticPr fontId="2" type="noConversion"/>
  </si>
  <si>
    <t>1) 옵션 : 주체(인수1)와 참조표의 범위중 첫번째 필드를 서로 비교할 때</t>
    <phoneticPr fontId="2" type="noConversion"/>
  </si>
  <si>
    <t xml:space="preserve">       - 주체가 텍스트이면 무조건 0이다. 텍스트는 근사값이 존재할 수 없다.</t>
    <phoneticPr fontId="2" type="noConversion"/>
  </si>
  <si>
    <t>3) 1 (TRUE) 일때 : 근사값</t>
    <phoneticPr fontId="2" type="noConversion"/>
  </si>
  <si>
    <t xml:space="preserve">       - 주체가 참조표로 비교하러 갈때 작거나 같은 값으로 찾아간다.</t>
    <phoneticPr fontId="2" type="noConversion"/>
  </si>
  <si>
    <t xml:space="preserve">       - 참조표가 꼭 오름차순으로 되어야 한다.</t>
    <phoneticPr fontId="2" type="noConversion"/>
  </si>
  <si>
    <t>VLOOKUP ( 주체, 참조표의 범위, 열번호, 옵션)</t>
    <phoneticPr fontId="2" type="noConversion"/>
  </si>
  <si>
    <t>성격</t>
    <phoneticPr fontId="2" type="noConversion"/>
  </si>
  <si>
    <t>외향적, 사교적</t>
    <phoneticPr fontId="2" type="noConversion"/>
  </si>
  <si>
    <t>친한함수</t>
    <phoneticPr fontId="2" type="noConversion"/>
  </si>
  <si>
    <t>2) 다른함수와 자주 섞이며 참조표와 기록표의 차이가 뚜렷하지 않은 경우 헷갈린다.</t>
    <phoneticPr fontId="2" type="noConversion"/>
  </si>
  <si>
    <t>3) 참조표와 기록데이터의 차이를 구분하는 방법은 주체가 중복가능한지의 여부이다.</t>
    <phoneticPr fontId="2" type="noConversion"/>
  </si>
  <si>
    <t>텍스트3형제(MID,RIGHT,LEFT), MATCH, FIND, IFERROR, IF</t>
    <phoneticPr fontId="2" type="noConversion"/>
  </si>
  <si>
    <t>5) 주체가 되는 셀에 데이터가 없으면 에러발생함. 이때 IFERROR함수 활용</t>
    <phoneticPr fontId="2" type="noConversion"/>
  </si>
  <si>
    <t>4) 데이터 유효성검사를 활용한다면 유효성 검사를 한 셀이 주체가 되는 셀이다.</t>
    <phoneticPr fontId="2" type="noConversion"/>
  </si>
  <si>
    <t>A제품</t>
    <phoneticPr fontId="2" type="noConversion"/>
  </si>
  <si>
    <t>B제품</t>
    <phoneticPr fontId="2" type="noConversion"/>
  </si>
  <si>
    <t>C제품</t>
    <phoneticPr fontId="2" type="noConversion"/>
  </si>
  <si>
    <t>D제품</t>
    <phoneticPr fontId="2" type="noConversion"/>
  </si>
  <si>
    <t>E제품</t>
    <phoneticPr fontId="2" type="noConversion"/>
  </si>
  <si>
    <t>F제품</t>
    <phoneticPr fontId="2" type="noConversion"/>
  </si>
  <si>
    <t>A제품 / 10K</t>
  </si>
  <si>
    <t>A제품 / 20K</t>
  </si>
  <si>
    <t>A제품 / 30K</t>
  </si>
  <si>
    <t>A제품 / 40K</t>
  </si>
  <si>
    <t>A제품 / 50K</t>
  </si>
  <si>
    <t>B제품 / 10K</t>
  </si>
  <si>
    <t>B제품 / 20K</t>
  </si>
  <si>
    <t>B제품 / 30K</t>
  </si>
  <si>
    <t>B제품 / 40K</t>
  </si>
  <si>
    <t>B제품 / 50K</t>
  </si>
  <si>
    <t>C제품 / 10K</t>
  </si>
  <si>
    <t>C제품 / 20K</t>
  </si>
  <si>
    <t>C제품 / 30K</t>
  </si>
  <si>
    <t>C제품 / 40K</t>
  </si>
  <si>
    <t>C제품 / 50K</t>
  </si>
  <si>
    <t>D제품 / 10K</t>
  </si>
  <si>
    <t>D제품 / 20K</t>
  </si>
  <si>
    <t>D제품 / 30K</t>
  </si>
  <si>
    <t>D제품 / 40K</t>
  </si>
  <si>
    <t>D제품 / 50K</t>
  </si>
  <si>
    <t>E제품 / 10K</t>
  </si>
  <si>
    <t>E제품 / 20K</t>
  </si>
  <si>
    <t>E제품 / 30K</t>
  </si>
  <si>
    <t>E제품 / 40K</t>
  </si>
  <si>
    <t>E제품 / 50K</t>
  </si>
  <si>
    <t>F제품 / 10K</t>
  </si>
  <si>
    <t>F제품 / 20K</t>
  </si>
  <si>
    <t>F제품 / 30K</t>
  </si>
  <si>
    <t>F제품 / 40K</t>
  </si>
  <si>
    <t>F제품 / 50K</t>
  </si>
  <si>
    <t>품명에 따른 규격표</t>
    <phoneticPr fontId="2" type="noConversion"/>
  </si>
  <si>
    <t>단가표2</t>
    <phoneticPr fontId="2" type="noConversion"/>
  </si>
  <si>
    <t>A제품</t>
    <phoneticPr fontId="2" type="noConversion"/>
  </si>
  <si>
    <t>D제품</t>
    <phoneticPr fontId="2" type="noConversion"/>
  </si>
  <si>
    <t>품명 / 규격</t>
    <phoneticPr fontId="2" type="noConversion"/>
  </si>
  <si>
    <t>10K</t>
    <phoneticPr fontId="2" type="noConversion"/>
  </si>
  <si>
    <t>150K</t>
    <phoneticPr fontId="2" type="noConversion"/>
  </si>
  <si>
    <t>A제품 / 10K</t>
    <phoneticPr fontId="2" type="noConversion"/>
  </si>
  <si>
    <t>30K</t>
    <phoneticPr fontId="2" type="noConversion"/>
  </si>
  <si>
    <t>180K</t>
    <phoneticPr fontId="2" type="noConversion"/>
  </si>
  <si>
    <t>A제품 / 30K</t>
    <phoneticPr fontId="2" type="noConversion"/>
  </si>
  <si>
    <t>50K</t>
    <phoneticPr fontId="2" type="noConversion"/>
  </si>
  <si>
    <t>200K</t>
    <phoneticPr fontId="2" type="noConversion"/>
  </si>
  <si>
    <t>A제품 / 50K</t>
    <phoneticPr fontId="2" type="noConversion"/>
  </si>
  <si>
    <t>B제품 / 40K</t>
    <phoneticPr fontId="2" type="noConversion"/>
  </si>
  <si>
    <t>B제품</t>
    <phoneticPr fontId="2" type="noConversion"/>
  </si>
  <si>
    <t>E제품</t>
    <phoneticPr fontId="2" type="noConversion"/>
  </si>
  <si>
    <t>B제품 / 60K</t>
    <phoneticPr fontId="2" type="noConversion"/>
  </si>
  <si>
    <t>40K</t>
    <phoneticPr fontId="2" type="noConversion"/>
  </si>
  <si>
    <t>300K</t>
    <phoneticPr fontId="2" type="noConversion"/>
  </si>
  <si>
    <t>B제품 / 80K</t>
    <phoneticPr fontId="2" type="noConversion"/>
  </si>
  <si>
    <t>60K</t>
    <phoneticPr fontId="2" type="noConversion"/>
  </si>
  <si>
    <t>400K</t>
    <phoneticPr fontId="2" type="noConversion"/>
  </si>
  <si>
    <t>C제품 / 100K</t>
    <phoneticPr fontId="2" type="noConversion"/>
  </si>
  <si>
    <t>80K</t>
    <phoneticPr fontId="2" type="noConversion"/>
  </si>
  <si>
    <t>500K</t>
    <phoneticPr fontId="2" type="noConversion"/>
  </si>
  <si>
    <t>C제품 / 200K</t>
    <phoneticPr fontId="2" type="noConversion"/>
  </si>
  <si>
    <t>C제품 / 300K</t>
    <phoneticPr fontId="2" type="noConversion"/>
  </si>
  <si>
    <t>C제품</t>
    <phoneticPr fontId="2" type="noConversion"/>
  </si>
  <si>
    <t>F제품</t>
    <phoneticPr fontId="2" type="noConversion"/>
  </si>
  <si>
    <t>D제품 / 150K</t>
    <phoneticPr fontId="2" type="noConversion"/>
  </si>
  <si>
    <t>100K</t>
    <phoneticPr fontId="2" type="noConversion"/>
  </si>
  <si>
    <t>600K</t>
    <phoneticPr fontId="2" type="noConversion"/>
  </si>
  <si>
    <t>D제품 / 180K</t>
    <phoneticPr fontId="2" type="noConversion"/>
  </si>
  <si>
    <t>800K</t>
    <phoneticPr fontId="2" type="noConversion"/>
  </si>
  <si>
    <t>D제품 / 200K</t>
    <phoneticPr fontId="2" type="noConversion"/>
  </si>
  <si>
    <t>1000K</t>
    <phoneticPr fontId="2" type="noConversion"/>
  </si>
  <si>
    <t>E제품 / 300K</t>
    <phoneticPr fontId="2" type="noConversion"/>
  </si>
  <si>
    <t>E제품 / 400K</t>
    <phoneticPr fontId="2" type="noConversion"/>
  </si>
  <si>
    <t>E제품 / 500K</t>
    <phoneticPr fontId="2" type="noConversion"/>
  </si>
  <si>
    <t>F제품 / 600K</t>
    <phoneticPr fontId="2" type="noConversion"/>
  </si>
  <si>
    <t>F제품 / 800K</t>
    <phoneticPr fontId="2" type="noConversion"/>
  </si>
  <si>
    <t>F제품 / 1000K</t>
    <phoneticPr fontId="2" type="noConversion"/>
  </si>
  <si>
    <t>학점표</t>
    <phoneticPr fontId="2" type="noConversion"/>
  </si>
  <si>
    <t>※ 월급여 = 기본급 + 근속수당</t>
    <phoneticPr fontId="2" type="noConversion"/>
  </si>
  <si>
    <t>&lt;급여현황&gt;</t>
    <phoneticPr fontId="2" type="noConversion"/>
  </si>
  <si>
    <t>사원명</t>
    <phoneticPr fontId="11" type="noConversion"/>
  </si>
  <si>
    <t>근무년수</t>
    <phoneticPr fontId="11" type="noConversion"/>
  </si>
  <si>
    <t>기본급</t>
    <phoneticPr fontId="11" type="noConversion"/>
  </si>
  <si>
    <t>월 급여</t>
    <phoneticPr fontId="11" type="noConversion"/>
  </si>
  <si>
    <t>근속수당</t>
    <phoneticPr fontId="11" type="noConversion"/>
  </si>
  <si>
    <r>
      <t>&lt;근무년수에 따른 근속수당</t>
    </r>
    <r>
      <rPr>
        <sz val="11"/>
        <color theme="1"/>
        <rFont val="맑은 고딕"/>
        <family val="3"/>
        <charset val="129"/>
      </rPr>
      <t>&gt;</t>
    </r>
    <phoneticPr fontId="11" type="noConversion"/>
  </si>
  <si>
    <t>오름차순</t>
    <phoneticPr fontId="2" type="noConversion"/>
  </si>
  <si>
    <t>내림차순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</si>
</sst>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&quot;₩&quot;* #,##0_-;\-&quot;₩&quot;* #,##0_-;_-&quot;₩&quot;* &quot;-&quot;_-;_-@_-"/>
    <numFmt numFmtId="41" formatCode="_-* #,##0_-;\-* #,##0_-;_-* &quot;-&quot;_-;_-@_-"/>
    <numFmt numFmtId="176" formatCode="h:mm;@"/>
    <numFmt numFmtId="177" formatCode="&quot;월 &quot;#,##0&quot;원&quot;"/>
    <numFmt numFmtId="178" formatCode="#"/>
    <numFmt numFmtId="179" formatCode="_-* #,###_-"/>
    <numFmt numFmtId="180" formatCode="_-* #,##0_-;\-* #,##0_-;&quot;&quot;;_-@_-"/>
    <numFmt numFmtId="181" formatCode="[DBNum4]&quot;일&quot;&quot;금&quot;General&quot;원&quot;&quot;정&quot;;;&quot;&quot;"/>
    <numFmt numFmtId="182" formatCode="mm&quot;월&quot;\ dd&quot;일&quot;"/>
    <numFmt numFmtId="183" formatCode="yyyy&quot;년&quot;\ m&quot;월&quot;\ d&quot;일&quot;;@"/>
    <numFmt numFmtId="184" formatCode="yyyy&quot;년&quot;\ m&quot;월&quot;\ d&quot;일&quot;;;&quot;         년      월     일&quot;"/>
    <numFmt numFmtId="185" formatCode="&quot;(   \&quot;\ \ \ \ \ \ \ \ #,###\ \ \ &quot;)&quot;"/>
    <numFmt numFmtId="186" formatCode="[DBNum4][$-412]&quot;일금&quot;General&quot;원정&quot;;;&quot;&quot;"/>
    <numFmt numFmtId="187" formatCode="yyyy&quot;  년&quot;\ \ \ mm&quot;  월   &quot;\ dd&quot;  일&quot;"/>
    <numFmt numFmtId="188" formatCode="@&quot;군&quot;"/>
    <numFmt numFmtId="189" formatCode="&quot;ABC주식회사 &quot;General&quot;월 급여명세서&quot;"/>
    <numFmt numFmtId="190" formatCode="&quot;₩&quot;#,##0_);[Red]\(&quot;₩&quot;#,##0\)"/>
    <numFmt numFmtId="191" formatCode="#,##0_ 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24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22"/>
      <color theme="1"/>
      <name val="맑은 고딕"/>
      <family val="2"/>
      <charset val="129"/>
      <scheme val="minor"/>
    </font>
    <font>
      <sz val="11"/>
      <color rgb="FFFFFF0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</cellStyleXfs>
  <cellXfs count="27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2" applyNumberFormat="1" applyFont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distributed" vertical="center" indent="1"/>
    </xf>
    <xf numFmtId="0" fontId="14" fillId="0" borderId="1" xfId="3" applyNumberFormat="1" applyFont="1" applyBorder="1" applyAlignment="1">
      <alignment horizontal="center" vertical="center"/>
    </xf>
    <xf numFmtId="0" fontId="15" fillId="3" borderId="1" xfId="3" applyNumberFormat="1" applyFont="1" applyFill="1" applyBorder="1" applyAlignment="1">
      <alignment horizontal="distributed" vertical="center" wrapText="1" indent="1"/>
    </xf>
    <xf numFmtId="0" fontId="14" fillId="3" borderId="1" xfId="3" applyNumberFormat="1" applyFont="1" applyFill="1" applyBorder="1" applyAlignment="1">
      <alignment horizontal="distributed" vertical="center" indent="1"/>
    </xf>
    <xf numFmtId="0" fontId="16" fillId="3" borderId="1" xfId="3" applyNumberFormat="1" applyFont="1" applyFill="1" applyBorder="1" applyAlignment="1">
      <alignment horizontal="distributed" vertical="center" indent="1"/>
    </xf>
    <xf numFmtId="0" fontId="0" fillId="2" borderId="1" xfId="0" applyFill="1" applyBorder="1" applyAlignment="1">
      <alignment horizontal="distributed" vertical="center" indent="1"/>
    </xf>
    <xf numFmtId="0" fontId="0" fillId="0" borderId="1" xfId="0" applyBorder="1" applyAlignment="1">
      <alignment vertical="center"/>
    </xf>
    <xf numFmtId="0" fontId="17" fillId="2" borderId="1" xfId="0" applyFont="1" applyFill="1" applyBorder="1" applyAlignment="1">
      <alignment horizontal="distributed" vertical="center" indent="1"/>
    </xf>
    <xf numFmtId="0" fontId="0" fillId="0" borderId="0" xfId="0" applyBorder="1" applyAlignment="1">
      <alignment vertical="center"/>
    </xf>
    <xf numFmtId="0" fontId="13" fillId="2" borderId="1" xfId="2" applyNumberFormat="1" applyFont="1" applyFill="1" applyBorder="1" applyAlignment="1">
      <alignment horizontal="distributed" vertical="center" indent="1"/>
    </xf>
    <xf numFmtId="177" fontId="13" fillId="0" borderId="1" xfId="2" applyNumberFormat="1" applyFont="1" applyBorder="1" applyAlignment="1">
      <alignment horizontal="center" vertical="center"/>
    </xf>
    <xf numFmtId="0" fontId="13" fillId="0" borderId="1" xfId="2" applyNumberFormat="1" applyFont="1" applyBorder="1" applyAlignment="1">
      <alignment horizontal="center" vertical="center"/>
    </xf>
    <xf numFmtId="177" fontId="13" fillId="2" borderId="1" xfId="2" applyNumberFormat="1" applyFont="1" applyFill="1" applyBorder="1" applyAlignment="1">
      <alignment horizontal="distributed" vertical="center" indent="1"/>
    </xf>
    <xf numFmtId="0" fontId="13" fillId="0" borderId="0" xfId="2" applyNumberFormat="1" applyFont="1" applyBorder="1" applyAlignment="1">
      <alignment vertical="center"/>
    </xf>
    <xf numFmtId="177" fontId="13" fillId="0" borderId="0" xfId="2" applyNumberFormat="1" applyFont="1" applyBorder="1" applyAlignment="1">
      <alignment horizontal="left" vertical="center"/>
    </xf>
    <xf numFmtId="0" fontId="19" fillId="2" borderId="1" xfId="2" applyNumberFormat="1" applyFont="1" applyFill="1" applyBorder="1" applyAlignment="1">
      <alignment horizontal="distributed" vertical="center" indent="1"/>
    </xf>
    <xf numFmtId="0" fontId="13" fillId="0" borderId="0" xfId="2" applyNumberFormat="1" applyFont="1" applyBorder="1" applyAlignment="1">
      <alignment horizontal="center" vertical="center"/>
    </xf>
    <xf numFmtId="0" fontId="13" fillId="0" borderId="0" xfId="2" applyNumberFormat="1" applyFont="1" applyBorder="1" applyAlignment="1">
      <alignment horizontal="right" vertical="center"/>
    </xf>
    <xf numFmtId="178" fontId="13" fillId="0" borderId="0" xfId="2" applyNumberFormat="1" applyFont="1" applyBorder="1" applyAlignment="1">
      <alignment horizontal="left" vertical="center"/>
    </xf>
    <xf numFmtId="0" fontId="13" fillId="0" borderId="0" xfId="2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0" xfId="0" applyFont="1" applyAlignment="1">
      <alignment horizontal="centerContinuous" vertical="center"/>
    </xf>
    <xf numFmtId="0" fontId="0" fillId="0" borderId="0" xfId="0" applyFill="1" applyProtection="1">
      <alignment vertical="center"/>
    </xf>
    <xf numFmtId="41" fontId="0" fillId="0" borderId="1" xfId="1" applyFont="1" applyFill="1" applyBorder="1" applyAlignment="1" applyProtection="1">
      <alignment horizontal="center" vertical="center"/>
    </xf>
    <xf numFmtId="0" fontId="0" fillId="0" borderId="4" xfId="1" applyNumberFormat="1" applyFont="1" applyFill="1" applyBorder="1" applyAlignment="1" applyProtection="1">
      <alignment horizontal="center" vertical="center"/>
    </xf>
    <xf numFmtId="0" fontId="0" fillId="0" borderId="23" xfId="0" applyFill="1" applyBorder="1" applyAlignment="1" applyProtection="1">
      <alignment horizontal="center" vertical="center"/>
    </xf>
    <xf numFmtId="0" fontId="0" fillId="0" borderId="1" xfId="1" applyNumberFormat="1" applyFont="1" applyFill="1" applyBorder="1" applyAlignment="1" applyProtection="1">
      <alignment horizontal="center" vertical="center"/>
    </xf>
    <xf numFmtId="0" fontId="0" fillId="0" borderId="24" xfId="0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0" fillId="0" borderId="26" xfId="0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distributed" vertical="center"/>
    </xf>
    <xf numFmtId="0" fontId="0" fillId="0" borderId="0" xfId="0" applyProtection="1">
      <alignment vertical="center"/>
    </xf>
    <xf numFmtId="0" fontId="0" fillId="0" borderId="1" xfId="0" applyFill="1" applyBorder="1" applyAlignment="1" applyProtection="1">
      <alignment horizontal="distributed" vertical="center"/>
    </xf>
    <xf numFmtId="182" fontId="22" fillId="0" borderId="0" xfId="0" applyNumberFormat="1" applyFont="1" applyFill="1" applyBorder="1" applyAlignment="1" applyProtection="1">
      <alignment horizontal="center" vertical="center"/>
    </xf>
    <xf numFmtId="182" fontId="22" fillId="0" borderId="35" xfId="0" applyNumberFormat="1" applyFont="1" applyFill="1" applyBorder="1" applyAlignment="1" applyProtection="1">
      <alignment horizontal="center" vertical="center"/>
    </xf>
    <xf numFmtId="0" fontId="0" fillId="0" borderId="36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distributed" vertical="center" wrapText="1"/>
    </xf>
    <xf numFmtId="182" fontId="0" fillId="0" borderId="0" xfId="0" applyNumberFormat="1" applyFill="1" applyAlignment="1" applyProtection="1">
      <alignment horizontal="center" vertical="center"/>
    </xf>
    <xf numFmtId="0" fontId="0" fillId="0" borderId="25" xfId="0" applyFill="1" applyBorder="1" applyAlignment="1" applyProtection="1">
      <alignment horizontal="distributed" vertical="center"/>
    </xf>
    <xf numFmtId="183" fontId="0" fillId="0" borderId="0" xfId="0" applyNumberForma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Border="1" applyProtection="1">
      <alignment vertical="center"/>
    </xf>
    <xf numFmtId="0" fontId="0" fillId="0" borderId="0" xfId="0" applyBorder="1" applyAlignment="1" applyProtection="1">
      <alignment horizontal="center" vertical="center"/>
    </xf>
    <xf numFmtId="185" fontId="0" fillId="0" borderId="0" xfId="0" applyNumberFormat="1" applyBorder="1" applyAlignment="1" applyProtection="1">
      <alignment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/>
    </xf>
    <xf numFmtId="187" fontId="0" fillId="0" borderId="0" xfId="0" applyNumberFormat="1" applyBorder="1" applyAlignment="1" applyProtection="1">
      <alignment vertical="center"/>
    </xf>
    <xf numFmtId="0" fontId="16" fillId="0" borderId="0" xfId="0" applyFont="1" applyBorder="1" applyAlignment="1" applyProtection="1">
      <alignment vertical="center"/>
    </xf>
    <xf numFmtId="0" fontId="25" fillId="0" borderId="0" xfId="0" applyFont="1" applyBorder="1" applyAlignment="1" applyProtection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left" vertical="center" indent="2"/>
    </xf>
    <xf numFmtId="188" fontId="0" fillId="0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6" fillId="2" borderId="1" xfId="0" applyFont="1" applyFill="1" applyBorder="1" applyAlignment="1">
      <alignment horizontal="distributed" vertical="center" indent="1"/>
    </xf>
    <xf numFmtId="42" fontId="23" fillId="0" borderId="1" xfId="1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distributed" vertical="center" indent="3"/>
    </xf>
    <xf numFmtId="0" fontId="28" fillId="4" borderId="1" xfId="3" applyNumberFormat="1" applyFont="1" applyFill="1" applyBorder="1" applyAlignment="1">
      <alignment horizontal="center" vertical="center"/>
    </xf>
    <xf numFmtId="0" fontId="14" fillId="4" borderId="1" xfId="3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14" fillId="5" borderId="1" xfId="3" applyNumberFormat="1" applyFont="1" applyFill="1" applyBorder="1" applyAlignment="1">
      <alignment horizontal="center" vertical="center"/>
    </xf>
    <xf numFmtId="14" fontId="14" fillId="4" borderId="1" xfId="3" applyNumberFormat="1" applyFont="1" applyFill="1" applyBorder="1" applyAlignment="1">
      <alignment horizontal="center" vertical="center"/>
    </xf>
    <xf numFmtId="14" fontId="14" fillId="0" borderId="1" xfId="3" applyNumberFormat="1" applyFont="1" applyBorder="1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183" fontId="0" fillId="0" borderId="0" xfId="0" applyNumberFormat="1" applyFill="1" applyAlignment="1" applyProtection="1">
      <alignment horizontal="center" vertical="center"/>
      <protection locked="0"/>
    </xf>
    <xf numFmtId="0" fontId="0" fillId="0" borderId="25" xfId="0" applyFill="1" applyBorder="1" applyAlignment="1" applyProtection="1">
      <alignment horizontal="distributed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182" fontId="0" fillId="0" borderId="0" xfId="0" applyNumberFormat="1" applyFill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distributed" vertical="center" wrapText="1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36" xfId="0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alignment vertical="center"/>
      <protection locked="0"/>
    </xf>
    <xf numFmtId="182" fontId="22" fillId="0" borderId="35" xfId="0" applyNumberFormat="1" applyFont="1" applyFill="1" applyBorder="1" applyAlignment="1" applyProtection="1">
      <alignment horizontal="center" vertical="center"/>
      <protection locked="0"/>
    </xf>
    <xf numFmtId="182" fontId="22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distributed" vertical="center"/>
      <protection locked="0"/>
    </xf>
    <xf numFmtId="0" fontId="0" fillId="0" borderId="0" xfId="0" quotePrefix="1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0" fillId="0" borderId="32" xfId="0" applyFill="1" applyBorder="1" applyAlignment="1" applyProtection="1">
      <alignment horizontal="distributed" vertical="center"/>
      <protection locked="0"/>
    </xf>
    <xf numFmtId="0" fontId="0" fillId="0" borderId="26" xfId="0" applyFill="1" applyBorder="1" applyAlignment="1" applyProtection="1">
      <alignment horizontal="center" vertical="center"/>
      <protection locked="0"/>
    </xf>
    <xf numFmtId="0" fontId="0" fillId="0" borderId="25" xfId="0" applyFill="1" applyBorder="1" applyAlignment="1" applyProtection="1">
      <alignment horizontal="center" vertical="center"/>
      <protection locked="0"/>
    </xf>
    <xf numFmtId="0" fontId="0" fillId="0" borderId="24" xfId="0" applyFill="1" applyBorder="1" applyAlignment="1" applyProtection="1">
      <alignment horizontal="center" vertical="center"/>
      <protection locked="0"/>
    </xf>
    <xf numFmtId="0" fontId="0" fillId="0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23" xfId="0" applyFill="1" applyBorder="1" applyAlignment="1" applyProtection="1">
      <alignment horizontal="center" vertical="center"/>
      <protection locked="0"/>
    </xf>
    <xf numFmtId="0" fontId="0" fillId="0" borderId="4" xfId="1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 wrapText="1"/>
    </xf>
    <xf numFmtId="41" fontId="0" fillId="4" borderId="1" xfId="1" applyFont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1" xfId="2" applyNumberFormat="1" applyFont="1" applyBorder="1" applyAlignment="1">
      <alignment vertical="center"/>
    </xf>
    <xf numFmtId="0" fontId="10" fillId="0" borderId="0" xfId="2" applyNumberFormat="1" applyFont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distributed" vertical="center" indent="1"/>
    </xf>
    <xf numFmtId="0" fontId="14" fillId="0" borderId="1" xfId="3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13" fillId="0" borderId="1" xfId="2" applyNumberFormat="1" applyFont="1" applyBorder="1" applyAlignment="1">
      <alignment horizontal="center" vertical="center"/>
    </xf>
    <xf numFmtId="0" fontId="13" fillId="2" borderId="1" xfId="2" applyNumberFormat="1" applyFont="1" applyFill="1" applyBorder="1" applyAlignment="1">
      <alignment horizontal="distributed" vertical="center" indent="1"/>
    </xf>
    <xf numFmtId="0" fontId="18" fillId="0" borderId="1" xfId="2" applyNumberFormat="1" applyFont="1" applyBorder="1" applyAlignment="1">
      <alignment horizontal="left" vertical="center" wrapText="1"/>
    </xf>
    <xf numFmtId="0" fontId="13" fillId="0" borderId="1" xfId="2" applyNumberFormat="1" applyFont="1" applyBorder="1" applyAlignment="1">
      <alignment horizontal="center" vertical="center" wrapText="1"/>
    </xf>
    <xf numFmtId="0" fontId="13" fillId="0" borderId="1" xfId="2" applyNumberFormat="1" applyFont="1" applyBorder="1" applyAlignment="1">
      <alignment horizontal="center" vertical="center"/>
    </xf>
    <xf numFmtId="0" fontId="13" fillId="0" borderId="0" xfId="2" applyNumberFormat="1" applyFont="1" applyBorder="1" applyAlignment="1">
      <alignment horizontal="center" vertical="center"/>
    </xf>
    <xf numFmtId="0" fontId="13" fillId="0" borderId="0" xfId="2" applyNumberFormat="1" applyFont="1" applyBorder="1" applyAlignment="1">
      <alignment horizontal="left" vertical="center" indent="20"/>
    </xf>
    <xf numFmtId="189" fontId="26" fillId="0" borderId="0" xfId="0" applyNumberFormat="1" applyFont="1" applyAlignment="1">
      <alignment horizontal="center" vertical="center"/>
    </xf>
    <xf numFmtId="190" fontId="27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12" xfId="0" applyFill="1" applyBorder="1" applyAlignment="1" applyProtection="1">
      <alignment horizontal="distributed" vertical="center" indent="1"/>
      <protection locked="0"/>
    </xf>
    <xf numFmtId="0" fontId="0" fillId="0" borderId="10" xfId="0" applyFill="1" applyBorder="1" applyAlignment="1" applyProtection="1">
      <alignment horizontal="distributed" vertical="center" indent="1"/>
      <protection locked="0"/>
    </xf>
    <xf numFmtId="0" fontId="0" fillId="0" borderId="9" xfId="0" applyFill="1" applyBorder="1" applyAlignment="1" applyProtection="1">
      <alignment horizontal="distributed" vertical="center" indent="1"/>
      <protection locked="0"/>
    </xf>
    <xf numFmtId="179" fontId="0" fillId="0" borderId="9" xfId="0" applyNumberFormat="1" applyFill="1" applyBorder="1" applyAlignment="1" applyProtection="1">
      <alignment horizontal="center" vertical="center"/>
      <protection locked="0"/>
    </xf>
    <xf numFmtId="179" fontId="0" fillId="0" borderId="8" xfId="0" applyNumberFormat="1" applyFill="1" applyBorder="1" applyAlignment="1" applyProtection="1">
      <alignment horizontal="center" vertical="center"/>
      <protection locked="0"/>
    </xf>
    <xf numFmtId="0" fontId="0" fillId="0" borderId="19" xfId="0" applyFill="1" applyBorder="1" applyAlignment="1" applyProtection="1">
      <alignment horizontal="distributed" vertical="center" indent="1"/>
      <protection locked="0"/>
    </xf>
    <xf numFmtId="0" fontId="0" fillId="0" borderId="17" xfId="0" applyFill="1" applyBorder="1" applyAlignment="1" applyProtection="1">
      <alignment horizontal="distributed" vertical="center" indent="1"/>
      <protection locked="0"/>
    </xf>
    <xf numFmtId="0" fontId="0" fillId="0" borderId="16" xfId="0" applyFill="1" applyBorder="1" applyAlignment="1" applyProtection="1">
      <alignment horizontal="distributed" vertical="center" indent="1"/>
      <protection locked="0"/>
    </xf>
    <xf numFmtId="179" fontId="0" fillId="0" borderId="16" xfId="0" applyNumberFormat="1" applyFill="1" applyBorder="1" applyAlignment="1" applyProtection="1">
      <alignment horizontal="center" vertical="center"/>
      <protection locked="0"/>
    </xf>
    <xf numFmtId="179" fontId="0" fillId="0" borderId="15" xfId="0" applyNumberFormat="1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distributed" vertical="center" indent="1"/>
      <protection locked="0"/>
    </xf>
    <xf numFmtId="0" fontId="0" fillId="0" borderId="5" xfId="0" applyFill="1" applyBorder="1" applyAlignment="1" applyProtection="1">
      <alignment horizontal="distributed" vertical="center" indent="1"/>
      <protection locked="0"/>
    </xf>
    <xf numFmtId="0" fontId="0" fillId="0" borderId="7" xfId="0" applyFill="1" applyBorder="1" applyAlignment="1" applyProtection="1">
      <alignment horizontal="distributed" vertical="center" indent="1"/>
      <protection locked="0"/>
    </xf>
    <xf numFmtId="179" fontId="0" fillId="0" borderId="7" xfId="0" applyNumberFormat="1" applyFill="1" applyBorder="1" applyAlignment="1" applyProtection="1">
      <alignment horizontal="center" vertical="center"/>
      <protection locked="0"/>
    </xf>
    <xf numFmtId="179" fontId="0" fillId="0" borderId="13" xfId="0" applyNumberFormat="1" applyFill="1" applyBorder="1" applyAlignment="1" applyProtection="1">
      <alignment horizontal="center" vertical="center"/>
      <protection locked="0"/>
    </xf>
    <xf numFmtId="0" fontId="0" fillId="0" borderId="9" xfId="0" applyFill="1" applyBorder="1" applyAlignment="1" applyProtection="1">
      <alignment horizontal="center" vertical="center"/>
      <protection locked="0"/>
    </xf>
    <xf numFmtId="0" fontId="0" fillId="0" borderId="11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16" xfId="0" applyFill="1" applyBorder="1" applyAlignment="1" applyProtection="1">
      <alignment horizontal="center" vertical="center"/>
      <protection locked="0"/>
    </xf>
    <xf numFmtId="0" fontId="0" fillId="0" borderId="18" xfId="0" applyFill="1" applyBorder="1" applyAlignment="1" applyProtection="1">
      <alignment horizontal="center" vertical="center"/>
      <protection locked="0"/>
    </xf>
    <xf numFmtId="0" fontId="0" fillId="0" borderId="17" xfId="0" applyFill="1" applyBorder="1" applyAlignment="1" applyProtection="1">
      <alignment horizontal="center" vertical="center"/>
      <protection locked="0"/>
    </xf>
    <xf numFmtId="179" fontId="0" fillId="0" borderId="7" xfId="0" applyNumberFormat="1" applyFill="1" applyBorder="1" applyAlignment="1" applyProtection="1">
      <alignment horizontal="center" vertical="center"/>
    </xf>
    <xf numFmtId="179" fontId="0" fillId="0" borderId="13" xfId="0" applyNumberFormat="1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/>
      <protection locked="0"/>
    </xf>
    <xf numFmtId="0" fontId="0" fillId="0" borderId="31" xfId="0" applyNumberFormat="1" applyBorder="1" applyAlignment="1" applyProtection="1">
      <alignment horizontal="distributed" vertical="center" wrapText="1" indent="1"/>
      <protection locked="0"/>
    </xf>
    <xf numFmtId="0" fontId="0" fillId="0" borderId="29" xfId="0" applyNumberFormat="1" applyBorder="1" applyAlignment="1" applyProtection="1">
      <alignment horizontal="distributed" vertical="center" indent="1"/>
      <protection locked="0"/>
    </xf>
    <xf numFmtId="180" fontId="21" fillId="0" borderId="28" xfId="0" applyNumberFormat="1" applyFont="1" applyBorder="1" applyAlignment="1" applyProtection="1">
      <alignment horizontal="center" vertical="center"/>
      <protection locked="0"/>
    </xf>
    <xf numFmtId="180" fontId="21" fillId="0" borderId="27" xfId="0" applyNumberFormat="1" applyFont="1" applyBorder="1" applyAlignment="1" applyProtection="1">
      <alignment horizontal="center" vertical="center"/>
      <protection locked="0"/>
    </xf>
    <xf numFmtId="0" fontId="0" fillId="0" borderId="15" xfId="0" applyFill="1" applyBorder="1" applyAlignment="1" applyProtection="1">
      <alignment horizontal="center" vertical="center"/>
      <protection locked="0"/>
    </xf>
    <xf numFmtId="181" fontId="22" fillId="0" borderId="28" xfId="0" applyNumberFormat="1" applyFont="1" applyBorder="1" applyAlignment="1" applyProtection="1">
      <alignment horizontal="center" vertical="center"/>
      <protection locked="0"/>
    </xf>
    <xf numFmtId="181" fontId="22" fillId="0" borderId="30" xfId="0" applyNumberFormat="1" applyFont="1" applyBorder="1" applyAlignment="1" applyProtection="1">
      <alignment horizontal="center" vertical="center"/>
      <protection locked="0"/>
    </xf>
    <xf numFmtId="181" fontId="22" fillId="0" borderId="29" xfId="0" applyNumberFormat="1" applyFont="1" applyBorder="1" applyAlignment="1" applyProtection="1">
      <alignment horizontal="center" vertical="center"/>
      <protection locked="0"/>
    </xf>
    <xf numFmtId="184" fontId="0" fillId="0" borderId="0" xfId="0" applyNumberFormat="1" applyFill="1" applyAlignment="1" applyProtection="1">
      <alignment horizontal="center" vertical="center"/>
      <protection locked="0"/>
    </xf>
    <xf numFmtId="0" fontId="24" fillId="0" borderId="0" xfId="0" applyFont="1" applyFill="1" applyAlignment="1" applyProtection="1">
      <alignment horizontal="center" vertical="center"/>
      <protection locked="0"/>
    </xf>
    <xf numFmtId="0" fontId="4" fillId="0" borderId="37" xfId="0" applyFont="1" applyFill="1" applyBorder="1" applyAlignment="1" applyProtection="1">
      <alignment horizontal="center" vertical="center" wrapText="1"/>
      <protection locked="0"/>
    </xf>
    <xf numFmtId="0" fontId="5" fillId="0" borderId="34" xfId="0" applyFont="1" applyFill="1" applyBorder="1" applyAlignment="1" applyProtection="1">
      <alignment horizontal="center" vertical="center"/>
      <protection locked="0"/>
    </xf>
    <xf numFmtId="0" fontId="5" fillId="0" borderId="3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quotePrefix="1" applyFill="1" applyBorder="1" applyAlignment="1" applyProtection="1">
      <alignment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182" fontId="21" fillId="0" borderId="35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0" fillId="0" borderId="13" xfId="0" applyFill="1" applyBorder="1" applyAlignment="1" applyProtection="1">
      <alignment vertical="center" wrapText="1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182" fontId="0" fillId="0" borderId="0" xfId="0" applyNumberFormat="1" applyFill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2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39" xfId="0" applyBorder="1" applyAlignment="1" applyProtection="1">
      <alignment horizontal="center" vertical="center"/>
    </xf>
    <xf numFmtId="0" fontId="0" fillId="0" borderId="38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 wrapText="1"/>
    </xf>
    <xf numFmtId="0" fontId="25" fillId="0" borderId="0" xfId="0" applyFont="1" applyBorder="1" applyAlignment="1" applyProtection="1">
      <alignment horizontal="distributed" vertical="center" indent="12"/>
    </xf>
    <xf numFmtId="0" fontId="0" fillId="0" borderId="1" xfId="0" applyBorder="1" applyAlignment="1" applyProtection="1">
      <alignment horizontal="center" vertical="center"/>
    </xf>
    <xf numFmtId="185" fontId="0" fillId="0" borderId="0" xfId="0" applyNumberFormat="1" applyBorder="1" applyAlignment="1" applyProtection="1">
      <alignment horizontal="center" vertical="center"/>
    </xf>
    <xf numFmtId="186" fontId="0" fillId="0" borderId="0" xfId="0" applyNumberFormat="1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distributed" vertical="center" wrapText="1"/>
    </xf>
    <xf numFmtId="0" fontId="0" fillId="0" borderId="0" xfId="0" applyNumberFormat="1" applyBorder="1" applyAlignment="1" applyProtection="1">
      <alignment horizontal="center" vertical="center"/>
    </xf>
    <xf numFmtId="187" fontId="0" fillId="0" borderId="0" xfId="0" applyNumberFormat="1" applyBorder="1" applyAlignment="1" applyProtection="1">
      <alignment horizontal="center" vertical="center"/>
    </xf>
    <xf numFmtId="179" fontId="0" fillId="0" borderId="1" xfId="1" applyNumberFormat="1" applyFont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41" fontId="0" fillId="0" borderId="7" xfId="1" applyFont="1" applyBorder="1" applyAlignment="1" applyProtection="1">
      <alignment horizontal="center" vertical="center"/>
    </xf>
    <xf numFmtId="41" fontId="0" fillId="0" borderId="6" xfId="1" applyFont="1" applyBorder="1" applyAlignment="1" applyProtection="1">
      <alignment horizontal="center" vertical="center"/>
    </xf>
    <xf numFmtId="41" fontId="0" fillId="0" borderId="5" xfId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 wrapText="1"/>
    </xf>
    <xf numFmtId="0" fontId="0" fillId="0" borderId="35" xfId="0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distributed" vertical="center" indent="1"/>
    </xf>
    <xf numFmtId="0" fontId="0" fillId="0" borderId="10" xfId="0" applyFill="1" applyBorder="1" applyAlignment="1" applyProtection="1">
      <alignment horizontal="distributed" vertical="center" indent="1"/>
    </xf>
    <xf numFmtId="0" fontId="0" fillId="0" borderId="9" xfId="0" applyFill="1" applyBorder="1" applyAlignment="1" applyProtection="1">
      <alignment horizontal="center" vertical="center"/>
    </xf>
    <xf numFmtId="0" fontId="0" fillId="0" borderId="11" xfId="0" applyFill="1" applyBorder="1" applyAlignment="1" applyProtection="1">
      <alignment horizontal="center" vertical="center"/>
    </xf>
    <xf numFmtId="0" fontId="0" fillId="0" borderId="10" xfId="0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distributed" vertical="center" indent="1"/>
    </xf>
    <xf numFmtId="179" fontId="0" fillId="0" borderId="9" xfId="0" applyNumberFormat="1" applyFill="1" applyBorder="1" applyAlignment="1" applyProtection="1">
      <alignment horizontal="center" vertical="center"/>
    </xf>
    <xf numFmtId="179" fontId="0" fillId="0" borderId="8" xfId="0" applyNumberFormat="1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distributed" vertical="center" indent="1"/>
    </xf>
    <xf numFmtId="0" fontId="0" fillId="0" borderId="17" xfId="0" applyFill="1" applyBorder="1" applyAlignment="1" applyProtection="1">
      <alignment horizontal="distributed" vertical="center" indent="1"/>
    </xf>
    <xf numFmtId="0" fontId="0" fillId="0" borderId="16" xfId="0" applyFill="1" applyBorder="1" applyAlignment="1" applyProtection="1">
      <alignment horizontal="center" vertical="center"/>
    </xf>
    <xf numFmtId="0" fontId="0" fillId="0" borderId="18" xfId="0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distributed" vertical="center" indent="1"/>
    </xf>
    <xf numFmtId="179" fontId="0" fillId="0" borderId="16" xfId="0" applyNumberFormat="1" applyFill="1" applyBorder="1" applyAlignment="1" applyProtection="1">
      <alignment horizontal="center" vertical="center"/>
    </xf>
    <xf numFmtId="179" fontId="0" fillId="0" borderId="15" xfId="0" applyNumberFormat="1" applyFill="1" applyBorder="1" applyAlignment="1" applyProtection="1">
      <alignment horizontal="center" vertical="center"/>
    </xf>
    <xf numFmtId="0" fontId="0" fillId="0" borderId="14" xfId="0" applyFill="1" applyBorder="1" applyAlignment="1" applyProtection="1">
      <alignment horizontal="distributed" vertical="center" indent="1"/>
    </xf>
    <xf numFmtId="0" fontId="0" fillId="0" borderId="5" xfId="0" applyFill="1" applyBorder="1" applyAlignment="1" applyProtection="1">
      <alignment horizontal="distributed" vertical="center" indent="1"/>
    </xf>
    <xf numFmtId="0" fontId="0" fillId="0" borderId="7" xfId="0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distributed" vertical="center" indent="1"/>
    </xf>
    <xf numFmtId="0" fontId="0" fillId="6" borderId="7" xfId="0" applyFill="1" applyBorder="1" applyAlignment="1" applyProtection="1">
      <alignment horizontal="center" vertical="center"/>
    </xf>
    <xf numFmtId="0" fontId="0" fillId="6" borderId="6" xfId="0" applyFill="1" applyBorder="1" applyAlignment="1" applyProtection="1">
      <alignment horizontal="center" vertical="center"/>
    </xf>
    <xf numFmtId="0" fontId="0" fillId="6" borderId="5" xfId="0" applyFill="1" applyBorder="1" applyAlignment="1" applyProtection="1">
      <alignment horizontal="center" vertical="center"/>
    </xf>
    <xf numFmtId="0" fontId="0" fillId="6" borderId="21" xfId="0" applyFill="1" applyBorder="1" applyAlignment="1" applyProtection="1">
      <alignment horizontal="center" vertical="center"/>
    </xf>
    <xf numFmtId="0" fontId="0" fillId="6" borderId="22" xfId="0" applyFill="1" applyBorder="1" applyAlignment="1" applyProtection="1">
      <alignment horizontal="center" vertical="center"/>
    </xf>
    <xf numFmtId="0" fontId="0" fillId="6" borderId="20" xfId="0" applyFill="1" applyBorder="1" applyAlignment="1" applyProtection="1">
      <alignment horizontal="center" vertical="center"/>
    </xf>
    <xf numFmtId="0" fontId="0" fillId="0" borderId="31" xfId="0" applyNumberFormat="1" applyBorder="1" applyAlignment="1" applyProtection="1">
      <alignment horizontal="distributed" vertical="center" wrapText="1" indent="1"/>
    </xf>
    <xf numFmtId="0" fontId="0" fillId="0" borderId="29" xfId="0" applyNumberFormat="1" applyBorder="1" applyAlignment="1" applyProtection="1">
      <alignment horizontal="distributed" vertical="center" indent="1"/>
    </xf>
    <xf numFmtId="181" fontId="22" fillId="0" borderId="28" xfId="0" applyNumberFormat="1" applyFont="1" applyBorder="1" applyAlignment="1" applyProtection="1">
      <alignment horizontal="center" vertical="center"/>
    </xf>
    <xf numFmtId="181" fontId="22" fillId="0" borderId="30" xfId="0" applyNumberFormat="1" applyFont="1" applyBorder="1" applyAlignment="1" applyProtection="1">
      <alignment horizontal="center" vertical="center"/>
    </xf>
    <xf numFmtId="181" fontId="22" fillId="0" borderId="29" xfId="0" applyNumberFormat="1" applyFont="1" applyBorder="1" applyAlignment="1" applyProtection="1">
      <alignment horizontal="center" vertical="center"/>
    </xf>
    <xf numFmtId="180" fontId="21" fillId="0" borderId="28" xfId="0" applyNumberFormat="1" applyFont="1" applyBorder="1" applyAlignment="1" applyProtection="1">
      <alignment horizontal="center" vertical="center"/>
    </xf>
    <xf numFmtId="180" fontId="21" fillId="0" borderId="27" xfId="0" applyNumberFormat="1" applyFont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 vertical="center"/>
    </xf>
    <xf numFmtId="184" fontId="0" fillId="0" borderId="0" xfId="0" applyNumberFormat="1" applyFill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 wrapText="1"/>
    </xf>
    <xf numFmtId="0" fontId="5" fillId="0" borderId="34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182" fontId="0" fillId="0" borderId="0" xfId="0" applyNumberFormat="1" applyFill="1" applyAlignment="1" applyProtection="1">
      <alignment horizontal="center" vertical="center"/>
    </xf>
    <xf numFmtId="182" fontId="21" fillId="0" borderId="35" xfId="0" applyNumberFormat="1" applyFont="1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vertical="center" wrapText="1"/>
    </xf>
    <xf numFmtId="0" fontId="0" fillId="0" borderId="6" xfId="0" applyFill="1" applyBorder="1" applyAlignment="1" applyProtection="1">
      <alignment vertical="center" wrapText="1"/>
    </xf>
    <xf numFmtId="0" fontId="0" fillId="0" borderId="13" xfId="0" applyFill="1" applyBorder="1" applyAlignment="1" applyProtection="1">
      <alignment vertical="center" wrapText="1"/>
    </xf>
    <xf numFmtId="0" fontId="0" fillId="0" borderId="8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41" fontId="0" fillId="4" borderId="1" xfId="1" applyFont="1" applyFill="1" applyBorder="1" applyAlignment="1" applyProtection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91" fontId="29" fillId="0" borderId="1" xfId="4" applyNumberFormat="1" applyFont="1" applyBorder="1" applyAlignment="1">
      <alignment horizontal="center" vertical="center"/>
    </xf>
    <xf numFmtId="41" fontId="29" fillId="0" borderId="1" xfId="4" applyFont="1" applyBorder="1" applyAlignment="1">
      <alignment vertical="center"/>
    </xf>
    <xf numFmtId="191" fontId="29" fillId="0" borderId="1" xfId="4" applyNumberFormat="1" applyFont="1" applyBorder="1" applyAlignment="1">
      <alignment vertical="center"/>
    </xf>
    <xf numFmtId="0" fontId="29" fillId="0" borderId="0" xfId="2" applyFont="1" applyBorder="1" applyAlignment="1">
      <alignment horizontal="left" vertical="center"/>
    </xf>
    <xf numFmtId="41" fontId="29" fillId="0" borderId="0" xfId="4" applyFont="1" applyBorder="1" applyAlignment="1">
      <alignment vertical="center"/>
    </xf>
    <xf numFmtId="0" fontId="29" fillId="0" borderId="1" xfId="4" applyNumberFormat="1" applyFont="1" applyFill="1" applyBorder="1" applyAlignment="1">
      <alignment horizontal="center" vertical="center"/>
    </xf>
    <xf numFmtId="191" fontId="29" fillId="0" borderId="1" xfId="4" applyNumberFormat="1" applyFont="1" applyFill="1" applyBorder="1" applyAlignment="1">
      <alignment horizontal="center" vertical="center"/>
    </xf>
    <xf numFmtId="0" fontId="30" fillId="2" borderId="1" xfId="2" applyFont="1" applyFill="1" applyBorder="1" applyAlignment="1">
      <alignment horizontal="center" vertical="center"/>
    </xf>
    <xf numFmtId="0" fontId="30" fillId="2" borderId="1" xfId="2" applyFont="1" applyFill="1" applyBorder="1" applyAlignment="1">
      <alignment horizontal="center" vertical="center" wrapText="1"/>
    </xf>
    <xf numFmtId="0" fontId="29" fillId="2" borderId="1" xfId="2" applyFont="1" applyFill="1" applyBorder="1" applyAlignment="1">
      <alignment horizontal="center" vertical="center" wrapText="1"/>
    </xf>
    <xf numFmtId="0" fontId="29" fillId="2" borderId="1" xfId="2" applyFont="1" applyFill="1" applyBorder="1" applyAlignment="1">
      <alignment horizontal="center" vertical="center"/>
    </xf>
  </cellXfs>
  <cellStyles count="5">
    <cellStyle name="쉼표 [0]" xfId="1" builtinId="6"/>
    <cellStyle name="쉼표 [0] 2" xfId="4" xr:uid="{05176F14-795D-4B04-ADFE-78D0FAF13EE6}"/>
    <cellStyle name="통화 [0] 2" xfId="3" xr:uid="{A86B00D5-1E19-410D-8515-989DB4479CF8}"/>
    <cellStyle name="표준" xfId="0" builtinId="0"/>
    <cellStyle name="표준 2 2" xfId="2" xr:uid="{AE9A073C-C7D4-4B88-83B0-6957732056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876300</xdr:colOff>
      <xdr:row>1</xdr:row>
      <xdr:rowOff>180975</xdr:rowOff>
    </xdr:from>
    <xdr:to>
      <xdr:col>5</xdr:col>
      <xdr:colOff>85725</xdr:colOff>
      <xdr:row>25</xdr:row>
      <xdr:rowOff>190500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542162A-3115-4C8B-8740-359D72440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390525"/>
          <a:ext cx="6543675" cy="6953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180975</xdr:colOff>
      <xdr:row>1</xdr:row>
      <xdr:rowOff>314325</xdr:rowOff>
    </xdr:from>
    <xdr:to>
      <xdr:col>20</xdr:col>
      <xdr:colOff>552450</xdr:colOff>
      <xdr:row>25</xdr:row>
      <xdr:rowOff>123825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F4D8345-5736-4C9C-BFA0-A081571D7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409575"/>
          <a:ext cx="6543675" cy="6953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9525</xdr:rowOff>
    </xdr:from>
    <xdr:to>
      <xdr:col>16</xdr:col>
      <xdr:colOff>533400</xdr:colOff>
      <xdr:row>11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38CC85-3C68-4D3A-B8FC-A3B775C1EC66}"/>
            </a:ext>
          </a:extLst>
        </xdr:cNvPr>
        <xdr:cNvSpPr txBox="1"/>
      </xdr:nvSpPr>
      <xdr:spPr>
        <a:xfrm>
          <a:off x="8134350" y="590550"/>
          <a:ext cx="2933700" cy="16668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latin typeface="+mj-ea"/>
              <a:ea typeface="+mj-ea"/>
            </a:rPr>
            <a:t>이름정의 할 부분</a:t>
          </a:r>
          <a:endParaRPr lang="en-US" altLang="ko-KR" sz="1100">
            <a:latin typeface="+mj-ea"/>
            <a:ea typeface="+mj-ea"/>
          </a:endParaRPr>
        </a:p>
        <a:p>
          <a:r>
            <a:rPr lang="en-US" altLang="ko-KR" sz="1100">
              <a:latin typeface="+mj-ea"/>
              <a:ea typeface="+mj-ea"/>
            </a:rPr>
            <a:t>1.</a:t>
          </a:r>
          <a:r>
            <a:rPr lang="en-US" altLang="ko-KR" sz="1100" baseline="0">
              <a:latin typeface="+mj-ea"/>
              <a:ea typeface="+mj-ea"/>
            </a:rPr>
            <a:t> </a:t>
          </a:r>
          <a:r>
            <a:rPr lang="en-US" altLang="ko-KR" sz="1100">
              <a:latin typeface="+mj-ea"/>
              <a:ea typeface="+mj-ea"/>
            </a:rPr>
            <a:t>A</a:t>
          </a:r>
          <a:r>
            <a:rPr lang="ko-KR" altLang="en-US" sz="1100">
              <a:latin typeface="+mj-ea"/>
              <a:ea typeface="+mj-ea"/>
            </a:rPr>
            <a:t>제품</a:t>
          </a:r>
          <a:r>
            <a:rPr lang="en-US" altLang="ko-KR" sz="1100">
              <a:latin typeface="+mj-ea"/>
              <a:ea typeface="+mj-ea"/>
            </a:rPr>
            <a:t>,B</a:t>
          </a:r>
          <a:r>
            <a:rPr lang="ko-KR" altLang="en-US" sz="1100">
              <a:latin typeface="+mj-ea"/>
              <a:ea typeface="+mj-ea"/>
            </a:rPr>
            <a:t>제품</a:t>
          </a:r>
          <a:r>
            <a:rPr lang="en-US" altLang="ko-KR" sz="1100">
              <a:latin typeface="+mj-ea"/>
              <a:ea typeface="+mj-ea"/>
            </a:rPr>
            <a:t>,C</a:t>
          </a:r>
          <a:r>
            <a:rPr lang="ko-KR" altLang="en-US" sz="1100">
              <a:latin typeface="+mj-ea"/>
              <a:ea typeface="+mj-ea"/>
            </a:rPr>
            <a:t>제품</a:t>
          </a:r>
          <a:r>
            <a:rPr lang="en-US" altLang="ko-KR" sz="1100">
              <a:latin typeface="+mj-ea"/>
              <a:ea typeface="+mj-ea"/>
            </a:rPr>
            <a:t>,D</a:t>
          </a:r>
          <a:r>
            <a:rPr lang="ko-KR" altLang="en-US" sz="1100">
              <a:latin typeface="+mj-ea"/>
              <a:ea typeface="+mj-ea"/>
            </a:rPr>
            <a:t>제품</a:t>
          </a:r>
          <a:r>
            <a:rPr lang="en-US" altLang="ko-KR" sz="1100">
              <a:latin typeface="+mj-ea"/>
              <a:ea typeface="+mj-ea"/>
            </a:rPr>
            <a:t>,E</a:t>
          </a:r>
          <a:r>
            <a:rPr lang="ko-KR" altLang="en-US" sz="1100">
              <a:latin typeface="+mj-ea"/>
              <a:ea typeface="+mj-ea"/>
            </a:rPr>
            <a:t>제품</a:t>
          </a:r>
          <a:r>
            <a:rPr lang="en-US" altLang="ko-KR" sz="1100">
              <a:latin typeface="+mj-ea"/>
              <a:ea typeface="+mj-ea"/>
            </a:rPr>
            <a:t>,F</a:t>
          </a:r>
          <a:r>
            <a:rPr lang="ko-KR" altLang="en-US" sz="1100">
              <a:latin typeface="+mj-ea"/>
              <a:ea typeface="+mj-ea"/>
            </a:rPr>
            <a:t>제품</a:t>
          </a:r>
          <a:endParaRPr lang="en-US" altLang="ko-KR" sz="1100">
            <a:latin typeface="+mj-ea"/>
            <a:ea typeface="+mj-ea"/>
          </a:endParaRPr>
        </a:p>
        <a:p>
          <a:r>
            <a:rPr lang="en-US" altLang="ko-KR" sz="1100">
              <a:latin typeface="+mj-ea"/>
              <a:ea typeface="+mj-ea"/>
            </a:rPr>
            <a:t>2."</a:t>
          </a:r>
          <a:r>
            <a:rPr lang="ko-KR" altLang="en-US" sz="1100">
              <a:latin typeface="+mj-ea"/>
              <a:ea typeface="+mj-ea"/>
            </a:rPr>
            <a:t>연습</a:t>
          </a:r>
          <a:r>
            <a:rPr lang="en-US" altLang="ko-KR" sz="1100">
              <a:latin typeface="+mj-ea"/>
              <a:ea typeface="+mj-ea"/>
            </a:rPr>
            <a:t>_DB_</a:t>
          </a:r>
          <a:r>
            <a:rPr lang="ko-KR" altLang="en-US" sz="1100">
              <a:latin typeface="+mj-ea"/>
              <a:ea typeface="+mj-ea"/>
            </a:rPr>
            <a:t>품명</a:t>
          </a:r>
          <a:r>
            <a:rPr lang="en-US" altLang="ko-KR" sz="1100">
              <a:latin typeface="+mj-ea"/>
              <a:ea typeface="+mj-ea"/>
            </a:rPr>
            <a:t>&amp;</a:t>
          </a:r>
          <a:r>
            <a:rPr lang="ko-KR" altLang="en-US" sz="1100">
              <a:latin typeface="+mj-ea"/>
              <a:ea typeface="+mj-ea"/>
            </a:rPr>
            <a:t>규격</a:t>
          </a:r>
          <a:r>
            <a:rPr lang="en-US" altLang="ko-KR" sz="1100">
              <a:latin typeface="+mj-ea"/>
              <a:ea typeface="+mj-ea"/>
            </a:rPr>
            <a:t> "</a:t>
          </a:r>
          <a:r>
            <a:rPr lang="ko-KR" altLang="en-US" sz="1100">
              <a:latin typeface="+mj-ea"/>
              <a:ea typeface="+mj-ea"/>
            </a:rPr>
            <a:t>시트에서 품명</a:t>
          </a:r>
          <a:endParaRPr lang="en-US" altLang="ko-KR" sz="1100">
            <a:latin typeface="+mj-ea"/>
            <a:ea typeface="+mj-ea"/>
          </a:endParaRPr>
        </a:p>
        <a:p>
          <a:r>
            <a:rPr lang="en-US" altLang="ko-KR" sz="1100">
              <a:latin typeface="+mj-ea"/>
              <a:ea typeface="+mj-ea"/>
            </a:rPr>
            <a:t>3. </a:t>
          </a:r>
          <a:r>
            <a:rPr lang="ko-KR" altLang="en-US" sz="1100">
              <a:latin typeface="+mj-ea"/>
              <a:ea typeface="+mj-ea"/>
            </a:rPr>
            <a:t>단가표</a:t>
          </a:r>
          <a:r>
            <a:rPr lang="en-US" altLang="ko-KR" sz="1100">
              <a:latin typeface="+mj-ea"/>
              <a:ea typeface="+mj-ea"/>
            </a:rPr>
            <a:t>2</a:t>
          </a:r>
          <a:endParaRPr lang="ko-KR" altLang="en-US" sz="1100">
            <a:latin typeface="+mj-ea"/>
            <a:ea typeface="+mj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228599</xdr:colOff>
      <xdr:row>14</xdr:row>
      <xdr:rowOff>180974</xdr:rowOff>
    </xdr:from>
    <xdr:to>
      <xdr:col>3</xdr:col>
      <xdr:colOff>676275</xdr:colOff>
      <xdr:row>18</xdr:row>
      <xdr:rowOff>47625</xdr:rowOff>
    </xdr:to>
    <xdr:sp macro="" textlink="">
      <xdr:nvSpPr>
        <xdr:cNvPr id="2" name="말풍선: 사각형 1">
          <a:extLst>
            <a:ext uri="{FF2B5EF4-FFF2-40B4-BE49-F238E27FC236}">
              <a16:creationId xmlns:a16="http://schemas.microsoft.com/office/drawing/2014/main" id="{7461F5BC-CF0A-4CE0-BBD6-B1C48E3F4DC0}"/>
            </a:ext>
          </a:extLst>
        </xdr:cNvPr>
        <xdr:cNvSpPr/>
      </xdr:nvSpPr>
      <xdr:spPr>
        <a:xfrm>
          <a:off x="228599" y="3114674"/>
          <a:ext cx="2057401" cy="704851"/>
        </a:xfrm>
        <a:prstGeom prst="wedgeRectCallout">
          <a:avLst>
            <a:gd name="adj1" fmla="val -8809"/>
            <a:gd name="adj2" fmla="val -1331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600"/>
            <a:t>조견표</a:t>
          </a:r>
          <a:r>
            <a:rPr lang="en-US" altLang="ko-KR" sz="1600" baseline="0"/>
            <a:t> </a:t>
          </a:r>
          <a:r>
            <a:rPr lang="ko-KR" altLang="en-US" sz="1600" baseline="0"/>
            <a:t>또는 참조표</a:t>
          </a:r>
          <a:endParaRPr lang="en-US" altLang="ko-KR" sz="1600" baseline="0"/>
        </a:p>
        <a:p>
          <a:pPr algn="ctr"/>
          <a:r>
            <a:rPr lang="en-US" altLang="ko-KR" sz="1600" baseline="0"/>
            <a:t>DATABASE</a:t>
          </a:r>
          <a:endParaRPr lang="ko-KR" altLang="en-US" sz="1600"/>
        </a:p>
      </xdr:txBody>
    </xdr:sp>
    <xdr:clientData/>
  </xdr:twoCellAnchor>
  <xdr:twoCellAnchor editAs="absolute">
    <xdr:from>
      <xdr:col>8</xdr:col>
      <xdr:colOff>276224</xdr:colOff>
      <xdr:row>22</xdr:row>
      <xdr:rowOff>47625</xdr:rowOff>
    </xdr:from>
    <xdr:to>
      <xdr:col>11</xdr:col>
      <xdr:colOff>361950</xdr:colOff>
      <xdr:row>25</xdr:row>
      <xdr:rowOff>9525</xdr:rowOff>
    </xdr:to>
    <xdr:sp macro="" textlink="">
      <xdr:nvSpPr>
        <xdr:cNvPr id="3" name="말풍선: 사각형 2">
          <a:extLst>
            <a:ext uri="{FF2B5EF4-FFF2-40B4-BE49-F238E27FC236}">
              <a16:creationId xmlns:a16="http://schemas.microsoft.com/office/drawing/2014/main" id="{0882E6FF-1F29-4143-9A93-F92DB2B1181A}"/>
            </a:ext>
          </a:extLst>
        </xdr:cNvPr>
        <xdr:cNvSpPr/>
      </xdr:nvSpPr>
      <xdr:spPr>
        <a:xfrm>
          <a:off x="4933949" y="4657725"/>
          <a:ext cx="2524126" cy="638175"/>
        </a:xfrm>
        <a:prstGeom prst="wedgeRectCallout">
          <a:avLst>
            <a:gd name="adj1" fmla="val -75017"/>
            <a:gd name="adj2" fmla="val -5261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400"/>
            <a:t>누적데이터</a:t>
          </a:r>
          <a:r>
            <a:rPr lang="en-US" altLang="ko-KR" sz="1400" baseline="0"/>
            <a:t> </a:t>
          </a:r>
          <a:r>
            <a:rPr lang="ko-KR" altLang="en-US" sz="1400" baseline="0"/>
            <a:t>또는 기록데이터</a:t>
          </a:r>
          <a:endParaRPr lang="en-US" altLang="ko-KR" sz="1400" baseline="0"/>
        </a:p>
        <a:p>
          <a:pPr algn="ctr"/>
          <a:r>
            <a:rPr lang="en-US" altLang="ko-KR" sz="1400" baseline="0"/>
            <a:t>DATA</a:t>
          </a:r>
          <a:endParaRPr lang="ko-KR" altLang="en-US" sz="1400"/>
        </a:p>
      </xdr:txBody>
    </xdr:sp>
    <xdr:clientData/>
  </xdr:twoCellAnchor>
  <xdr:twoCellAnchor editAs="oneCell">
    <xdr:from>
      <xdr:col>10</xdr:col>
      <xdr:colOff>142626</xdr:colOff>
      <xdr:row>0</xdr:row>
      <xdr:rowOff>85725</xdr:rowOff>
    </xdr:from>
    <xdr:to>
      <xdr:col>13</xdr:col>
      <xdr:colOff>561975</xdr:colOff>
      <xdr:row>1</xdr:row>
      <xdr:rowOff>323850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7D8BBBC-E978-46BE-9051-A255FE9D1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026" y="85725"/>
          <a:ext cx="3333999" cy="4476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1</xdr:row>
      <xdr:rowOff>28575</xdr:rowOff>
    </xdr:from>
    <xdr:to>
      <xdr:col>23</xdr:col>
      <xdr:colOff>533400</xdr:colOff>
      <xdr:row>34</xdr:row>
      <xdr:rowOff>66675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23D1A5E-2F1E-40FB-B8C9-921E4A923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238125"/>
          <a:ext cx="6543675" cy="6953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29</xdr:row>
      <xdr:rowOff>142875</xdr:rowOff>
    </xdr:from>
    <xdr:to>
      <xdr:col>5</xdr:col>
      <xdr:colOff>1095375</xdr:colOff>
      <xdr:row>29</xdr:row>
      <xdr:rowOff>301706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6148C079-2090-4908-BE90-45636522C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34075" y="8724900"/>
          <a:ext cx="161925" cy="15883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952500</xdr:colOff>
      <xdr:row>30</xdr:row>
      <xdr:rowOff>133350</xdr:rowOff>
    </xdr:from>
    <xdr:to>
      <xdr:col>5</xdr:col>
      <xdr:colOff>1114425</xdr:colOff>
      <xdr:row>30</xdr:row>
      <xdr:rowOff>292181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649F9F69-89B7-431F-AB1A-DADAB8985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9067800"/>
          <a:ext cx="161925" cy="158831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3</xdr:row>
      <xdr:rowOff>0</xdr:rowOff>
    </xdr:from>
    <xdr:to>
      <xdr:col>22</xdr:col>
      <xdr:colOff>581025</xdr:colOff>
      <xdr:row>36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F948159-63F8-46F3-A235-4FA60CE41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8850" y="657225"/>
          <a:ext cx="6543675" cy="6953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29</xdr:row>
      <xdr:rowOff>142875</xdr:rowOff>
    </xdr:from>
    <xdr:to>
      <xdr:col>5</xdr:col>
      <xdr:colOff>1095375</xdr:colOff>
      <xdr:row>29</xdr:row>
      <xdr:rowOff>301706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47E89F10-F5FC-4A89-ADC4-4CCAC4DDC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34075" y="8724900"/>
          <a:ext cx="161925" cy="15883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952500</xdr:colOff>
      <xdr:row>30</xdr:row>
      <xdr:rowOff>133350</xdr:rowOff>
    </xdr:from>
    <xdr:to>
      <xdr:col>5</xdr:col>
      <xdr:colOff>1114425</xdr:colOff>
      <xdr:row>30</xdr:row>
      <xdr:rowOff>292181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5CEC3FD-A9BB-4B95-AAF6-8DAA1216D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9067800"/>
          <a:ext cx="161925" cy="158831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571500</xdr:colOff>
      <xdr:row>2</xdr:row>
      <xdr:rowOff>104775</xdr:rowOff>
    </xdr:from>
    <xdr:to>
      <xdr:col>15</xdr:col>
      <xdr:colOff>257175</xdr:colOff>
      <xdr:row>35</xdr:row>
      <xdr:rowOff>142875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CFBA93E-A6FC-47EC-937F-C05627136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523875"/>
          <a:ext cx="6543675" cy="6953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581025</xdr:colOff>
      <xdr:row>12</xdr:row>
      <xdr:rowOff>28575</xdr:rowOff>
    </xdr:from>
    <xdr:to>
      <xdr:col>13</xdr:col>
      <xdr:colOff>266700</xdr:colOff>
      <xdr:row>45</xdr:row>
      <xdr:rowOff>66675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364848D-8B99-4167-BA74-8BD8C0607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476500"/>
          <a:ext cx="6543675" cy="6953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276225</xdr:colOff>
      <xdr:row>1</xdr:row>
      <xdr:rowOff>57150</xdr:rowOff>
    </xdr:from>
    <xdr:to>
      <xdr:col>20</xdr:col>
      <xdr:colOff>647700</xdr:colOff>
      <xdr:row>34</xdr:row>
      <xdr:rowOff>47625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9A2091A-0985-4542-8AED-003F13C47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0" y="266700"/>
          <a:ext cx="6543675" cy="6953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B6B1-E1BB-46C0-835E-658C6C0A12FC}">
  <dimension ref="B2:C25"/>
  <sheetViews>
    <sheetView showGridLines="0" workbookViewId="0">
      <selection activeCell="B2" sqref="B2:C25"/>
    </sheetView>
  </sheetViews>
  <sheetFormatPr defaultRowHeight="16.5"/>
  <cols>
    <col min="1" max="1" width="2.375" customWidth="1"/>
    <col min="2" max="2" width="13.875" customWidth="1"/>
    <col min="3" max="3" width="71.875" customWidth="1"/>
    <col min="4" max="4" width="1.5" customWidth="1"/>
  </cols>
  <sheetData>
    <row r="2" spans="2:3" ht="29.25" customHeight="1">
      <c r="B2" s="113" t="s">
        <v>525</v>
      </c>
      <c r="C2" s="113"/>
    </row>
    <row r="3" spans="2:3" ht="22.5" customHeight="1">
      <c r="B3" s="2" t="s">
        <v>526</v>
      </c>
      <c r="C3" s="6" t="s">
        <v>527</v>
      </c>
    </row>
    <row r="4" spans="2:3" ht="22.5" customHeight="1">
      <c r="B4" s="2" t="s">
        <v>540</v>
      </c>
      <c r="C4" s="6" t="s">
        <v>547</v>
      </c>
    </row>
    <row r="5" spans="2:3" ht="22.5" customHeight="1">
      <c r="B5" s="114" t="s">
        <v>528</v>
      </c>
      <c r="C5" s="103" t="s">
        <v>529</v>
      </c>
    </row>
    <row r="6" spans="2:3" ht="22.5" customHeight="1">
      <c r="B6" s="115"/>
      <c r="C6" s="102" t="s">
        <v>551</v>
      </c>
    </row>
    <row r="7" spans="2:3" ht="22.5" customHeight="1">
      <c r="B7" s="115"/>
      <c r="C7" s="102" t="s">
        <v>552</v>
      </c>
    </row>
    <row r="8" spans="2:3" ht="22.5" customHeight="1">
      <c r="B8" s="115"/>
      <c r="C8" s="102" t="s">
        <v>555</v>
      </c>
    </row>
    <row r="9" spans="2:3" ht="22.5" customHeight="1">
      <c r="B9" s="116"/>
      <c r="C9" s="104" t="s">
        <v>554</v>
      </c>
    </row>
    <row r="10" spans="2:3" ht="22.5" customHeight="1">
      <c r="B10" s="112" t="s">
        <v>530</v>
      </c>
      <c r="C10" s="103" t="s">
        <v>531</v>
      </c>
    </row>
    <row r="11" spans="2:3" ht="22.5" customHeight="1">
      <c r="B11" s="112"/>
      <c r="C11" s="102" t="s">
        <v>532</v>
      </c>
    </row>
    <row r="12" spans="2:3" ht="22.5" customHeight="1">
      <c r="B12" s="112"/>
      <c r="C12" s="102" t="s">
        <v>533</v>
      </c>
    </row>
    <row r="13" spans="2:3" ht="22.5" customHeight="1">
      <c r="B13" s="112"/>
      <c r="C13" s="102" t="s">
        <v>534</v>
      </c>
    </row>
    <row r="14" spans="2:3" ht="22.5" customHeight="1">
      <c r="B14" s="112"/>
      <c r="C14" s="105" t="s">
        <v>535</v>
      </c>
    </row>
    <row r="15" spans="2:3" ht="22.5" customHeight="1">
      <c r="B15" s="112" t="s">
        <v>536</v>
      </c>
      <c r="C15" s="103" t="s">
        <v>537</v>
      </c>
    </row>
    <row r="16" spans="2:3" ht="22.5" customHeight="1">
      <c r="B16" s="112"/>
      <c r="C16" s="105" t="s">
        <v>538</v>
      </c>
    </row>
    <row r="17" spans="2:3" ht="22.5" customHeight="1">
      <c r="B17" s="112" t="s">
        <v>539</v>
      </c>
      <c r="C17" s="103" t="s">
        <v>542</v>
      </c>
    </row>
    <row r="18" spans="2:3" ht="22.5" customHeight="1">
      <c r="B18" s="112"/>
      <c r="C18" s="102" t="s">
        <v>541</v>
      </c>
    </row>
    <row r="19" spans="2:3" ht="22.5" customHeight="1">
      <c r="B19" s="112"/>
      <c r="C19" s="102" t="s">
        <v>543</v>
      </c>
    </row>
    <row r="20" spans="2:3" ht="22.5" customHeight="1">
      <c r="B20" s="112"/>
      <c r="C20" s="102" t="s">
        <v>544</v>
      </c>
    </row>
    <row r="21" spans="2:3" ht="22.5" customHeight="1">
      <c r="B21" s="112"/>
      <c r="C21" s="102" t="s">
        <v>545</v>
      </c>
    </row>
    <row r="22" spans="2:3" ht="22.5" customHeight="1">
      <c r="B22" s="112"/>
      <c r="C22" s="105" t="s">
        <v>546</v>
      </c>
    </row>
    <row r="23" spans="2:3" ht="22.5" customHeight="1">
      <c r="B23" s="2" t="s">
        <v>548</v>
      </c>
      <c r="C23" s="100" t="s">
        <v>549</v>
      </c>
    </row>
    <row r="24" spans="2:3" ht="22.5" customHeight="1">
      <c r="B24" s="101" t="s">
        <v>550</v>
      </c>
      <c r="C24" s="106" t="s">
        <v>553</v>
      </c>
    </row>
    <row r="25" spans="2:3" ht="22.5" customHeight="1">
      <c r="B25" s="2" t="s">
        <v>1</v>
      </c>
      <c r="C25" s="100" t="s">
        <v>0</v>
      </c>
    </row>
  </sheetData>
  <mergeCells count="5">
    <mergeCell ref="B15:B16"/>
    <mergeCell ref="B17:B22"/>
    <mergeCell ref="B2:C2"/>
    <mergeCell ref="B5:B9"/>
    <mergeCell ref="B10:B14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29BC-3357-4B71-89EA-3A4D385EFCDC}">
  <sheetPr codeName="Sheet4">
    <tabColor theme="4"/>
  </sheetPr>
  <dimension ref="B1:Q32"/>
  <sheetViews>
    <sheetView view="pageLayout" topLeftCell="A4" zoomScaleNormal="100" workbookViewId="0">
      <selection activeCell="H14" sqref="H14"/>
    </sheetView>
  </sheetViews>
  <sheetFormatPr defaultRowHeight="16.5"/>
  <cols>
    <col min="1" max="1" width="0.875" style="78" customWidth="1"/>
    <col min="2" max="2" width="5.375" style="78" customWidth="1"/>
    <col min="3" max="3" width="18.125" style="78" customWidth="1"/>
    <col min="4" max="4" width="4.75" style="78" customWidth="1"/>
    <col min="5" max="5" width="1.5" style="78" customWidth="1"/>
    <col min="6" max="6" width="5.75" style="78" customWidth="1"/>
    <col min="7" max="7" width="9.75" style="78" customWidth="1"/>
    <col min="8" max="8" width="7.375" style="78" customWidth="1"/>
    <col min="9" max="9" width="9" style="78" customWidth="1"/>
    <col min="10" max="11" width="9.5" style="78" customWidth="1"/>
    <col min="12" max="12" width="4" style="78" customWidth="1"/>
    <col min="13" max="13" width="3.875" style="78" customWidth="1"/>
    <col min="14" max="16384" width="9" style="78"/>
  </cols>
  <sheetData>
    <row r="1" spans="2:17" ht="7.5" customHeight="1"/>
    <row r="2" spans="2:17" ht="38.25">
      <c r="B2" s="175" t="s">
        <v>474</v>
      </c>
      <c r="C2" s="175"/>
      <c r="D2" s="175"/>
      <c r="E2" s="175"/>
      <c r="F2" s="175"/>
      <c r="G2" s="175"/>
      <c r="H2" s="175"/>
      <c r="I2" s="175"/>
      <c r="J2" s="175"/>
      <c r="K2" s="175"/>
    </row>
    <row r="3" spans="2:17" ht="12" customHeight="1" thickBot="1"/>
    <row r="4" spans="2:17" ht="34.5" customHeight="1">
      <c r="B4" s="174">
        <v>0</v>
      </c>
      <c r="C4" s="174"/>
      <c r="D4" s="174"/>
      <c r="E4" s="79"/>
      <c r="F4" s="176" t="s">
        <v>473</v>
      </c>
      <c r="G4" s="80" t="s">
        <v>472</v>
      </c>
      <c r="H4" s="159" t="s">
        <v>471</v>
      </c>
      <c r="I4" s="160"/>
      <c r="J4" s="160"/>
      <c r="K4" s="170"/>
      <c r="L4" s="179"/>
      <c r="M4" s="180"/>
      <c r="N4" s="81"/>
      <c r="O4" s="81"/>
    </row>
    <row r="5" spans="2:17" ht="34.5" customHeight="1">
      <c r="B5" s="188" t="s">
        <v>470</v>
      </c>
      <c r="C5" s="188"/>
      <c r="D5" s="188"/>
      <c r="E5" s="82"/>
      <c r="F5" s="177"/>
      <c r="G5" s="83" t="s">
        <v>469</v>
      </c>
      <c r="H5" s="156" t="s">
        <v>301</v>
      </c>
      <c r="I5" s="158"/>
      <c r="J5" s="84" t="s">
        <v>20</v>
      </c>
      <c r="K5" s="85" t="s">
        <v>468</v>
      </c>
      <c r="L5" s="86"/>
      <c r="M5" s="181"/>
      <c r="N5" s="182"/>
      <c r="O5" s="182"/>
      <c r="P5" s="182"/>
      <c r="Q5" s="182"/>
    </row>
    <row r="6" spans="2:17" ht="34.5" customHeight="1" thickBot="1">
      <c r="B6" s="183" t="s">
        <v>389</v>
      </c>
      <c r="C6" s="183"/>
      <c r="D6" s="87" t="s">
        <v>467</v>
      </c>
      <c r="E6" s="88"/>
      <c r="F6" s="177"/>
      <c r="G6" s="89" t="s">
        <v>466</v>
      </c>
      <c r="H6" s="184" t="s">
        <v>465</v>
      </c>
      <c r="I6" s="185"/>
      <c r="J6" s="185"/>
      <c r="K6" s="186"/>
      <c r="M6" s="90"/>
      <c r="N6" s="91"/>
      <c r="O6" s="91"/>
      <c r="P6" s="86"/>
    </row>
    <row r="7" spans="2:17" ht="34.5" customHeight="1" thickBot="1">
      <c r="B7" s="92"/>
      <c r="C7" s="92"/>
      <c r="D7" s="92"/>
      <c r="E7" s="92"/>
      <c r="F7" s="178"/>
      <c r="G7" s="93" t="s">
        <v>464</v>
      </c>
      <c r="H7" s="153" t="s">
        <v>463</v>
      </c>
      <c r="I7" s="154"/>
      <c r="J7" s="154"/>
      <c r="K7" s="187"/>
      <c r="N7" s="86"/>
      <c r="O7" s="86"/>
      <c r="P7" s="86"/>
    </row>
    <row r="8" spans="2:17" ht="33" customHeight="1" thickBot="1">
      <c r="B8" s="166" t="s">
        <v>462</v>
      </c>
      <c r="C8" s="167"/>
      <c r="D8" s="171">
        <f>J8</f>
        <v>0</v>
      </c>
      <c r="E8" s="172"/>
      <c r="F8" s="172"/>
      <c r="G8" s="172"/>
      <c r="H8" s="172"/>
      <c r="I8" s="173"/>
      <c r="J8" s="168">
        <f>J32</f>
        <v>0</v>
      </c>
      <c r="K8" s="169"/>
      <c r="N8" s="86"/>
      <c r="O8" s="86"/>
      <c r="P8" s="86"/>
    </row>
    <row r="9" spans="2:17" ht="29.25" customHeight="1">
      <c r="B9" s="94" t="s">
        <v>461</v>
      </c>
      <c r="C9" s="159" t="s">
        <v>14</v>
      </c>
      <c r="D9" s="160"/>
      <c r="E9" s="161"/>
      <c r="F9" s="159" t="s">
        <v>460</v>
      </c>
      <c r="G9" s="161"/>
      <c r="H9" s="95" t="s">
        <v>13</v>
      </c>
      <c r="I9" s="95" t="s">
        <v>12</v>
      </c>
      <c r="J9" s="159" t="s">
        <v>11</v>
      </c>
      <c r="K9" s="170"/>
      <c r="N9" s="86"/>
      <c r="O9" s="86"/>
      <c r="P9" s="86"/>
    </row>
    <row r="10" spans="2:17" ht="19.5" customHeight="1">
      <c r="B10" s="96">
        <v>1</v>
      </c>
      <c r="C10" s="156"/>
      <c r="D10" s="157"/>
      <c r="E10" s="158"/>
      <c r="F10" s="156"/>
      <c r="G10" s="158"/>
      <c r="H10" s="97"/>
      <c r="I10" s="36" t="str">
        <f>IFERROR(VLOOKUP(C10&amp;" / "&amp;F10,단가표1,2,0),"")</f>
        <v/>
      </c>
      <c r="J10" s="162" t="str">
        <f t="shared" ref="J10:J29" si="0">IFERROR(H10*I10,"")</f>
        <v/>
      </c>
      <c r="K10" s="163"/>
      <c r="L10" s="86"/>
      <c r="M10" s="86"/>
      <c r="N10" s="86"/>
      <c r="O10" s="86"/>
      <c r="P10" s="86"/>
    </row>
    <row r="11" spans="2:17" ht="19.5" customHeight="1">
      <c r="B11" s="96">
        <v>2</v>
      </c>
      <c r="C11" s="156"/>
      <c r="D11" s="157"/>
      <c r="E11" s="158"/>
      <c r="F11" s="156"/>
      <c r="G11" s="158"/>
      <c r="H11" s="97"/>
      <c r="I11" s="36" t="str">
        <f t="shared" ref="I11:I29" si="1">IFERROR(VLOOKUP(C11&amp;" / "&amp;F11,단가표1,2,0),"")</f>
        <v/>
      </c>
      <c r="J11" s="162" t="str">
        <f t="shared" si="0"/>
        <v/>
      </c>
      <c r="K11" s="163"/>
      <c r="M11" s="90"/>
    </row>
    <row r="12" spans="2:17" ht="19.5" customHeight="1">
      <c r="B12" s="96">
        <v>3</v>
      </c>
      <c r="C12" s="156"/>
      <c r="D12" s="157"/>
      <c r="E12" s="158"/>
      <c r="F12" s="156"/>
      <c r="G12" s="158"/>
      <c r="H12" s="97"/>
      <c r="I12" s="36" t="str">
        <f t="shared" si="1"/>
        <v/>
      </c>
      <c r="J12" s="162" t="str">
        <f t="shared" si="0"/>
        <v/>
      </c>
      <c r="K12" s="163"/>
      <c r="M12" s="90"/>
    </row>
    <row r="13" spans="2:17" ht="19.5" customHeight="1">
      <c r="B13" s="96">
        <v>4</v>
      </c>
      <c r="C13" s="156"/>
      <c r="D13" s="157"/>
      <c r="E13" s="158"/>
      <c r="F13" s="156"/>
      <c r="G13" s="158"/>
      <c r="H13" s="97"/>
      <c r="I13" s="36" t="str">
        <f t="shared" si="1"/>
        <v/>
      </c>
      <c r="J13" s="162" t="str">
        <f t="shared" si="0"/>
        <v/>
      </c>
      <c r="K13" s="163"/>
    </row>
    <row r="14" spans="2:17" ht="19.5" customHeight="1">
      <c r="B14" s="96">
        <v>5</v>
      </c>
      <c r="C14" s="156"/>
      <c r="D14" s="157"/>
      <c r="E14" s="158"/>
      <c r="F14" s="156"/>
      <c r="G14" s="158"/>
      <c r="H14" s="97"/>
      <c r="I14" s="36" t="str">
        <f t="shared" si="1"/>
        <v/>
      </c>
      <c r="J14" s="162" t="str">
        <f t="shared" si="0"/>
        <v/>
      </c>
      <c r="K14" s="163"/>
    </row>
    <row r="15" spans="2:17" ht="19.5" customHeight="1">
      <c r="B15" s="96">
        <v>6</v>
      </c>
      <c r="C15" s="156"/>
      <c r="D15" s="157"/>
      <c r="E15" s="158"/>
      <c r="F15" s="156"/>
      <c r="G15" s="158"/>
      <c r="H15" s="97"/>
      <c r="I15" s="36" t="str">
        <f t="shared" si="1"/>
        <v/>
      </c>
      <c r="J15" s="162" t="str">
        <f t="shared" si="0"/>
        <v/>
      </c>
      <c r="K15" s="163"/>
    </row>
    <row r="16" spans="2:17" ht="19.5" customHeight="1">
      <c r="B16" s="96">
        <v>7</v>
      </c>
      <c r="C16" s="156"/>
      <c r="D16" s="157"/>
      <c r="E16" s="158"/>
      <c r="F16" s="156"/>
      <c r="G16" s="158"/>
      <c r="H16" s="97"/>
      <c r="I16" s="36" t="str">
        <f t="shared" si="1"/>
        <v/>
      </c>
      <c r="J16" s="162" t="str">
        <f t="shared" si="0"/>
        <v/>
      </c>
      <c r="K16" s="163"/>
    </row>
    <row r="17" spans="2:11" ht="19.5" customHeight="1">
      <c r="B17" s="96">
        <v>8</v>
      </c>
      <c r="C17" s="156"/>
      <c r="D17" s="157"/>
      <c r="E17" s="158"/>
      <c r="F17" s="156"/>
      <c r="G17" s="158"/>
      <c r="H17" s="97"/>
      <c r="I17" s="36" t="str">
        <f t="shared" si="1"/>
        <v/>
      </c>
      <c r="J17" s="162" t="str">
        <f t="shared" si="0"/>
        <v/>
      </c>
      <c r="K17" s="163"/>
    </row>
    <row r="18" spans="2:11" ht="19.5" customHeight="1">
      <c r="B18" s="96">
        <v>9</v>
      </c>
      <c r="C18" s="156"/>
      <c r="D18" s="157"/>
      <c r="E18" s="158"/>
      <c r="F18" s="156"/>
      <c r="G18" s="158"/>
      <c r="H18" s="97"/>
      <c r="I18" s="36" t="str">
        <f t="shared" si="1"/>
        <v/>
      </c>
      <c r="J18" s="162" t="str">
        <f t="shared" si="0"/>
        <v/>
      </c>
      <c r="K18" s="163"/>
    </row>
    <row r="19" spans="2:11" ht="19.5" customHeight="1">
      <c r="B19" s="96">
        <v>10</v>
      </c>
      <c r="C19" s="156"/>
      <c r="D19" s="157"/>
      <c r="E19" s="158"/>
      <c r="F19" s="156"/>
      <c r="G19" s="158"/>
      <c r="H19" s="97"/>
      <c r="I19" s="36" t="str">
        <f t="shared" si="1"/>
        <v/>
      </c>
      <c r="J19" s="162" t="str">
        <f t="shared" si="0"/>
        <v/>
      </c>
      <c r="K19" s="163"/>
    </row>
    <row r="20" spans="2:11" ht="19.5" customHeight="1">
      <c r="B20" s="96">
        <v>11</v>
      </c>
      <c r="C20" s="156"/>
      <c r="D20" s="157"/>
      <c r="E20" s="158"/>
      <c r="F20" s="156"/>
      <c r="G20" s="158"/>
      <c r="H20" s="97"/>
      <c r="I20" s="36" t="str">
        <f t="shared" si="1"/>
        <v/>
      </c>
      <c r="J20" s="162" t="str">
        <f t="shared" si="0"/>
        <v/>
      </c>
      <c r="K20" s="163"/>
    </row>
    <row r="21" spans="2:11" ht="19.5" customHeight="1">
      <c r="B21" s="96">
        <v>12</v>
      </c>
      <c r="C21" s="156"/>
      <c r="D21" s="157"/>
      <c r="E21" s="158"/>
      <c r="F21" s="156"/>
      <c r="G21" s="158"/>
      <c r="H21" s="97"/>
      <c r="I21" s="36" t="str">
        <f t="shared" si="1"/>
        <v/>
      </c>
      <c r="J21" s="162" t="str">
        <f t="shared" si="0"/>
        <v/>
      </c>
      <c r="K21" s="163"/>
    </row>
    <row r="22" spans="2:11" ht="19.5" customHeight="1">
      <c r="B22" s="96">
        <v>13</v>
      </c>
      <c r="C22" s="156"/>
      <c r="D22" s="157"/>
      <c r="E22" s="158"/>
      <c r="F22" s="156"/>
      <c r="G22" s="158"/>
      <c r="H22" s="97"/>
      <c r="I22" s="36" t="str">
        <f t="shared" si="1"/>
        <v/>
      </c>
      <c r="J22" s="162" t="str">
        <f t="shared" si="0"/>
        <v/>
      </c>
      <c r="K22" s="163"/>
    </row>
    <row r="23" spans="2:11" ht="19.5" customHeight="1">
      <c r="B23" s="96">
        <v>14</v>
      </c>
      <c r="C23" s="156"/>
      <c r="D23" s="157"/>
      <c r="E23" s="158"/>
      <c r="F23" s="156"/>
      <c r="G23" s="158"/>
      <c r="H23" s="97"/>
      <c r="I23" s="36" t="str">
        <f t="shared" si="1"/>
        <v/>
      </c>
      <c r="J23" s="162" t="str">
        <f t="shared" si="0"/>
        <v/>
      </c>
      <c r="K23" s="163"/>
    </row>
    <row r="24" spans="2:11" ht="19.5" customHeight="1">
      <c r="B24" s="96">
        <v>15</v>
      </c>
      <c r="C24" s="156"/>
      <c r="D24" s="157"/>
      <c r="E24" s="158"/>
      <c r="F24" s="156"/>
      <c r="G24" s="158"/>
      <c r="H24" s="97"/>
      <c r="I24" s="36" t="str">
        <f t="shared" si="1"/>
        <v/>
      </c>
      <c r="J24" s="162" t="str">
        <f t="shared" si="0"/>
        <v/>
      </c>
      <c r="K24" s="163"/>
    </row>
    <row r="25" spans="2:11" ht="19.5" customHeight="1">
      <c r="B25" s="96">
        <v>16</v>
      </c>
      <c r="C25" s="156"/>
      <c r="D25" s="157"/>
      <c r="E25" s="158"/>
      <c r="F25" s="156"/>
      <c r="G25" s="158"/>
      <c r="H25" s="97"/>
      <c r="I25" s="36" t="str">
        <f t="shared" si="1"/>
        <v/>
      </c>
      <c r="J25" s="162" t="str">
        <f t="shared" si="0"/>
        <v/>
      </c>
      <c r="K25" s="163"/>
    </row>
    <row r="26" spans="2:11" ht="19.5" customHeight="1">
      <c r="B26" s="96">
        <v>17</v>
      </c>
      <c r="C26" s="156"/>
      <c r="D26" s="157"/>
      <c r="E26" s="158"/>
      <c r="F26" s="156"/>
      <c r="G26" s="158"/>
      <c r="H26" s="97"/>
      <c r="I26" s="36" t="str">
        <f t="shared" si="1"/>
        <v/>
      </c>
      <c r="J26" s="162" t="str">
        <f t="shared" si="0"/>
        <v/>
      </c>
      <c r="K26" s="163"/>
    </row>
    <row r="27" spans="2:11" ht="19.5" customHeight="1">
      <c r="B27" s="96">
        <v>18</v>
      </c>
      <c r="C27" s="156"/>
      <c r="D27" s="157"/>
      <c r="E27" s="158"/>
      <c r="F27" s="156"/>
      <c r="G27" s="158"/>
      <c r="H27" s="97"/>
      <c r="I27" s="36" t="str">
        <f t="shared" si="1"/>
        <v/>
      </c>
      <c r="J27" s="162" t="str">
        <f t="shared" si="0"/>
        <v/>
      </c>
      <c r="K27" s="163"/>
    </row>
    <row r="28" spans="2:11" ht="19.5" customHeight="1">
      <c r="B28" s="96">
        <v>19</v>
      </c>
      <c r="C28" s="156"/>
      <c r="D28" s="157"/>
      <c r="E28" s="158"/>
      <c r="F28" s="156"/>
      <c r="G28" s="158"/>
      <c r="H28" s="97"/>
      <c r="I28" s="36" t="str">
        <f t="shared" si="1"/>
        <v/>
      </c>
      <c r="J28" s="162" t="str">
        <f t="shared" si="0"/>
        <v/>
      </c>
      <c r="K28" s="163"/>
    </row>
    <row r="29" spans="2:11" ht="19.5" customHeight="1" thickBot="1">
      <c r="B29" s="98">
        <v>20</v>
      </c>
      <c r="C29" s="156"/>
      <c r="D29" s="157"/>
      <c r="E29" s="158"/>
      <c r="F29" s="164"/>
      <c r="G29" s="165"/>
      <c r="H29" s="99"/>
      <c r="I29" s="36" t="str">
        <f t="shared" si="1"/>
        <v/>
      </c>
      <c r="J29" s="162" t="str">
        <f t="shared" si="0"/>
        <v/>
      </c>
      <c r="K29" s="163"/>
    </row>
    <row r="30" spans="2:11" ht="24" customHeight="1">
      <c r="B30" s="143" t="s">
        <v>442</v>
      </c>
      <c r="C30" s="144"/>
      <c r="D30" s="159" t="s">
        <v>459</v>
      </c>
      <c r="E30" s="160"/>
      <c r="F30" s="160"/>
      <c r="G30" s="161"/>
      <c r="H30" s="145" t="s">
        <v>458</v>
      </c>
      <c r="I30" s="144"/>
      <c r="J30" s="146">
        <f>SUM(J10:K29)</f>
        <v>0</v>
      </c>
      <c r="K30" s="147"/>
    </row>
    <row r="31" spans="2:11" ht="24" customHeight="1">
      <c r="B31" s="148" t="s">
        <v>457</v>
      </c>
      <c r="C31" s="149"/>
      <c r="D31" s="156" t="s">
        <v>456</v>
      </c>
      <c r="E31" s="157"/>
      <c r="F31" s="157"/>
      <c r="G31" s="158"/>
      <c r="H31" s="150" t="s">
        <v>455</v>
      </c>
      <c r="I31" s="149"/>
      <c r="J31" s="151">
        <f>J30*0.1</f>
        <v>0</v>
      </c>
      <c r="K31" s="152"/>
    </row>
    <row r="32" spans="2:11" ht="24" customHeight="1" thickBot="1">
      <c r="B32" s="138" t="s">
        <v>454</v>
      </c>
      <c r="C32" s="139"/>
      <c r="D32" s="153" t="s">
        <v>453</v>
      </c>
      <c r="E32" s="154"/>
      <c r="F32" s="154"/>
      <c r="G32" s="155"/>
      <c r="H32" s="140" t="s">
        <v>452</v>
      </c>
      <c r="I32" s="139"/>
      <c r="J32" s="141">
        <f>J30+J31</f>
        <v>0</v>
      </c>
      <c r="K32" s="142"/>
    </row>
  </sheetData>
  <sheetProtection sheet="1"/>
  <mergeCells count="89">
    <mergeCell ref="B4:D4"/>
    <mergeCell ref="B2:K2"/>
    <mergeCell ref="F4:F7"/>
    <mergeCell ref="H4:K4"/>
    <mergeCell ref="L4:M4"/>
    <mergeCell ref="H5:I5"/>
    <mergeCell ref="M5:Q5"/>
    <mergeCell ref="B6:C6"/>
    <mergeCell ref="H6:K6"/>
    <mergeCell ref="H7:K7"/>
    <mergeCell ref="B5:D5"/>
    <mergeCell ref="B8:C8"/>
    <mergeCell ref="J8:K8"/>
    <mergeCell ref="C9:E9"/>
    <mergeCell ref="F9:G9"/>
    <mergeCell ref="J9:K9"/>
    <mergeCell ref="D8:I8"/>
    <mergeCell ref="C10:E10"/>
    <mergeCell ref="F10:G10"/>
    <mergeCell ref="J10:K10"/>
    <mergeCell ref="C11:E11"/>
    <mergeCell ref="F11:G11"/>
    <mergeCell ref="J11:K11"/>
    <mergeCell ref="C12:E12"/>
    <mergeCell ref="F12:G12"/>
    <mergeCell ref="J12:K12"/>
    <mergeCell ref="C13:E13"/>
    <mergeCell ref="F13:G13"/>
    <mergeCell ref="J13:K13"/>
    <mergeCell ref="C14:E14"/>
    <mergeCell ref="F14:G14"/>
    <mergeCell ref="J14:K14"/>
    <mergeCell ref="C15:E15"/>
    <mergeCell ref="F15:G15"/>
    <mergeCell ref="J15:K15"/>
    <mergeCell ref="C16:E16"/>
    <mergeCell ref="F16:G16"/>
    <mergeCell ref="J16:K16"/>
    <mergeCell ref="C17:E17"/>
    <mergeCell ref="F17:G17"/>
    <mergeCell ref="J17:K17"/>
    <mergeCell ref="C18:E18"/>
    <mergeCell ref="F18:G18"/>
    <mergeCell ref="J18:K18"/>
    <mergeCell ref="C19:E19"/>
    <mergeCell ref="F19:G19"/>
    <mergeCell ref="J19:K19"/>
    <mergeCell ref="C20:E20"/>
    <mergeCell ref="F20:G20"/>
    <mergeCell ref="J20:K20"/>
    <mergeCell ref="C21:E21"/>
    <mergeCell ref="F21:G21"/>
    <mergeCell ref="J21:K21"/>
    <mergeCell ref="C22:E22"/>
    <mergeCell ref="F22:G22"/>
    <mergeCell ref="J22:K22"/>
    <mergeCell ref="C23:E23"/>
    <mergeCell ref="F23:G23"/>
    <mergeCell ref="J23:K23"/>
    <mergeCell ref="C24:E24"/>
    <mergeCell ref="F24:G24"/>
    <mergeCell ref="J24:K24"/>
    <mergeCell ref="C25:E25"/>
    <mergeCell ref="F25:G25"/>
    <mergeCell ref="J25:K25"/>
    <mergeCell ref="C26:E26"/>
    <mergeCell ref="F26:G26"/>
    <mergeCell ref="J26:K26"/>
    <mergeCell ref="C27:E27"/>
    <mergeCell ref="F27:G27"/>
    <mergeCell ref="J27:K27"/>
    <mergeCell ref="C28:E28"/>
    <mergeCell ref="F28:G28"/>
    <mergeCell ref="J28:K28"/>
    <mergeCell ref="C29:E29"/>
    <mergeCell ref="F29:G29"/>
    <mergeCell ref="J29:K29"/>
    <mergeCell ref="B32:C32"/>
    <mergeCell ref="H32:I32"/>
    <mergeCell ref="J32:K32"/>
    <mergeCell ref="B30:C30"/>
    <mergeCell ref="H30:I30"/>
    <mergeCell ref="J30:K30"/>
    <mergeCell ref="B31:C31"/>
    <mergeCell ref="H31:I31"/>
    <mergeCell ref="J31:K31"/>
    <mergeCell ref="D32:G32"/>
    <mergeCell ref="D31:G31"/>
    <mergeCell ref="D30:G30"/>
  </mergeCells>
  <phoneticPr fontId="2" type="noConversion"/>
  <dataValidations count="3">
    <dataValidation type="list" allowBlank="1" showInputMessage="1" showErrorMessage="1" sqref="F10:G29" xr:uid="{64B811B6-49F5-484F-A6CA-38A3A493B24A}">
      <formula1>규격1</formula1>
    </dataValidation>
    <dataValidation type="list" allowBlank="1" showInputMessage="1" showErrorMessage="1" sqref="B6:C6" xr:uid="{AA2E56A0-C9CD-4FE1-890B-75328700620C}">
      <formula1>거래처명1</formula1>
    </dataValidation>
    <dataValidation type="list" allowBlank="1" showInputMessage="1" showErrorMessage="1" sqref="C10:E29" xr:uid="{B77B5437-FED8-4D04-B8DC-296BFC427034}">
      <formula1>품명1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2693-E4B0-4672-A344-79B9E133B7C2}">
  <sheetPr codeName="Sheet5">
    <tabColor theme="4"/>
  </sheetPr>
  <dimension ref="A1:AD33"/>
  <sheetViews>
    <sheetView view="pageLayout" topLeftCell="A7" zoomScaleNormal="100" workbookViewId="0">
      <selection activeCell="P19" sqref="P19:S19"/>
    </sheetView>
  </sheetViews>
  <sheetFormatPr defaultColWidth="2.875" defaultRowHeight="16.5"/>
  <cols>
    <col min="1" max="1" width="0.875" style="44" customWidth="1"/>
    <col min="2" max="2" width="2.5" style="54" customWidth="1"/>
    <col min="3" max="3" width="2.75" style="54" customWidth="1"/>
    <col min="4" max="28" width="3" style="44" customWidth="1"/>
    <col min="29" max="29" width="1" style="44" customWidth="1"/>
    <col min="30" max="16384" width="2.875" style="44"/>
  </cols>
  <sheetData>
    <row r="1" spans="1:30" ht="6" customHeight="1"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</row>
    <row r="2" spans="1:30" ht="17.25" customHeight="1">
      <c r="A2" s="62"/>
      <c r="B2" s="199" t="s">
        <v>490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</row>
    <row r="3" spans="1:30" ht="16.5" customHeight="1">
      <c r="A3" s="62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</row>
    <row r="4" spans="1:30">
      <c r="B4" s="189" t="s">
        <v>489</v>
      </c>
      <c r="C4" s="189"/>
      <c r="D4" s="189"/>
      <c r="E4" s="55" t="str">
        <f>"거-"&amp;TEXT(DATE(B6,G6,K6),"yymmdd-")&amp;"02"</f>
        <v>거-180912-02</v>
      </c>
      <c r="F4" s="61"/>
      <c r="G4" s="61"/>
      <c r="H4" s="61"/>
      <c r="I4" s="61"/>
      <c r="J4" s="61"/>
      <c r="K4" s="61"/>
      <c r="L4" s="61"/>
      <c r="M4" s="61"/>
      <c r="N4" s="61"/>
      <c r="O4" s="61"/>
    </row>
    <row r="5" spans="1:30">
      <c r="B5" s="56"/>
      <c r="C5" s="56"/>
      <c r="D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214" t="s">
        <v>473</v>
      </c>
      <c r="Q5" s="198" t="s">
        <v>488</v>
      </c>
      <c r="R5" s="193"/>
      <c r="S5" s="194"/>
      <c r="T5" s="192" t="s">
        <v>471</v>
      </c>
      <c r="U5" s="193"/>
      <c r="V5" s="193"/>
      <c r="W5" s="193"/>
      <c r="X5" s="193"/>
      <c r="Y5" s="193"/>
      <c r="Z5" s="193"/>
      <c r="AA5" s="193"/>
      <c r="AB5" s="194"/>
    </row>
    <row r="6" spans="1:30">
      <c r="B6" s="204">
        <v>2018</v>
      </c>
      <c r="C6" s="204"/>
      <c r="D6" s="204"/>
      <c r="E6" s="205" t="s">
        <v>487</v>
      </c>
      <c r="F6" s="205"/>
      <c r="G6" s="204">
        <v>9</v>
      </c>
      <c r="H6" s="204"/>
      <c r="I6" s="205" t="s">
        <v>486</v>
      </c>
      <c r="J6" s="205"/>
      <c r="K6" s="204">
        <v>12</v>
      </c>
      <c r="L6" s="204"/>
      <c r="M6" s="205" t="s">
        <v>485</v>
      </c>
      <c r="N6" s="205"/>
      <c r="O6" s="60"/>
      <c r="P6" s="200"/>
      <c r="Q6" s="195"/>
      <c r="R6" s="196"/>
      <c r="S6" s="197"/>
      <c r="T6" s="195"/>
      <c r="U6" s="196"/>
      <c r="V6" s="196"/>
      <c r="W6" s="196"/>
      <c r="X6" s="196"/>
      <c r="Y6" s="196"/>
      <c r="Z6" s="196"/>
      <c r="AA6" s="196"/>
      <c r="AB6" s="197"/>
    </row>
    <row r="7" spans="1:30">
      <c r="B7" s="204"/>
      <c r="C7" s="204"/>
      <c r="D7" s="204"/>
      <c r="E7" s="205"/>
      <c r="F7" s="205"/>
      <c r="G7" s="204"/>
      <c r="H7" s="204"/>
      <c r="I7" s="205"/>
      <c r="J7" s="205"/>
      <c r="K7" s="204"/>
      <c r="L7" s="204"/>
      <c r="M7" s="205"/>
      <c r="N7" s="205"/>
      <c r="O7" s="60"/>
      <c r="P7" s="200"/>
      <c r="Q7" s="192" t="s">
        <v>484</v>
      </c>
      <c r="R7" s="193"/>
      <c r="S7" s="194"/>
      <c r="T7" s="192" t="s">
        <v>301</v>
      </c>
      <c r="U7" s="193"/>
      <c r="V7" s="193"/>
      <c r="W7" s="193"/>
      <c r="X7" s="194"/>
      <c r="Y7" s="190" t="s">
        <v>483</v>
      </c>
      <c r="Z7" s="192" t="s">
        <v>468</v>
      </c>
      <c r="AA7" s="193"/>
      <c r="AB7" s="194"/>
    </row>
    <row r="8" spans="1:30">
      <c r="B8" s="213" t="s">
        <v>373</v>
      </c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 t="s">
        <v>482</v>
      </c>
      <c r="N8" s="213"/>
      <c r="O8" s="55"/>
      <c r="P8" s="200"/>
      <c r="Q8" s="195"/>
      <c r="R8" s="196"/>
      <c r="S8" s="197"/>
      <c r="T8" s="195"/>
      <c r="U8" s="196"/>
      <c r="V8" s="196"/>
      <c r="W8" s="196"/>
      <c r="X8" s="197"/>
      <c r="Y8" s="191"/>
      <c r="Z8" s="195"/>
      <c r="AA8" s="196"/>
      <c r="AB8" s="197"/>
    </row>
    <row r="9" spans="1:30" ht="17.25" thickBot="1"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59"/>
      <c r="P9" s="200"/>
      <c r="Q9" s="198" t="s">
        <v>481</v>
      </c>
      <c r="R9" s="193"/>
      <c r="S9" s="194"/>
      <c r="T9" s="198" t="s">
        <v>480</v>
      </c>
      <c r="U9" s="193"/>
      <c r="V9" s="193"/>
      <c r="W9" s="193"/>
      <c r="X9" s="193"/>
      <c r="Y9" s="193"/>
      <c r="Z9" s="193"/>
      <c r="AA9" s="193"/>
      <c r="AB9" s="194"/>
    </row>
    <row r="10" spans="1:30">
      <c r="B10" s="56"/>
      <c r="C10" s="56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200"/>
      <c r="Q10" s="195"/>
      <c r="R10" s="196"/>
      <c r="S10" s="197"/>
      <c r="T10" s="195"/>
      <c r="U10" s="196"/>
      <c r="V10" s="196"/>
      <c r="W10" s="196"/>
      <c r="X10" s="196"/>
      <c r="Y10" s="196"/>
      <c r="Z10" s="196"/>
      <c r="AA10" s="196"/>
      <c r="AB10" s="197"/>
    </row>
    <row r="11" spans="1:30">
      <c r="B11" s="213" t="s">
        <v>479</v>
      </c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213"/>
      <c r="O11" s="213"/>
      <c r="P11" s="200"/>
      <c r="Q11" s="192" t="s">
        <v>444</v>
      </c>
      <c r="R11" s="193"/>
      <c r="S11" s="194"/>
      <c r="T11" s="192" t="s">
        <v>437</v>
      </c>
      <c r="U11" s="193"/>
      <c r="V11" s="193"/>
      <c r="W11" s="193"/>
      <c r="X11" s="194"/>
      <c r="Y11" s="190" t="s">
        <v>478</v>
      </c>
      <c r="Z11" s="198" t="s">
        <v>429</v>
      </c>
      <c r="AA11" s="193"/>
      <c r="AB11" s="194"/>
    </row>
    <row r="12" spans="1:30">
      <c r="B12" s="56"/>
      <c r="C12" s="56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200"/>
      <c r="Q12" s="195"/>
      <c r="R12" s="196"/>
      <c r="S12" s="197"/>
      <c r="T12" s="195"/>
      <c r="U12" s="196"/>
      <c r="V12" s="196"/>
      <c r="W12" s="196"/>
      <c r="X12" s="197"/>
      <c r="Y12" s="191"/>
      <c r="Z12" s="195"/>
      <c r="AA12" s="196"/>
      <c r="AB12" s="197"/>
    </row>
    <row r="13" spans="1:30">
      <c r="B13" s="56"/>
      <c r="C13" s="56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</row>
    <row r="14" spans="1:30" ht="16.5" customHeight="1">
      <c r="B14" s="203" t="s">
        <v>462</v>
      </c>
      <c r="C14" s="203"/>
      <c r="D14" s="203"/>
      <c r="E14" s="203"/>
      <c r="F14" s="203"/>
      <c r="G14" s="203"/>
      <c r="H14" s="202">
        <f>U14</f>
        <v>0</v>
      </c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1">
        <f>SUM(T18:AB33)</f>
        <v>0</v>
      </c>
      <c r="V14" s="201"/>
      <c r="W14" s="201"/>
      <c r="X14" s="201"/>
      <c r="Y14" s="201"/>
      <c r="Z14" s="201"/>
      <c r="AA14" s="201"/>
      <c r="AB14" s="201"/>
      <c r="AC14" s="57"/>
      <c r="AD14" s="57"/>
    </row>
    <row r="15" spans="1:30">
      <c r="B15" s="203"/>
      <c r="C15" s="203"/>
      <c r="D15" s="203"/>
      <c r="E15" s="203"/>
      <c r="F15" s="203"/>
      <c r="G15" s="203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1"/>
      <c r="V15" s="201"/>
      <c r="W15" s="201"/>
      <c r="X15" s="201"/>
      <c r="Y15" s="201"/>
      <c r="Z15" s="201"/>
      <c r="AA15" s="201"/>
      <c r="AB15" s="201"/>
      <c r="AC15" s="57"/>
      <c r="AD15" s="57"/>
    </row>
    <row r="16" spans="1:30">
      <c r="B16" s="56"/>
      <c r="C16" s="56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</row>
    <row r="17" spans="2:28" ht="25.15" customHeight="1">
      <c r="B17" s="200" t="s">
        <v>477</v>
      </c>
      <c r="C17" s="200"/>
      <c r="D17" s="200" t="s">
        <v>353</v>
      </c>
      <c r="E17" s="200"/>
      <c r="F17" s="200"/>
      <c r="G17" s="200"/>
      <c r="H17" s="200"/>
      <c r="I17" s="200"/>
      <c r="J17" s="200" t="s">
        <v>352</v>
      </c>
      <c r="K17" s="200"/>
      <c r="L17" s="200"/>
      <c r="M17" s="200" t="s">
        <v>476</v>
      </c>
      <c r="N17" s="200"/>
      <c r="O17" s="200"/>
      <c r="P17" s="200" t="s">
        <v>355</v>
      </c>
      <c r="Q17" s="200"/>
      <c r="R17" s="200"/>
      <c r="S17" s="200"/>
      <c r="T17" s="200" t="s">
        <v>475</v>
      </c>
      <c r="U17" s="200"/>
      <c r="V17" s="200"/>
      <c r="W17" s="200"/>
      <c r="X17" s="200"/>
      <c r="Y17" s="200" t="s">
        <v>455</v>
      </c>
      <c r="Z17" s="200"/>
      <c r="AA17" s="200"/>
      <c r="AB17" s="200"/>
    </row>
    <row r="18" spans="2:28" ht="25.15" customHeight="1">
      <c r="B18" s="200"/>
      <c r="C18" s="200"/>
      <c r="D18" s="207"/>
      <c r="E18" s="208"/>
      <c r="F18" s="208"/>
      <c r="G18" s="208"/>
      <c r="H18" s="208"/>
      <c r="I18" s="209"/>
      <c r="J18" s="200"/>
      <c r="K18" s="200"/>
      <c r="L18" s="200"/>
      <c r="M18" s="200"/>
      <c r="N18" s="200"/>
      <c r="O18" s="200"/>
      <c r="P18" s="210" t="str">
        <f t="shared" ref="P18:P33" si="0">IFERROR(VLOOKUP(D18&amp;" / "&amp;J18,단가표1,2,0),"")</f>
        <v/>
      </c>
      <c r="Q18" s="211"/>
      <c r="R18" s="211"/>
      <c r="S18" s="212"/>
      <c r="T18" s="206" t="str">
        <f>IFERROR(M18*P18,"")</f>
        <v/>
      </c>
      <c r="U18" s="206"/>
      <c r="V18" s="206"/>
      <c r="W18" s="206"/>
      <c r="X18" s="206"/>
      <c r="Y18" s="206" t="str">
        <f t="shared" ref="Y18:Y33" si="1">IFERROR(T18*0.1,"")</f>
        <v/>
      </c>
      <c r="Z18" s="206"/>
      <c r="AA18" s="206"/>
      <c r="AB18" s="206"/>
    </row>
    <row r="19" spans="2:28" ht="25.15" customHeight="1">
      <c r="B19" s="200"/>
      <c r="C19" s="200"/>
      <c r="D19" s="207"/>
      <c r="E19" s="208"/>
      <c r="F19" s="208"/>
      <c r="G19" s="208"/>
      <c r="H19" s="208"/>
      <c r="I19" s="209"/>
      <c r="J19" s="200"/>
      <c r="K19" s="200"/>
      <c r="L19" s="200"/>
      <c r="M19" s="200"/>
      <c r="N19" s="200"/>
      <c r="O19" s="200"/>
      <c r="P19" s="210" t="str">
        <f t="shared" si="0"/>
        <v/>
      </c>
      <c r="Q19" s="211"/>
      <c r="R19" s="211"/>
      <c r="S19" s="212"/>
      <c r="T19" s="206" t="str">
        <f>IFERROR(M19*P19,"")</f>
        <v/>
      </c>
      <c r="U19" s="206"/>
      <c r="V19" s="206"/>
      <c r="W19" s="206"/>
      <c r="X19" s="206"/>
      <c r="Y19" s="206" t="str">
        <f t="shared" si="1"/>
        <v/>
      </c>
      <c r="Z19" s="206"/>
      <c r="AA19" s="206"/>
      <c r="AB19" s="206"/>
    </row>
    <row r="20" spans="2:28" ht="25.15" customHeight="1"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10" t="str">
        <f t="shared" si="0"/>
        <v/>
      </c>
      <c r="Q20" s="211"/>
      <c r="R20" s="211"/>
      <c r="S20" s="212"/>
      <c r="T20" s="206" t="str">
        <f t="shared" ref="T20:T33" si="2">IFERROR(M20*P20,"")</f>
        <v/>
      </c>
      <c r="U20" s="206"/>
      <c r="V20" s="206"/>
      <c r="W20" s="206"/>
      <c r="X20" s="206"/>
      <c r="Y20" s="206" t="str">
        <f t="shared" si="1"/>
        <v/>
      </c>
      <c r="Z20" s="206"/>
      <c r="AA20" s="206"/>
      <c r="AB20" s="206"/>
    </row>
    <row r="21" spans="2:28" ht="25.15" customHeight="1"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10" t="str">
        <f t="shared" si="0"/>
        <v/>
      </c>
      <c r="Q21" s="211"/>
      <c r="R21" s="211"/>
      <c r="S21" s="212"/>
      <c r="T21" s="206" t="str">
        <f t="shared" si="2"/>
        <v/>
      </c>
      <c r="U21" s="206"/>
      <c r="V21" s="206"/>
      <c r="W21" s="206"/>
      <c r="X21" s="206"/>
      <c r="Y21" s="206" t="str">
        <f t="shared" si="1"/>
        <v/>
      </c>
      <c r="Z21" s="206"/>
      <c r="AA21" s="206"/>
      <c r="AB21" s="206"/>
    </row>
    <row r="22" spans="2:28" ht="25.15" customHeight="1">
      <c r="B22" s="200"/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10" t="str">
        <f t="shared" si="0"/>
        <v/>
      </c>
      <c r="Q22" s="211"/>
      <c r="R22" s="211"/>
      <c r="S22" s="212"/>
      <c r="T22" s="206" t="str">
        <f t="shared" si="2"/>
        <v/>
      </c>
      <c r="U22" s="206"/>
      <c r="V22" s="206"/>
      <c r="W22" s="206"/>
      <c r="X22" s="206"/>
      <c r="Y22" s="206" t="str">
        <f t="shared" si="1"/>
        <v/>
      </c>
      <c r="Z22" s="206"/>
      <c r="AA22" s="206"/>
      <c r="AB22" s="206"/>
    </row>
    <row r="23" spans="2:28" ht="25.15" customHeight="1"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10" t="str">
        <f t="shared" si="0"/>
        <v/>
      </c>
      <c r="Q23" s="211"/>
      <c r="R23" s="211"/>
      <c r="S23" s="212"/>
      <c r="T23" s="206" t="str">
        <f t="shared" si="2"/>
        <v/>
      </c>
      <c r="U23" s="206"/>
      <c r="V23" s="206"/>
      <c r="W23" s="206"/>
      <c r="X23" s="206"/>
      <c r="Y23" s="206" t="str">
        <f t="shared" si="1"/>
        <v/>
      </c>
      <c r="Z23" s="206"/>
      <c r="AA23" s="206"/>
      <c r="AB23" s="206"/>
    </row>
    <row r="24" spans="2:28" ht="25.15" customHeight="1"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10" t="str">
        <f t="shared" si="0"/>
        <v/>
      </c>
      <c r="Q24" s="211"/>
      <c r="R24" s="211"/>
      <c r="S24" s="212"/>
      <c r="T24" s="206" t="str">
        <f t="shared" si="2"/>
        <v/>
      </c>
      <c r="U24" s="206"/>
      <c r="V24" s="206"/>
      <c r="W24" s="206"/>
      <c r="X24" s="206"/>
      <c r="Y24" s="206" t="str">
        <f t="shared" si="1"/>
        <v/>
      </c>
      <c r="Z24" s="206"/>
      <c r="AA24" s="206"/>
      <c r="AB24" s="206"/>
    </row>
    <row r="25" spans="2:28" ht="25.15" customHeight="1">
      <c r="B25" s="200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10" t="str">
        <f t="shared" si="0"/>
        <v/>
      </c>
      <c r="Q25" s="211"/>
      <c r="R25" s="211"/>
      <c r="S25" s="212"/>
      <c r="T25" s="206" t="str">
        <f t="shared" si="2"/>
        <v/>
      </c>
      <c r="U25" s="206"/>
      <c r="V25" s="206"/>
      <c r="W25" s="206"/>
      <c r="X25" s="206"/>
      <c r="Y25" s="206" t="str">
        <f t="shared" si="1"/>
        <v/>
      </c>
      <c r="Z25" s="206"/>
      <c r="AA25" s="206"/>
      <c r="AB25" s="206"/>
    </row>
    <row r="26" spans="2:28" ht="25.15" customHeight="1"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10" t="str">
        <f t="shared" si="0"/>
        <v/>
      </c>
      <c r="Q26" s="211"/>
      <c r="R26" s="211"/>
      <c r="S26" s="212"/>
      <c r="T26" s="206" t="str">
        <f t="shared" si="2"/>
        <v/>
      </c>
      <c r="U26" s="206"/>
      <c r="V26" s="206"/>
      <c r="W26" s="206"/>
      <c r="X26" s="206"/>
      <c r="Y26" s="206" t="str">
        <f t="shared" si="1"/>
        <v/>
      </c>
      <c r="Z26" s="206"/>
      <c r="AA26" s="206"/>
      <c r="AB26" s="206"/>
    </row>
    <row r="27" spans="2:28" ht="25.15" customHeight="1"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10" t="str">
        <f t="shared" si="0"/>
        <v/>
      </c>
      <c r="Q27" s="211"/>
      <c r="R27" s="211"/>
      <c r="S27" s="212"/>
      <c r="T27" s="206" t="str">
        <f t="shared" si="2"/>
        <v/>
      </c>
      <c r="U27" s="206"/>
      <c r="V27" s="206"/>
      <c r="W27" s="206"/>
      <c r="X27" s="206"/>
      <c r="Y27" s="206" t="str">
        <f t="shared" si="1"/>
        <v/>
      </c>
      <c r="Z27" s="206"/>
      <c r="AA27" s="206"/>
      <c r="AB27" s="206"/>
    </row>
    <row r="28" spans="2:28" ht="25.15" customHeight="1">
      <c r="B28" s="200"/>
      <c r="C28" s="200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10" t="str">
        <f t="shared" si="0"/>
        <v/>
      </c>
      <c r="Q28" s="211"/>
      <c r="R28" s="211"/>
      <c r="S28" s="212"/>
      <c r="T28" s="206" t="str">
        <f t="shared" si="2"/>
        <v/>
      </c>
      <c r="U28" s="206"/>
      <c r="V28" s="206"/>
      <c r="W28" s="206"/>
      <c r="X28" s="206"/>
      <c r="Y28" s="206" t="str">
        <f t="shared" si="1"/>
        <v/>
      </c>
      <c r="Z28" s="206"/>
      <c r="AA28" s="206"/>
      <c r="AB28" s="206"/>
    </row>
    <row r="29" spans="2:28" ht="25.15" customHeight="1">
      <c r="B29" s="200"/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10" t="str">
        <f t="shared" si="0"/>
        <v/>
      </c>
      <c r="Q29" s="211"/>
      <c r="R29" s="211"/>
      <c r="S29" s="212"/>
      <c r="T29" s="206" t="str">
        <f t="shared" si="2"/>
        <v/>
      </c>
      <c r="U29" s="206"/>
      <c r="V29" s="206"/>
      <c r="W29" s="206"/>
      <c r="X29" s="206"/>
      <c r="Y29" s="206" t="str">
        <f t="shared" si="1"/>
        <v/>
      </c>
      <c r="Z29" s="206"/>
      <c r="AA29" s="206"/>
      <c r="AB29" s="206"/>
    </row>
    <row r="30" spans="2:28" ht="25.15" customHeight="1">
      <c r="B30" s="200"/>
      <c r="C30" s="200"/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10" t="str">
        <f t="shared" si="0"/>
        <v/>
      </c>
      <c r="Q30" s="211"/>
      <c r="R30" s="211"/>
      <c r="S30" s="212"/>
      <c r="T30" s="206" t="str">
        <f t="shared" si="2"/>
        <v/>
      </c>
      <c r="U30" s="206"/>
      <c r="V30" s="206"/>
      <c r="W30" s="206"/>
      <c r="X30" s="206"/>
      <c r="Y30" s="206" t="str">
        <f t="shared" si="1"/>
        <v/>
      </c>
      <c r="Z30" s="206"/>
      <c r="AA30" s="206"/>
      <c r="AB30" s="206"/>
    </row>
    <row r="31" spans="2:28" ht="25.15" customHeight="1"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10" t="str">
        <f t="shared" si="0"/>
        <v/>
      </c>
      <c r="Q31" s="211"/>
      <c r="R31" s="211"/>
      <c r="S31" s="212"/>
      <c r="T31" s="206" t="str">
        <f t="shared" si="2"/>
        <v/>
      </c>
      <c r="U31" s="206"/>
      <c r="V31" s="206"/>
      <c r="W31" s="206"/>
      <c r="X31" s="206"/>
      <c r="Y31" s="206" t="str">
        <f t="shared" si="1"/>
        <v/>
      </c>
      <c r="Z31" s="206"/>
      <c r="AA31" s="206"/>
      <c r="AB31" s="206"/>
    </row>
    <row r="32" spans="2:28" ht="25.15" customHeight="1"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10" t="str">
        <f t="shared" si="0"/>
        <v/>
      </c>
      <c r="Q32" s="211"/>
      <c r="R32" s="211"/>
      <c r="S32" s="212"/>
      <c r="T32" s="206" t="str">
        <f t="shared" si="2"/>
        <v/>
      </c>
      <c r="U32" s="206"/>
      <c r="V32" s="206"/>
      <c r="W32" s="206"/>
      <c r="X32" s="206"/>
      <c r="Y32" s="206" t="str">
        <f t="shared" si="1"/>
        <v/>
      </c>
      <c r="Z32" s="206"/>
      <c r="AA32" s="206"/>
      <c r="AB32" s="206"/>
    </row>
    <row r="33" spans="2:28" ht="24.75" customHeight="1"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10" t="str">
        <f t="shared" si="0"/>
        <v/>
      </c>
      <c r="Q33" s="211"/>
      <c r="R33" s="211"/>
      <c r="S33" s="212"/>
      <c r="T33" s="206" t="str">
        <f t="shared" si="2"/>
        <v/>
      </c>
      <c r="U33" s="206"/>
      <c r="V33" s="206"/>
      <c r="W33" s="206"/>
      <c r="X33" s="206"/>
      <c r="Y33" s="206" t="str">
        <f t="shared" si="1"/>
        <v/>
      </c>
      <c r="Z33" s="206"/>
      <c r="AA33" s="206"/>
      <c r="AB33" s="206"/>
    </row>
  </sheetData>
  <sheetProtection selectLockedCells="1"/>
  <mergeCells count="146">
    <mergeCell ref="J32:L32"/>
    <mergeCell ref="M32:O32"/>
    <mergeCell ref="P32:S32"/>
    <mergeCell ref="T32:X32"/>
    <mergeCell ref="Y32:AB32"/>
    <mergeCell ref="Y33:AB33"/>
    <mergeCell ref="B31:C31"/>
    <mergeCell ref="D31:I31"/>
    <mergeCell ref="J31:L31"/>
    <mergeCell ref="M31:O31"/>
    <mergeCell ref="P31:S31"/>
    <mergeCell ref="T31:X31"/>
    <mergeCell ref="Y31:AB31"/>
    <mergeCell ref="B32:C32"/>
    <mergeCell ref="D32:I32"/>
    <mergeCell ref="B33:C33"/>
    <mergeCell ref="D33:I33"/>
    <mergeCell ref="J33:L33"/>
    <mergeCell ref="M33:O33"/>
    <mergeCell ref="P33:S33"/>
    <mergeCell ref="T33:X33"/>
    <mergeCell ref="D25:I25"/>
    <mergeCell ref="J25:L25"/>
    <mergeCell ref="M25:O25"/>
    <mergeCell ref="P25:S25"/>
    <mergeCell ref="T25:X25"/>
    <mergeCell ref="Y25:AB25"/>
    <mergeCell ref="D24:I24"/>
    <mergeCell ref="J24:L24"/>
    <mergeCell ref="M24:O24"/>
    <mergeCell ref="P24:S24"/>
    <mergeCell ref="T24:X24"/>
    <mergeCell ref="Y24:AB24"/>
    <mergeCell ref="Y22:AB22"/>
    <mergeCell ref="B23:C23"/>
    <mergeCell ref="D23:I23"/>
    <mergeCell ref="J23:L23"/>
    <mergeCell ref="M23:O23"/>
    <mergeCell ref="P23:S23"/>
    <mergeCell ref="T23:X23"/>
    <mergeCell ref="Y23:AB23"/>
    <mergeCell ref="B22:C22"/>
    <mergeCell ref="D22:I22"/>
    <mergeCell ref="J22:L22"/>
    <mergeCell ref="M22:O22"/>
    <mergeCell ref="P22:S22"/>
    <mergeCell ref="T22:X22"/>
    <mergeCell ref="B21:C21"/>
    <mergeCell ref="D21:I21"/>
    <mergeCell ref="J21:L21"/>
    <mergeCell ref="M21:O21"/>
    <mergeCell ref="P21:S21"/>
    <mergeCell ref="T21:X21"/>
    <mergeCell ref="Y21:AB21"/>
    <mergeCell ref="P17:S17"/>
    <mergeCell ref="T17:X17"/>
    <mergeCell ref="M18:O18"/>
    <mergeCell ref="P18:S18"/>
    <mergeCell ref="T18:X18"/>
    <mergeCell ref="B20:C20"/>
    <mergeCell ref="D20:I20"/>
    <mergeCell ref="J20:L20"/>
    <mergeCell ref="M20:O20"/>
    <mergeCell ref="P20:S20"/>
    <mergeCell ref="Y17:AB17"/>
    <mergeCell ref="D18:I18"/>
    <mergeCell ref="J18:L18"/>
    <mergeCell ref="B18:C18"/>
    <mergeCell ref="B19:C19"/>
    <mergeCell ref="B27:C27"/>
    <mergeCell ref="D26:I26"/>
    <mergeCell ref="J26:L26"/>
    <mergeCell ref="M26:O26"/>
    <mergeCell ref="D27:I27"/>
    <mergeCell ref="J27:L27"/>
    <mergeCell ref="M27:O27"/>
    <mergeCell ref="P28:S28"/>
    <mergeCell ref="P26:S26"/>
    <mergeCell ref="T28:X28"/>
    <mergeCell ref="Y28:AB28"/>
    <mergeCell ref="B29:C29"/>
    <mergeCell ref="B28:C28"/>
    <mergeCell ref="B30:C30"/>
    <mergeCell ref="D28:I28"/>
    <mergeCell ref="J28:L28"/>
    <mergeCell ref="M28:O28"/>
    <mergeCell ref="D29:I29"/>
    <mergeCell ref="J29:L29"/>
    <mergeCell ref="M29:O29"/>
    <mergeCell ref="P29:S29"/>
    <mergeCell ref="T29:X29"/>
    <mergeCell ref="Y29:AB29"/>
    <mergeCell ref="D30:I30"/>
    <mergeCell ref="J30:L30"/>
    <mergeCell ref="M30:O30"/>
    <mergeCell ref="P30:S30"/>
    <mergeCell ref="T30:X30"/>
    <mergeCell ref="Y30:AB30"/>
    <mergeCell ref="T26:X26"/>
    <mergeCell ref="Y26:AB26"/>
    <mergeCell ref="P27:S27"/>
    <mergeCell ref="T27:X27"/>
    <mergeCell ref="Y27:AB27"/>
    <mergeCell ref="B11:O11"/>
    <mergeCell ref="Q11:S12"/>
    <mergeCell ref="T11:X12"/>
    <mergeCell ref="Y11:Y12"/>
    <mergeCell ref="Z11:AB12"/>
    <mergeCell ref="P5:P12"/>
    <mergeCell ref="Q5:S6"/>
    <mergeCell ref="T5:AB6"/>
    <mergeCell ref="Q7:S8"/>
    <mergeCell ref="T7:X8"/>
    <mergeCell ref="M6:N7"/>
    <mergeCell ref="B8:L9"/>
    <mergeCell ref="M8:N9"/>
    <mergeCell ref="B6:D7"/>
    <mergeCell ref="E6:F7"/>
    <mergeCell ref="D17:I17"/>
    <mergeCell ref="J17:L17"/>
    <mergeCell ref="M17:O17"/>
    <mergeCell ref="B26:C26"/>
    <mergeCell ref="B4:D4"/>
    <mergeCell ref="Y7:Y8"/>
    <mergeCell ref="Z7:AB8"/>
    <mergeCell ref="Q9:S10"/>
    <mergeCell ref="T9:AB10"/>
    <mergeCell ref="B2:AB3"/>
    <mergeCell ref="B24:C24"/>
    <mergeCell ref="B25:C25"/>
    <mergeCell ref="U14:AB15"/>
    <mergeCell ref="H14:T15"/>
    <mergeCell ref="B14:G15"/>
    <mergeCell ref="B17:C17"/>
    <mergeCell ref="G6:H7"/>
    <mergeCell ref="I6:J7"/>
    <mergeCell ref="K6:L7"/>
    <mergeCell ref="Y18:AB18"/>
    <mergeCell ref="D19:I19"/>
    <mergeCell ref="J19:L19"/>
    <mergeCell ref="M19:O19"/>
    <mergeCell ref="P19:S19"/>
    <mergeCell ref="T19:X19"/>
    <mergeCell ref="Y19:AB19"/>
    <mergeCell ref="T20:X20"/>
    <mergeCell ref="Y20:AB20"/>
  </mergeCells>
  <phoneticPr fontId="2" type="noConversion"/>
  <dataValidations count="3">
    <dataValidation type="list" allowBlank="1" showInputMessage="1" showErrorMessage="1" sqref="B8:L9" xr:uid="{DE71E314-5A35-4E0A-872C-CF14A8014B6F}">
      <formula1>거래처명1</formula1>
    </dataValidation>
    <dataValidation type="list" allowBlank="1" showInputMessage="1" showErrorMessage="1" sqref="J18:L33" xr:uid="{78C6ADCD-F045-494D-AC78-8330A2A8C7F0}">
      <formula1>규격1</formula1>
    </dataValidation>
    <dataValidation type="list" allowBlank="1" showInputMessage="1" showErrorMessage="1" sqref="D18:I33" xr:uid="{C15F4177-DE4B-41DD-8840-153B0C4ABF9C}">
      <formula1>품명1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06EF-F721-4279-9B84-D68F7242C1E2}">
  <sheetPr>
    <tabColor theme="9" tint="0.39997558519241921"/>
  </sheetPr>
  <dimension ref="B2:M80"/>
  <sheetViews>
    <sheetView workbookViewId="0"/>
  </sheetViews>
  <sheetFormatPr defaultRowHeight="16.5"/>
  <cols>
    <col min="1" max="1" width="2.375" customWidth="1"/>
    <col min="3" max="3" width="11" bestFit="1" customWidth="1"/>
    <col min="4" max="4" width="9" bestFit="1" customWidth="1"/>
    <col min="5" max="5" width="5.25" bestFit="1" customWidth="1"/>
    <col min="6" max="6" width="14.125" bestFit="1" customWidth="1"/>
    <col min="7" max="7" width="11.125" bestFit="1" customWidth="1"/>
    <col min="8" max="8" width="5.25" bestFit="1" customWidth="1"/>
    <col min="9" max="9" width="15.875" bestFit="1" customWidth="1"/>
    <col min="10" max="10" width="11.125" bestFit="1" customWidth="1"/>
    <col min="11" max="11" width="14.125" bestFit="1" customWidth="1"/>
    <col min="12" max="12" width="10.875" bestFit="1" customWidth="1"/>
    <col min="13" max="13" width="11.125" bestFit="1" customWidth="1"/>
  </cols>
  <sheetData>
    <row r="2" spans="2:13" ht="27.75" customHeight="1">
      <c r="B2" s="122" t="s">
        <v>19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</row>
    <row r="3" spans="2:13" ht="7.5" customHeight="1"/>
    <row r="4" spans="2:13" ht="19.5" customHeight="1"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29</v>
      </c>
      <c r="L4" s="2" t="s">
        <v>30</v>
      </c>
      <c r="M4" s="2" t="s">
        <v>31</v>
      </c>
    </row>
    <row r="5" spans="2:13"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8">
        <v>33096</v>
      </c>
      <c r="H5" s="1">
        <v>28</v>
      </c>
      <c r="I5" s="1" t="s">
        <v>37</v>
      </c>
      <c r="J5" s="8">
        <v>42830</v>
      </c>
      <c r="K5" s="1" t="s">
        <v>38</v>
      </c>
      <c r="L5" s="7">
        <v>2000000</v>
      </c>
      <c r="M5" s="7">
        <v>100000</v>
      </c>
    </row>
    <row r="6" spans="2:13">
      <c r="B6" s="1" t="s">
        <v>39</v>
      </c>
      <c r="C6" s="1" t="s">
        <v>40</v>
      </c>
      <c r="D6" s="1" t="s">
        <v>34</v>
      </c>
      <c r="E6" s="1" t="s">
        <v>41</v>
      </c>
      <c r="F6" s="1" t="s">
        <v>42</v>
      </c>
      <c r="G6" s="8">
        <v>30608</v>
      </c>
      <c r="H6" s="1">
        <v>35</v>
      </c>
      <c r="I6" s="1" t="s">
        <v>43</v>
      </c>
      <c r="J6" s="8">
        <v>40563</v>
      </c>
      <c r="K6" s="1" t="s">
        <v>44</v>
      </c>
      <c r="L6" s="7">
        <v>2000000</v>
      </c>
      <c r="M6" s="7">
        <v>100000</v>
      </c>
    </row>
    <row r="7" spans="2:13">
      <c r="B7" s="1" t="s">
        <v>45</v>
      </c>
      <c r="C7" s="1" t="s">
        <v>46</v>
      </c>
      <c r="D7" s="1" t="s">
        <v>34</v>
      </c>
      <c r="E7" s="1" t="s">
        <v>35</v>
      </c>
      <c r="F7" s="1" t="s">
        <v>47</v>
      </c>
      <c r="G7" s="8">
        <v>31201</v>
      </c>
      <c r="H7" s="1">
        <v>33</v>
      </c>
      <c r="I7" s="1" t="s">
        <v>48</v>
      </c>
      <c r="J7" s="8">
        <v>40809</v>
      </c>
      <c r="K7" s="1" t="s">
        <v>49</v>
      </c>
      <c r="L7" s="7">
        <v>2000000</v>
      </c>
      <c r="M7" s="7">
        <v>100000</v>
      </c>
    </row>
    <row r="8" spans="2:13">
      <c r="B8" s="1" t="s">
        <v>50</v>
      </c>
      <c r="C8" s="1" t="s">
        <v>40</v>
      </c>
      <c r="D8" s="1" t="s">
        <v>514</v>
      </c>
      <c r="E8" s="1" t="s">
        <v>41</v>
      </c>
      <c r="F8" s="1" t="s">
        <v>51</v>
      </c>
      <c r="G8" s="8">
        <v>31927</v>
      </c>
      <c r="H8" s="1">
        <v>31</v>
      </c>
      <c r="I8" s="1" t="s">
        <v>52</v>
      </c>
      <c r="J8" s="8">
        <v>42269</v>
      </c>
      <c r="K8" s="1" t="s">
        <v>53</v>
      </c>
      <c r="L8" s="7">
        <v>2000000</v>
      </c>
      <c r="M8" s="7">
        <v>100000</v>
      </c>
    </row>
    <row r="9" spans="2:13">
      <c r="B9" s="1" t="s">
        <v>54</v>
      </c>
      <c r="C9" s="1" t="s">
        <v>40</v>
      </c>
      <c r="D9" s="1" t="s">
        <v>55</v>
      </c>
      <c r="E9" s="1" t="s">
        <v>35</v>
      </c>
      <c r="F9" s="1" t="s">
        <v>56</v>
      </c>
      <c r="G9" s="8">
        <v>26056</v>
      </c>
      <c r="H9" s="1">
        <v>47</v>
      </c>
      <c r="I9" s="1" t="s">
        <v>57</v>
      </c>
      <c r="J9" s="8">
        <v>35622</v>
      </c>
      <c r="K9" s="1" t="s">
        <v>58</v>
      </c>
      <c r="L9" s="7">
        <v>5000000</v>
      </c>
      <c r="M9" s="7">
        <v>100000</v>
      </c>
    </row>
    <row r="10" spans="2:13">
      <c r="B10" s="1" t="s">
        <v>59</v>
      </c>
      <c r="C10" s="1" t="s">
        <v>60</v>
      </c>
      <c r="D10" s="1" t="s">
        <v>61</v>
      </c>
      <c r="E10" s="1" t="s">
        <v>35</v>
      </c>
      <c r="F10" s="1" t="s">
        <v>62</v>
      </c>
      <c r="G10" s="8">
        <v>29790</v>
      </c>
      <c r="H10" s="1">
        <v>37</v>
      </c>
      <c r="I10" s="1" t="s">
        <v>63</v>
      </c>
      <c r="J10" s="8">
        <v>39708</v>
      </c>
      <c r="K10" s="1" t="s">
        <v>64</v>
      </c>
      <c r="L10" s="7">
        <v>2700000</v>
      </c>
      <c r="M10" s="7">
        <v>200000</v>
      </c>
    </row>
    <row r="11" spans="2:13">
      <c r="B11" s="1" t="s">
        <v>65</v>
      </c>
      <c r="C11" s="1" t="s">
        <v>66</v>
      </c>
      <c r="D11" s="1" t="s">
        <v>34</v>
      </c>
      <c r="E11" s="1" t="s">
        <v>35</v>
      </c>
      <c r="F11" s="1" t="s">
        <v>67</v>
      </c>
      <c r="G11" s="8">
        <v>32356</v>
      </c>
      <c r="H11" s="1">
        <v>30</v>
      </c>
      <c r="I11" s="1" t="s">
        <v>57</v>
      </c>
      <c r="J11" s="8">
        <v>42332</v>
      </c>
      <c r="K11" s="1" t="s">
        <v>68</v>
      </c>
      <c r="L11" s="7">
        <v>2000000</v>
      </c>
      <c r="M11" s="7">
        <v>100000</v>
      </c>
    </row>
    <row r="12" spans="2:13">
      <c r="B12" s="1" t="s">
        <v>69</v>
      </c>
      <c r="C12" s="1" t="s">
        <v>70</v>
      </c>
      <c r="D12" s="1" t="s">
        <v>34</v>
      </c>
      <c r="E12" s="1" t="s">
        <v>41</v>
      </c>
      <c r="F12" s="1" t="s">
        <v>71</v>
      </c>
      <c r="G12" s="8">
        <v>33237</v>
      </c>
      <c r="H12" s="1">
        <v>28</v>
      </c>
      <c r="I12" s="1" t="s">
        <v>48</v>
      </c>
      <c r="J12" s="8">
        <v>42009</v>
      </c>
      <c r="K12" s="1" t="s">
        <v>72</v>
      </c>
      <c r="L12" s="7">
        <v>2000000</v>
      </c>
      <c r="M12" s="7">
        <v>200000</v>
      </c>
    </row>
    <row r="13" spans="2:13">
      <c r="B13" s="1" t="s">
        <v>73</v>
      </c>
      <c r="C13" s="1" t="s">
        <v>74</v>
      </c>
      <c r="D13" s="1" t="s">
        <v>55</v>
      </c>
      <c r="E13" s="1" t="s">
        <v>35</v>
      </c>
      <c r="F13" s="1" t="s">
        <v>75</v>
      </c>
      <c r="G13" s="8">
        <v>25248</v>
      </c>
      <c r="H13" s="1">
        <v>49</v>
      </c>
      <c r="I13" s="1" t="s">
        <v>52</v>
      </c>
      <c r="J13" s="8">
        <v>35270</v>
      </c>
      <c r="K13" s="1" t="s">
        <v>76</v>
      </c>
      <c r="L13" s="7">
        <v>5000000</v>
      </c>
      <c r="M13" s="7">
        <v>100000</v>
      </c>
    </row>
    <row r="14" spans="2:13">
      <c r="B14" s="1" t="s">
        <v>77</v>
      </c>
      <c r="C14" s="1" t="s">
        <v>66</v>
      </c>
      <c r="D14" s="1" t="s">
        <v>78</v>
      </c>
      <c r="E14" s="1" t="s">
        <v>41</v>
      </c>
      <c r="F14" s="1" t="s">
        <v>79</v>
      </c>
      <c r="G14" s="8">
        <v>27389</v>
      </c>
      <c r="H14" s="1">
        <v>44</v>
      </c>
      <c r="I14" s="1" t="s">
        <v>80</v>
      </c>
      <c r="J14" s="8">
        <v>37421</v>
      </c>
      <c r="K14" s="1" t="s">
        <v>81</v>
      </c>
      <c r="L14" s="7">
        <v>4000000</v>
      </c>
      <c r="M14" s="7">
        <v>100000</v>
      </c>
    </row>
    <row r="15" spans="2:13">
      <c r="B15" s="1" t="s">
        <v>82</v>
      </c>
      <c r="C15" s="1" t="s">
        <v>66</v>
      </c>
      <c r="D15" s="1" t="s">
        <v>34</v>
      </c>
      <c r="E15" s="1" t="s">
        <v>41</v>
      </c>
      <c r="F15" s="1" t="s">
        <v>83</v>
      </c>
      <c r="G15" s="8">
        <v>30597</v>
      </c>
      <c r="H15" s="1">
        <v>35</v>
      </c>
      <c r="I15" s="1" t="s">
        <v>57</v>
      </c>
      <c r="J15" s="8">
        <v>40703</v>
      </c>
      <c r="K15" s="1" t="s">
        <v>84</v>
      </c>
      <c r="L15" s="7">
        <v>2000000</v>
      </c>
      <c r="M15" s="7">
        <v>100000</v>
      </c>
    </row>
    <row r="16" spans="2:13">
      <c r="B16" s="1" t="s">
        <v>85</v>
      </c>
      <c r="C16" s="1" t="s">
        <v>33</v>
      </c>
      <c r="D16" s="1" t="s">
        <v>55</v>
      </c>
      <c r="E16" s="1" t="s">
        <v>41</v>
      </c>
      <c r="F16" s="1" t="s">
        <v>86</v>
      </c>
      <c r="G16" s="8">
        <v>26558</v>
      </c>
      <c r="H16" s="1">
        <v>46</v>
      </c>
      <c r="I16" s="1" t="s">
        <v>87</v>
      </c>
      <c r="J16" s="8">
        <v>35786</v>
      </c>
      <c r="K16" s="1" t="s">
        <v>88</v>
      </c>
      <c r="L16" s="7">
        <v>5000000</v>
      </c>
      <c r="M16" s="7">
        <v>100000</v>
      </c>
    </row>
    <row r="17" spans="2:13">
      <c r="B17" s="1" t="s">
        <v>89</v>
      </c>
      <c r="C17" s="1" t="s">
        <v>66</v>
      </c>
      <c r="D17" s="1" t="s">
        <v>90</v>
      </c>
      <c r="E17" s="1" t="s">
        <v>35</v>
      </c>
      <c r="F17" s="1" t="s">
        <v>91</v>
      </c>
      <c r="G17" s="8">
        <v>27275</v>
      </c>
      <c r="H17" s="1">
        <v>44</v>
      </c>
      <c r="I17" s="1" t="s">
        <v>92</v>
      </c>
      <c r="J17" s="8">
        <v>37421</v>
      </c>
      <c r="K17" s="1" t="s">
        <v>93</v>
      </c>
      <c r="L17" s="7">
        <v>3500000</v>
      </c>
      <c r="M17" s="7">
        <v>100000</v>
      </c>
    </row>
    <row r="18" spans="2:13">
      <c r="B18" s="1" t="s">
        <v>94</v>
      </c>
      <c r="C18" s="1" t="s">
        <v>60</v>
      </c>
      <c r="D18" s="1" t="s">
        <v>90</v>
      </c>
      <c r="E18" s="1" t="s">
        <v>41</v>
      </c>
      <c r="F18" s="1" t="s">
        <v>95</v>
      </c>
      <c r="G18" s="8">
        <v>29424</v>
      </c>
      <c r="H18" s="1">
        <v>38</v>
      </c>
      <c r="I18" s="1" t="s">
        <v>87</v>
      </c>
      <c r="J18" s="8">
        <v>38810</v>
      </c>
      <c r="K18" s="1" t="s">
        <v>96</v>
      </c>
      <c r="L18" s="7">
        <v>3500000</v>
      </c>
      <c r="M18" s="7">
        <v>200000</v>
      </c>
    </row>
    <row r="19" spans="2:13">
      <c r="B19" s="1" t="s">
        <v>97</v>
      </c>
      <c r="C19" s="1" t="s">
        <v>98</v>
      </c>
      <c r="D19" s="1" t="s">
        <v>55</v>
      </c>
      <c r="E19" s="1" t="s">
        <v>41</v>
      </c>
      <c r="F19" s="1" t="s">
        <v>99</v>
      </c>
      <c r="G19" s="8">
        <v>26651</v>
      </c>
      <c r="H19" s="1">
        <v>46</v>
      </c>
      <c r="I19" s="1" t="s">
        <v>100</v>
      </c>
      <c r="J19" s="8">
        <v>35997</v>
      </c>
      <c r="K19" s="1" t="s">
        <v>101</v>
      </c>
      <c r="L19" s="7">
        <v>5000000</v>
      </c>
      <c r="M19" s="7">
        <v>100000</v>
      </c>
    </row>
    <row r="20" spans="2:13">
      <c r="B20" s="1" t="s">
        <v>102</v>
      </c>
      <c r="C20" s="1" t="s">
        <v>66</v>
      </c>
      <c r="D20" s="1" t="s">
        <v>78</v>
      </c>
      <c r="E20" s="1" t="s">
        <v>35</v>
      </c>
      <c r="F20" s="1" t="s">
        <v>103</v>
      </c>
      <c r="G20" s="8">
        <v>27186</v>
      </c>
      <c r="H20" s="1">
        <v>44</v>
      </c>
      <c r="I20" s="1" t="s">
        <v>48</v>
      </c>
      <c r="J20" s="8">
        <v>36313</v>
      </c>
      <c r="K20" s="1" t="s">
        <v>104</v>
      </c>
      <c r="L20" s="7">
        <v>4000000</v>
      </c>
      <c r="M20" s="7">
        <v>100000</v>
      </c>
    </row>
    <row r="21" spans="2:13">
      <c r="B21" s="1" t="s">
        <v>105</v>
      </c>
      <c r="C21" s="1" t="s">
        <v>33</v>
      </c>
      <c r="D21" s="1" t="s">
        <v>34</v>
      </c>
      <c r="E21" s="1" t="s">
        <v>41</v>
      </c>
      <c r="F21" s="1" t="s">
        <v>106</v>
      </c>
      <c r="G21" s="8">
        <v>30818</v>
      </c>
      <c r="H21" s="1">
        <v>34</v>
      </c>
      <c r="I21" s="1" t="s">
        <v>107</v>
      </c>
      <c r="J21" s="8">
        <v>40869</v>
      </c>
      <c r="K21" s="1" t="s">
        <v>108</v>
      </c>
      <c r="L21" s="7">
        <v>2000000</v>
      </c>
      <c r="M21" s="7">
        <v>100000</v>
      </c>
    </row>
    <row r="22" spans="2:13">
      <c r="B22" s="1" t="s">
        <v>109</v>
      </c>
      <c r="C22" s="1" t="s">
        <v>98</v>
      </c>
      <c r="D22" s="1" t="s">
        <v>90</v>
      </c>
      <c r="E22" s="1" t="s">
        <v>41</v>
      </c>
      <c r="F22" s="1" t="s">
        <v>110</v>
      </c>
      <c r="G22" s="8">
        <v>28274</v>
      </c>
      <c r="H22" s="1">
        <v>41</v>
      </c>
      <c r="I22" s="1" t="s">
        <v>63</v>
      </c>
      <c r="J22" s="8">
        <v>37523</v>
      </c>
      <c r="K22" s="1" t="s">
        <v>111</v>
      </c>
      <c r="L22" s="7">
        <v>3500000</v>
      </c>
      <c r="M22" s="7">
        <v>100000</v>
      </c>
    </row>
    <row r="23" spans="2:13">
      <c r="B23" s="1" t="s">
        <v>112</v>
      </c>
      <c r="C23" s="1" t="s">
        <v>46</v>
      </c>
      <c r="D23" s="1" t="s">
        <v>55</v>
      </c>
      <c r="E23" s="1" t="s">
        <v>35</v>
      </c>
      <c r="F23" s="1" t="s">
        <v>113</v>
      </c>
      <c r="G23" s="8">
        <v>25680</v>
      </c>
      <c r="H23" s="1">
        <v>48</v>
      </c>
      <c r="I23" s="1" t="s">
        <v>114</v>
      </c>
      <c r="J23" s="8">
        <v>35083</v>
      </c>
      <c r="K23" s="1" t="s">
        <v>115</v>
      </c>
      <c r="L23" s="7">
        <v>5000000</v>
      </c>
      <c r="M23" s="7">
        <v>100000</v>
      </c>
    </row>
    <row r="24" spans="2:13">
      <c r="B24" s="1" t="s">
        <v>116</v>
      </c>
      <c r="C24" s="1" t="s">
        <v>33</v>
      </c>
      <c r="D24" s="1" t="s">
        <v>78</v>
      </c>
      <c r="E24" s="1" t="s">
        <v>35</v>
      </c>
      <c r="F24" s="1" t="s">
        <v>117</v>
      </c>
      <c r="G24" s="8">
        <v>26499</v>
      </c>
      <c r="H24" s="1">
        <v>46</v>
      </c>
      <c r="I24" s="1" t="s">
        <v>37</v>
      </c>
      <c r="J24" s="8">
        <v>35613</v>
      </c>
      <c r="K24" s="1" t="s">
        <v>118</v>
      </c>
      <c r="L24" s="7">
        <v>4000000</v>
      </c>
      <c r="M24" s="7">
        <v>100000</v>
      </c>
    </row>
    <row r="25" spans="2:13">
      <c r="B25" s="1" t="s">
        <v>119</v>
      </c>
      <c r="C25" s="1" t="s">
        <v>74</v>
      </c>
      <c r="D25" s="1" t="s">
        <v>78</v>
      </c>
      <c r="E25" s="1" t="s">
        <v>35</v>
      </c>
      <c r="F25" s="1" t="s">
        <v>120</v>
      </c>
      <c r="G25" s="8">
        <v>27191</v>
      </c>
      <c r="H25" s="1">
        <v>44</v>
      </c>
      <c r="I25" s="1" t="s">
        <v>57</v>
      </c>
      <c r="J25" s="8">
        <v>36993</v>
      </c>
      <c r="K25" s="1" t="s">
        <v>121</v>
      </c>
      <c r="L25" s="7">
        <v>4000000</v>
      </c>
      <c r="M25" s="7">
        <v>100000</v>
      </c>
    </row>
    <row r="26" spans="2:13">
      <c r="B26" s="1" t="s">
        <v>122</v>
      </c>
      <c r="C26" s="1" t="s">
        <v>60</v>
      </c>
      <c r="D26" s="1" t="s">
        <v>34</v>
      </c>
      <c r="E26" s="1" t="s">
        <v>35</v>
      </c>
      <c r="F26" s="1" t="s">
        <v>123</v>
      </c>
      <c r="G26" s="8">
        <v>31404</v>
      </c>
      <c r="H26" s="1">
        <v>33</v>
      </c>
      <c r="I26" s="1" t="s">
        <v>107</v>
      </c>
      <c r="J26" s="8">
        <v>41312</v>
      </c>
      <c r="K26" s="1" t="s">
        <v>124</v>
      </c>
      <c r="L26" s="7">
        <v>2000000</v>
      </c>
      <c r="M26" s="7">
        <v>200000</v>
      </c>
    </row>
    <row r="27" spans="2:13">
      <c r="B27" s="1" t="s">
        <v>125</v>
      </c>
      <c r="C27" s="1" t="s">
        <v>98</v>
      </c>
      <c r="D27" s="1" t="s">
        <v>34</v>
      </c>
      <c r="E27" s="1" t="s">
        <v>41</v>
      </c>
      <c r="F27" s="1" t="s">
        <v>126</v>
      </c>
      <c r="G27" s="8">
        <v>31565</v>
      </c>
      <c r="H27" s="1">
        <v>32</v>
      </c>
      <c r="I27" s="1" t="s">
        <v>92</v>
      </c>
      <c r="J27" s="8">
        <v>41278</v>
      </c>
      <c r="K27" s="1" t="s">
        <v>127</v>
      </c>
      <c r="L27" s="7">
        <v>2000000</v>
      </c>
      <c r="M27" s="7">
        <v>100000</v>
      </c>
    </row>
    <row r="28" spans="2:13">
      <c r="B28" s="1" t="s">
        <v>128</v>
      </c>
      <c r="C28" s="1" t="s">
        <v>70</v>
      </c>
      <c r="D28" s="1" t="s">
        <v>61</v>
      </c>
      <c r="E28" s="1" t="s">
        <v>41</v>
      </c>
      <c r="F28" s="1" t="s">
        <v>129</v>
      </c>
      <c r="G28" s="8">
        <v>30815</v>
      </c>
      <c r="H28" s="1">
        <v>34</v>
      </c>
      <c r="I28" s="1" t="s">
        <v>48</v>
      </c>
      <c r="J28" s="8">
        <v>40816</v>
      </c>
      <c r="K28" s="1" t="s">
        <v>130</v>
      </c>
      <c r="L28" s="7">
        <v>2700000</v>
      </c>
      <c r="M28" s="7">
        <v>200000</v>
      </c>
    </row>
    <row r="29" spans="2:13">
      <c r="B29" s="1" t="s">
        <v>131</v>
      </c>
      <c r="C29" s="1" t="s">
        <v>40</v>
      </c>
      <c r="D29" s="1" t="s">
        <v>90</v>
      </c>
      <c r="E29" s="1" t="s">
        <v>35</v>
      </c>
      <c r="F29" s="1" t="s">
        <v>132</v>
      </c>
      <c r="G29" s="8">
        <v>28595</v>
      </c>
      <c r="H29" s="1">
        <v>40</v>
      </c>
      <c r="I29" s="1" t="s">
        <v>52</v>
      </c>
      <c r="J29" s="8">
        <v>38980</v>
      </c>
      <c r="K29" s="1" t="s">
        <v>133</v>
      </c>
      <c r="L29" s="7">
        <v>3500000</v>
      </c>
      <c r="M29" s="7">
        <v>100000</v>
      </c>
    </row>
    <row r="30" spans="2:13">
      <c r="B30" s="1" t="s">
        <v>134</v>
      </c>
      <c r="C30" s="1" t="s">
        <v>60</v>
      </c>
      <c r="D30" s="1" t="s">
        <v>78</v>
      </c>
      <c r="E30" s="1" t="s">
        <v>41</v>
      </c>
      <c r="F30" s="1" t="s">
        <v>135</v>
      </c>
      <c r="G30" s="8">
        <v>27185</v>
      </c>
      <c r="H30" s="1">
        <v>44</v>
      </c>
      <c r="I30" s="1" t="s">
        <v>52</v>
      </c>
      <c r="J30" s="8">
        <v>37049</v>
      </c>
      <c r="K30" s="1" t="s">
        <v>136</v>
      </c>
      <c r="L30" s="7">
        <v>4000000</v>
      </c>
      <c r="M30" s="7">
        <v>200000</v>
      </c>
    </row>
    <row r="31" spans="2:13">
      <c r="B31" s="1" t="s">
        <v>137</v>
      </c>
      <c r="C31" s="1" t="s">
        <v>60</v>
      </c>
      <c r="D31" s="1" t="s">
        <v>34</v>
      </c>
      <c r="E31" s="1" t="s">
        <v>35</v>
      </c>
      <c r="F31" s="1" t="s">
        <v>138</v>
      </c>
      <c r="G31" s="8">
        <v>31941</v>
      </c>
      <c r="H31" s="1">
        <v>31</v>
      </c>
      <c r="I31" s="1" t="s">
        <v>43</v>
      </c>
      <c r="J31" s="8">
        <v>41568</v>
      </c>
      <c r="K31" s="1" t="s">
        <v>139</v>
      </c>
      <c r="L31" s="7">
        <v>2000000</v>
      </c>
      <c r="M31" s="7">
        <v>200000</v>
      </c>
    </row>
    <row r="32" spans="2:13">
      <c r="B32" s="1" t="s">
        <v>140</v>
      </c>
      <c r="C32" s="1" t="s">
        <v>60</v>
      </c>
      <c r="D32" s="1" t="s">
        <v>90</v>
      </c>
      <c r="E32" s="1" t="s">
        <v>35</v>
      </c>
      <c r="F32" s="1" t="s">
        <v>141</v>
      </c>
      <c r="G32" s="8">
        <v>28146</v>
      </c>
      <c r="H32" s="1">
        <v>41</v>
      </c>
      <c r="I32" s="1" t="s">
        <v>57</v>
      </c>
      <c r="J32" s="8">
        <v>37418</v>
      </c>
      <c r="K32" s="1" t="s">
        <v>142</v>
      </c>
      <c r="L32" s="7">
        <v>3500000</v>
      </c>
      <c r="M32" s="7">
        <v>200000</v>
      </c>
    </row>
    <row r="33" spans="2:13">
      <c r="B33" s="1" t="s">
        <v>143</v>
      </c>
      <c r="C33" s="1" t="s">
        <v>144</v>
      </c>
      <c r="D33" s="1" t="s">
        <v>55</v>
      </c>
      <c r="E33" s="1" t="s">
        <v>41</v>
      </c>
      <c r="F33" s="1" t="s">
        <v>145</v>
      </c>
      <c r="G33" s="8">
        <v>26219</v>
      </c>
      <c r="H33" s="1">
        <v>47</v>
      </c>
      <c r="I33" s="1" t="s">
        <v>43</v>
      </c>
      <c r="J33" s="8">
        <v>35235</v>
      </c>
      <c r="K33" s="1" t="s">
        <v>146</v>
      </c>
      <c r="L33" s="7">
        <v>5000000</v>
      </c>
      <c r="M33" s="7">
        <v>100000</v>
      </c>
    </row>
    <row r="34" spans="2:13">
      <c r="B34" s="1" t="s">
        <v>147</v>
      </c>
      <c r="C34" s="1" t="s">
        <v>70</v>
      </c>
      <c r="D34" s="1" t="s">
        <v>90</v>
      </c>
      <c r="E34" s="1" t="s">
        <v>35</v>
      </c>
      <c r="F34" s="1" t="s">
        <v>148</v>
      </c>
      <c r="G34" s="8">
        <v>29194</v>
      </c>
      <c r="H34" s="1">
        <v>39</v>
      </c>
      <c r="I34" s="1" t="s">
        <v>48</v>
      </c>
      <c r="J34" s="8">
        <v>38672</v>
      </c>
      <c r="K34" s="1" t="s">
        <v>149</v>
      </c>
      <c r="L34" s="7">
        <v>3500000</v>
      </c>
      <c r="M34" s="7">
        <v>200000</v>
      </c>
    </row>
    <row r="35" spans="2:13">
      <c r="B35" s="1" t="s">
        <v>150</v>
      </c>
      <c r="C35" s="1" t="s">
        <v>46</v>
      </c>
      <c r="D35" s="1" t="s">
        <v>61</v>
      </c>
      <c r="E35" s="1" t="s">
        <v>35</v>
      </c>
      <c r="F35" s="1" t="s">
        <v>151</v>
      </c>
      <c r="G35" s="8">
        <v>30789</v>
      </c>
      <c r="H35" s="1">
        <v>34</v>
      </c>
      <c r="I35" s="1" t="s">
        <v>48</v>
      </c>
      <c r="J35" s="8">
        <v>40826</v>
      </c>
      <c r="K35" s="1" t="s">
        <v>152</v>
      </c>
      <c r="L35" s="7">
        <v>2700000</v>
      </c>
      <c r="M35" s="7">
        <v>100000</v>
      </c>
    </row>
    <row r="36" spans="2:13">
      <c r="B36" s="1" t="s">
        <v>153</v>
      </c>
      <c r="C36" s="1" t="s">
        <v>46</v>
      </c>
      <c r="D36" s="1" t="s">
        <v>90</v>
      </c>
      <c r="E36" s="1" t="s">
        <v>41</v>
      </c>
      <c r="F36" s="1" t="s">
        <v>154</v>
      </c>
      <c r="G36" s="8">
        <v>29529</v>
      </c>
      <c r="H36" s="1">
        <v>38</v>
      </c>
      <c r="I36" s="1" t="s">
        <v>57</v>
      </c>
      <c r="J36" s="8">
        <v>38758</v>
      </c>
      <c r="K36" s="1" t="s">
        <v>155</v>
      </c>
      <c r="L36" s="7">
        <v>3500000</v>
      </c>
      <c r="M36" s="7">
        <v>100000</v>
      </c>
    </row>
    <row r="37" spans="2:13">
      <c r="B37" s="1" t="s">
        <v>156</v>
      </c>
      <c r="C37" s="1" t="s">
        <v>70</v>
      </c>
      <c r="D37" s="1" t="s">
        <v>55</v>
      </c>
      <c r="E37" s="1" t="s">
        <v>35</v>
      </c>
      <c r="F37" s="1" t="s">
        <v>157</v>
      </c>
      <c r="G37" s="8">
        <v>25239</v>
      </c>
      <c r="H37" s="1">
        <v>49</v>
      </c>
      <c r="I37" s="1" t="s">
        <v>92</v>
      </c>
      <c r="J37" s="8">
        <v>35257</v>
      </c>
      <c r="K37" s="1" t="s">
        <v>158</v>
      </c>
      <c r="L37" s="7">
        <v>5000000</v>
      </c>
      <c r="M37" s="7">
        <v>200000</v>
      </c>
    </row>
    <row r="38" spans="2:13">
      <c r="B38" s="1" t="s">
        <v>159</v>
      </c>
      <c r="C38" s="1" t="s">
        <v>70</v>
      </c>
      <c r="D38" s="1" t="s">
        <v>61</v>
      </c>
      <c r="E38" s="1" t="s">
        <v>41</v>
      </c>
      <c r="F38" s="1" t="s">
        <v>160</v>
      </c>
      <c r="G38" s="8">
        <v>29729</v>
      </c>
      <c r="H38" s="1">
        <v>37</v>
      </c>
      <c r="I38" s="1" t="s">
        <v>63</v>
      </c>
      <c r="J38" s="8">
        <v>39168</v>
      </c>
      <c r="K38" s="1" t="s">
        <v>161</v>
      </c>
      <c r="L38" s="7">
        <v>2700000</v>
      </c>
      <c r="M38" s="7">
        <v>200000</v>
      </c>
    </row>
    <row r="39" spans="2:13">
      <c r="B39" s="1" t="s">
        <v>162</v>
      </c>
      <c r="C39" s="1" t="s">
        <v>66</v>
      </c>
      <c r="D39" s="1" t="s">
        <v>90</v>
      </c>
      <c r="E39" s="1" t="s">
        <v>35</v>
      </c>
      <c r="F39" s="1" t="s">
        <v>163</v>
      </c>
      <c r="G39" s="8">
        <v>27265</v>
      </c>
      <c r="H39" s="1">
        <v>44</v>
      </c>
      <c r="I39" s="1" t="s">
        <v>52</v>
      </c>
      <c r="J39" s="8">
        <v>37335</v>
      </c>
      <c r="K39" s="1" t="s">
        <v>164</v>
      </c>
      <c r="L39" s="7">
        <v>3500000</v>
      </c>
      <c r="M39" s="7">
        <v>100000</v>
      </c>
    </row>
    <row r="40" spans="2:13">
      <c r="B40" s="1" t="s">
        <v>165</v>
      </c>
      <c r="C40" s="1" t="s">
        <v>144</v>
      </c>
      <c r="D40" s="1" t="s">
        <v>34</v>
      </c>
      <c r="E40" s="1" t="s">
        <v>35</v>
      </c>
      <c r="F40" s="1" t="s">
        <v>166</v>
      </c>
      <c r="G40" s="8">
        <v>31492</v>
      </c>
      <c r="H40" s="1">
        <v>32</v>
      </c>
      <c r="I40" s="1" t="s">
        <v>57</v>
      </c>
      <c r="J40" s="8">
        <v>40710</v>
      </c>
      <c r="K40" s="1" t="s">
        <v>167</v>
      </c>
      <c r="L40" s="7">
        <v>2000000</v>
      </c>
      <c r="M40" s="7">
        <v>100000</v>
      </c>
    </row>
    <row r="41" spans="2:13">
      <c r="B41" s="1" t="s">
        <v>168</v>
      </c>
      <c r="C41" s="1" t="s">
        <v>98</v>
      </c>
      <c r="D41" s="1" t="s">
        <v>61</v>
      </c>
      <c r="E41" s="1" t="s">
        <v>41</v>
      </c>
      <c r="F41" s="1" t="s">
        <v>169</v>
      </c>
      <c r="G41" s="8">
        <v>30781</v>
      </c>
      <c r="H41" s="1">
        <v>34</v>
      </c>
      <c r="I41" s="1" t="s">
        <v>37</v>
      </c>
      <c r="J41" s="8">
        <v>40788</v>
      </c>
      <c r="K41" s="1" t="s">
        <v>170</v>
      </c>
      <c r="L41" s="7">
        <v>2700000</v>
      </c>
      <c r="M41" s="7">
        <v>100000</v>
      </c>
    </row>
    <row r="42" spans="2:13">
      <c r="B42" s="1" t="s">
        <v>171</v>
      </c>
      <c r="C42" s="1" t="s">
        <v>33</v>
      </c>
      <c r="D42" s="1" t="s">
        <v>90</v>
      </c>
      <c r="E42" s="1" t="s">
        <v>35</v>
      </c>
      <c r="F42" s="1" t="s">
        <v>172</v>
      </c>
      <c r="G42" s="8">
        <v>29040</v>
      </c>
      <c r="H42" s="1">
        <v>39</v>
      </c>
      <c r="I42" s="1" t="s">
        <v>92</v>
      </c>
      <c r="J42" s="8">
        <v>38660</v>
      </c>
      <c r="K42" s="1" t="s">
        <v>173</v>
      </c>
      <c r="L42" s="7">
        <v>3500000</v>
      </c>
      <c r="M42" s="7">
        <v>100000</v>
      </c>
    </row>
    <row r="43" spans="2:13">
      <c r="B43" s="1" t="s">
        <v>174</v>
      </c>
      <c r="C43" s="1" t="s">
        <v>70</v>
      </c>
      <c r="D43" s="1" t="s">
        <v>61</v>
      </c>
      <c r="E43" s="1" t="s">
        <v>35</v>
      </c>
      <c r="F43" s="1" t="s">
        <v>175</v>
      </c>
      <c r="G43" s="8">
        <v>29681</v>
      </c>
      <c r="H43" s="1">
        <v>37</v>
      </c>
      <c r="I43" s="1" t="s">
        <v>52</v>
      </c>
      <c r="J43" s="8">
        <v>38891</v>
      </c>
      <c r="K43" s="1" t="s">
        <v>176</v>
      </c>
      <c r="L43" s="7">
        <v>2700000</v>
      </c>
      <c r="M43" s="7">
        <v>200000</v>
      </c>
    </row>
    <row r="44" spans="2:13">
      <c r="B44" s="1" t="s">
        <v>177</v>
      </c>
      <c r="C44" s="1" t="s">
        <v>70</v>
      </c>
      <c r="D44" s="1" t="s">
        <v>78</v>
      </c>
      <c r="E44" s="1" t="s">
        <v>35</v>
      </c>
      <c r="F44" s="1" t="s">
        <v>178</v>
      </c>
      <c r="G44" s="8">
        <v>26635</v>
      </c>
      <c r="H44" s="1">
        <v>46</v>
      </c>
      <c r="I44" s="1" t="s">
        <v>43</v>
      </c>
      <c r="J44" s="8">
        <v>36171</v>
      </c>
      <c r="K44" s="1" t="s">
        <v>179</v>
      </c>
      <c r="L44" s="7">
        <v>4000000</v>
      </c>
      <c r="M44" s="7">
        <v>200000</v>
      </c>
    </row>
    <row r="45" spans="2:13">
      <c r="B45" s="1" t="s">
        <v>180</v>
      </c>
      <c r="C45" s="1" t="s">
        <v>40</v>
      </c>
      <c r="D45" s="1" t="s">
        <v>61</v>
      </c>
      <c r="E45" s="1" t="s">
        <v>35</v>
      </c>
      <c r="F45" s="1" t="s">
        <v>181</v>
      </c>
      <c r="G45" s="8">
        <v>29095</v>
      </c>
      <c r="H45" s="1">
        <v>39</v>
      </c>
      <c r="I45" s="1" t="s">
        <v>87</v>
      </c>
      <c r="J45" s="8">
        <v>39157</v>
      </c>
      <c r="K45" s="1" t="s">
        <v>182</v>
      </c>
      <c r="L45" s="7">
        <v>2700000</v>
      </c>
      <c r="M45" s="7">
        <v>100000</v>
      </c>
    </row>
    <row r="46" spans="2:13">
      <c r="B46" s="1" t="s">
        <v>183</v>
      </c>
      <c r="C46" s="1" t="s">
        <v>70</v>
      </c>
      <c r="D46" s="1" t="s">
        <v>34</v>
      </c>
      <c r="E46" s="1" t="s">
        <v>35</v>
      </c>
      <c r="F46" s="1" t="s">
        <v>184</v>
      </c>
      <c r="G46" s="8">
        <v>31247</v>
      </c>
      <c r="H46" s="1">
        <v>33</v>
      </c>
      <c r="I46" s="1" t="s">
        <v>43</v>
      </c>
      <c r="J46" s="8">
        <v>41589</v>
      </c>
      <c r="K46" s="1" t="s">
        <v>185</v>
      </c>
      <c r="L46" s="7">
        <v>2000000</v>
      </c>
      <c r="M46" s="7">
        <v>200000</v>
      </c>
    </row>
    <row r="47" spans="2:13">
      <c r="B47" s="1" t="s">
        <v>186</v>
      </c>
      <c r="C47" s="1" t="s">
        <v>187</v>
      </c>
      <c r="D47" s="1" t="s">
        <v>61</v>
      </c>
      <c r="E47" s="1" t="s">
        <v>41</v>
      </c>
      <c r="F47" s="1" t="s">
        <v>188</v>
      </c>
      <c r="G47" s="8">
        <v>30285</v>
      </c>
      <c r="H47" s="1">
        <v>36</v>
      </c>
      <c r="I47" s="1" t="s">
        <v>87</v>
      </c>
      <c r="J47" s="8">
        <v>40080</v>
      </c>
      <c r="K47" s="1" t="s">
        <v>189</v>
      </c>
      <c r="L47" s="7">
        <v>2700000</v>
      </c>
      <c r="M47" s="7">
        <v>100000</v>
      </c>
    </row>
    <row r="48" spans="2:13">
      <c r="B48" s="1" t="s">
        <v>190</v>
      </c>
      <c r="C48" s="1" t="s">
        <v>40</v>
      </c>
      <c r="D48" s="1" t="s">
        <v>78</v>
      </c>
      <c r="E48" s="1" t="s">
        <v>41</v>
      </c>
      <c r="F48" s="1" t="s">
        <v>191</v>
      </c>
      <c r="G48" s="8">
        <v>26055</v>
      </c>
      <c r="H48" s="1">
        <v>47</v>
      </c>
      <c r="I48" s="1" t="s">
        <v>63</v>
      </c>
      <c r="J48" s="8">
        <v>35727</v>
      </c>
      <c r="K48" s="1" t="s">
        <v>192</v>
      </c>
      <c r="L48" s="7">
        <v>4000000</v>
      </c>
      <c r="M48" s="7">
        <v>100000</v>
      </c>
    </row>
    <row r="49" spans="2:13">
      <c r="B49" s="1" t="s">
        <v>193</v>
      </c>
      <c r="C49" s="1" t="s">
        <v>70</v>
      </c>
      <c r="D49" s="1" t="s">
        <v>34</v>
      </c>
      <c r="E49" s="1" t="s">
        <v>35</v>
      </c>
      <c r="F49" s="1" t="s">
        <v>194</v>
      </c>
      <c r="G49" s="8">
        <v>30602</v>
      </c>
      <c r="H49" s="1">
        <v>35</v>
      </c>
      <c r="I49" s="1" t="s">
        <v>87</v>
      </c>
      <c r="J49" s="8">
        <v>40883</v>
      </c>
      <c r="K49" s="1" t="s">
        <v>195</v>
      </c>
      <c r="L49" s="7">
        <v>2000000</v>
      </c>
      <c r="M49" s="7">
        <v>200000</v>
      </c>
    </row>
    <row r="50" spans="2:13">
      <c r="B50" s="1" t="s">
        <v>196</v>
      </c>
      <c r="C50" s="1" t="s">
        <v>70</v>
      </c>
      <c r="D50" s="1" t="s">
        <v>34</v>
      </c>
      <c r="E50" s="1" t="s">
        <v>41</v>
      </c>
      <c r="F50" s="1" t="s">
        <v>197</v>
      </c>
      <c r="G50" s="8">
        <v>32313</v>
      </c>
      <c r="H50" s="1">
        <v>30</v>
      </c>
      <c r="I50" s="1" t="s">
        <v>198</v>
      </c>
      <c r="J50" s="8">
        <v>41337</v>
      </c>
      <c r="K50" s="1" t="s">
        <v>199</v>
      </c>
      <c r="L50" s="7">
        <v>2000000</v>
      </c>
      <c r="M50" s="7">
        <v>200000</v>
      </c>
    </row>
    <row r="51" spans="2:13">
      <c r="B51" s="1" t="s">
        <v>200</v>
      </c>
      <c r="C51" s="1" t="s">
        <v>46</v>
      </c>
      <c r="D51" s="1" t="s">
        <v>34</v>
      </c>
      <c r="E51" s="1" t="s">
        <v>35</v>
      </c>
      <c r="F51" s="1" t="s">
        <v>201</v>
      </c>
      <c r="G51" s="8">
        <v>30805</v>
      </c>
      <c r="H51" s="1">
        <v>34</v>
      </c>
      <c r="I51" s="1" t="s">
        <v>202</v>
      </c>
      <c r="J51" s="8">
        <v>40683</v>
      </c>
      <c r="K51" s="1" t="s">
        <v>203</v>
      </c>
      <c r="L51" s="7">
        <v>2000000</v>
      </c>
      <c r="M51" s="7">
        <v>100000</v>
      </c>
    </row>
    <row r="52" spans="2:13">
      <c r="B52" s="1" t="s">
        <v>204</v>
      </c>
      <c r="C52" s="1" t="s">
        <v>70</v>
      </c>
      <c r="D52" s="1" t="s">
        <v>78</v>
      </c>
      <c r="E52" s="1" t="s">
        <v>35</v>
      </c>
      <c r="F52" s="1" t="s">
        <v>205</v>
      </c>
      <c r="G52" s="8">
        <v>27422</v>
      </c>
      <c r="H52" s="1">
        <v>43</v>
      </c>
      <c r="I52" s="1" t="s">
        <v>52</v>
      </c>
      <c r="J52" s="8">
        <v>36843</v>
      </c>
      <c r="K52" s="1" t="s">
        <v>206</v>
      </c>
      <c r="L52" s="7">
        <v>4000000</v>
      </c>
      <c r="M52" s="7">
        <v>200000</v>
      </c>
    </row>
    <row r="53" spans="2:13">
      <c r="B53" s="1" t="s">
        <v>207</v>
      </c>
      <c r="C53" s="1" t="s">
        <v>46</v>
      </c>
      <c r="D53" s="1" t="s">
        <v>90</v>
      </c>
      <c r="E53" s="1" t="s">
        <v>35</v>
      </c>
      <c r="F53" s="1" t="s">
        <v>208</v>
      </c>
      <c r="G53" s="8">
        <v>28114</v>
      </c>
      <c r="H53" s="1">
        <v>42</v>
      </c>
      <c r="I53" s="1" t="s">
        <v>37</v>
      </c>
      <c r="J53" s="8">
        <v>37285</v>
      </c>
      <c r="K53" s="1" t="s">
        <v>209</v>
      </c>
      <c r="L53" s="7">
        <v>3500000</v>
      </c>
      <c r="M53" s="7">
        <v>100000</v>
      </c>
    </row>
    <row r="54" spans="2:13">
      <c r="B54" s="1" t="s">
        <v>210</v>
      </c>
      <c r="C54" s="1" t="s">
        <v>144</v>
      </c>
      <c r="D54" s="1" t="s">
        <v>34</v>
      </c>
      <c r="E54" s="1" t="s">
        <v>41</v>
      </c>
      <c r="F54" s="1" t="s">
        <v>211</v>
      </c>
      <c r="G54" s="8">
        <v>33386</v>
      </c>
      <c r="H54" s="1">
        <v>27</v>
      </c>
      <c r="I54" s="1" t="s">
        <v>37</v>
      </c>
      <c r="J54" s="8">
        <v>42699</v>
      </c>
      <c r="K54" s="1" t="s">
        <v>212</v>
      </c>
      <c r="L54" s="7">
        <v>2000000</v>
      </c>
      <c r="M54" s="7">
        <v>100000</v>
      </c>
    </row>
    <row r="55" spans="2:13">
      <c r="B55" s="1" t="s">
        <v>213</v>
      </c>
      <c r="C55" s="1" t="s">
        <v>70</v>
      </c>
      <c r="D55" s="1" t="s">
        <v>34</v>
      </c>
      <c r="E55" s="1" t="s">
        <v>41</v>
      </c>
      <c r="F55" s="1" t="s">
        <v>214</v>
      </c>
      <c r="G55" s="8">
        <v>32985</v>
      </c>
      <c r="H55" s="1">
        <v>28</v>
      </c>
      <c r="I55" s="1" t="s">
        <v>198</v>
      </c>
      <c r="J55" s="8">
        <v>42667</v>
      </c>
      <c r="K55" s="1" t="s">
        <v>215</v>
      </c>
      <c r="L55" s="7">
        <v>2000000</v>
      </c>
      <c r="M55" s="7">
        <v>200000</v>
      </c>
    </row>
    <row r="56" spans="2:13">
      <c r="B56" s="1" t="s">
        <v>216</v>
      </c>
      <c r="C56" s="1" t="s">
        <v>46</v>
      </c>
      <c r="D56" s="1" t="s">
        <v>61</v>
      </c>
      <c r="E56" s="1" t="s">
        <v>35</v>
      </c>
      <c r="F56" s="1" t="s">
        <v>217</v>
      </c>
      <c r="G56" s="8">
        <v>29749</v>
      </c>
      <c r="H56" s="1">
        <v>37</v>
      </c>
      <c r="I56" s="1" t="s">
        <v>52</v>
      </c>
      <c r="J56" s="8">
        <v>39605</v>
      </c>
      <c r="K56" s="1" t="s">
        <v>218</v>
      </c>
      <c r="L56" s="7">
        <v>2700000</v>
      </c>
      <c r="M56" s="7">
        <v>100000</v>
      </c>
    </row>
    <row r="57" spans="2:13">
      <c r="B57" s="1" t="s">
        <v>219</v>
      </c>
      <c r="C57" s="1" t="s">
        <v>74</v>
      </c>
      <c r="D57" s="1" t="s">
        <v>61</v>
      </c>
      <c r="E57" s="1" t="s">
        <v>35</v>
      </c>
      <c r="F57" s="1" t="s">
        <v>220</v>
      </c>
      <c r="G57" s="8">
        <v>30539</v>
      </c>
      <c r="H57" s="1">
        <v>35</v>
      </c>
      <c r="I57" s="1" t="s">
        <v>80</v>
      </c>
      <c r="J57" s="8">
        <v>40240</v>
      </c>
      <c r="K57" s="1" t="s">
        <v>221</v>
      </c>
      <c r="L57" s="7">
        <v>2700000</v>
      </c>
      <c r="M57" s="7">
        <v>100000</v>
      </c>
    </row>
    <row r="58" spans="2:13">
      <c r="B58" s="1" t="s">
        <v>222</v>
      </c>
      <c r="C58" s="1" t="s">
        <v>60</v>
      </c>
      <c r="D58" s="1" t="s">
        <v>61</v>
      </c>
      <c r="E58" s="1" t="s">
        <v>35</v>
      </c>
      <c r="F58" s="1" t="s">
        <v>223</v>
      </c>
      <c r="G58" s="8">
        <v>30334</v>
      </c>
      <c r="H58" s="1">
        <v>35</v>
      </c>
      <c r="I58" s="1" t="s">
        <v>92</v>
      </c>
      <c r="J58" s="8">
        <v>39542</v>
      </c>
      <c r="K58" s="1" t="s">
        <v>224</v>
      </c>
      <c r="L58" s="7">
        <v>2700000</v>
      </c>
      <c r="M58" s="7">
        <v>200000</v>
      </c>
    </row>
    <row r="59" spans="2:13">
      <c r="B59" s="1" t="s">
        <v>225</v>
      </c>
      <c r="C59" s="1" t="s">
        <v>144</v>
      </c>
      <c r="D59" s="1" t="s">
        <v>61</v>
      </c>
      <c r="E59" s="1" t="s">
        <v>35</v>
      </c>
      <c r="F59" s="1" t="s">
        <v>226</v>
      </c>
      <c r="G59" s="8">
        <v>30653</v>
      </c>
      <c r="H59" s="1">
        <v>35</v>
      </c>
      <c r="I59" s="1" t="s">
        <v>37</v>
      </c>
      <c r="J59" s="8">
        <v>40765</v>
      </c>
      <c r="K59" s="1" t="s">
        <v>227</v>
      </c>
      <c r="L59" s="7">
        <v>2700000</v>
      </c>
      <c r="M59" s="7">
        <v>100000</v>
      </c>
    </row>
    <row r="60" spans="2:13">
      <c r="B60" s="1" t="s">
        <v>228</v>
      </c>
      <c r="C60" s="1" t="s">
        <v>33</v>
      </c>
      <c r="D60" s="1" t="s">
        <v>61</v>
      </c>
      <c r="E60" s="1" t="s">
        <v>35</v>
      </c>
      <c r="F60" s="1" t="s">
        <v>229</v>
      </c>
      <c r="G60" s="8">
        <v>28611</v>
      </c>
      <c r="H60" s="1">
        <v>40</v>
      </c>
      <c r="I60" s="1" t="s">
        <v>57</v>
      </c>
      <c r="J60" s="8">
        <v>38912</v>
      </c>
      <c r="K60" s="1" t="s">
        <v>230</v>
      </c>
      <c r="L60" s="7">
        <v>2700000</v>
      </c>
      <c r="M60" s="7">
        <v>100000</v>
      </c>
    </row>
    <row r="61" spans="2:13">
      <c r="B61" s="1" t="s">
        <v>231</v>
      </c>
      <c r="C61" s="1" t="s">
        <v>46</v>
      </c>
      <c r="D61" s="1" t="s">
        <v>78</v>
      </c>
      <c r="E61" s="1" t="s">
        <v>35</v>
      </c>
      <c r="F61" s="1" t="s">
        <v>232</v>
      </c>
      <c r="G61" s="8">
        <v>26709</v>
      </c>
      <c r="H61" s="1">
        <v>45</v>
      </c>
      <c r="I61" s="1" t="s">
        <v>43</v>
      </c>
      <c r="J61" s="8">
        <v>37152</v>
      </c>
      <c r="K61" s="1" t="s">
        <v>233</v>
      </c>
      <c r="L61" s="7">
        <v>4000000</v>
      </c>
      <c r="M61" s="7">
        <v>100000</v>
      </c>
    </row>
    <row r="62" spans="2:13">
      <c r="B62" s="1" t="s">
        <v>234</v>
      </c>
      <c r="C62" s="1" t="s">
        <v>66</v>
      </c>
      <c r="D62" s="1" t="s">
        <v>61</v>
      </c>
      <c r="E62" s="1" t="s">
        <v>35</v>
      </c>
      <c r="F62" s="1" t="s">
        <v>235</v>
      </c>
      <c r="G62" s="8">
        <v>30341</v>
      </c>
      <c r="H62" s="1">
        <v>35</v>
      </c>
      <c r="I62" s="1" t="s">
        <v>80</v>
      </c>
      <c r="J62" s="8">
        <v>39779</v>
      </c>
      <c r="K62" s="1" t="s">
        <v>236</v>
      </c>
      <c r="L62" s="7">
        <v>2700000</v>
      </c>
      <c r="M62" s="7">
        <v>100000</v>
      </c>
    </row>
    <row r="63" spans="2:13">
      <c r="B63" s="1" t="s">
        <v>237</v>
      </c>
      <c r="C63" s="1" t="s">
        <v>66</v>
      </c>
      <c r="D63" s="1" t="s">
        <v>61</v>
      </c>
      <c r="E63" s="1" t="s">
        <v>35</v>
      </c>
      <c r="F63" s="1" t="s">
        <v>238</v>
      </c>
      <c r="G63" s="8">
        <v>30597</v>
      </c>
      <c r="H63" s="1">
        <v>35</v>
      </c>
      <c r="I63" s="1" t="s">
        <v>87</v>
      </c>
      <c r="J63" s="8">
        <v>40200</v>
      </c>
      <c r="K63" s="1" t="s">
        <v>239</v>
      </c>
      <c r="L63" s="7">
        <v>2700000</v>
      </c>
      <c r="M63" s="7">
        <v>100000</v>
      </c>
    </row>
    <row r="64" spans="2:13">
      <c r="B64" s="1" t="s">
        <v>240</v>
      </c>
      <c r="C64" s="1" t="s">
        <v>66</v>
      </c>
      <c r="D64" s="1" t="s">
        <v>61</v>
      </c>
      <c r="E64" s="1" t="s">
        <v>35</v>
      </c>
      <c r="F64" s="1" t="s">
        <v>241</v>
      </c>
      <c r="G64" s="8">
        <v>31498</v>
      </c>
      <c r="H64" s="1">
        <v>32</v>
      </c>
      <c r="I64" s="1" t="s">
        <v>107</v>
      </c>
      <c r="J64" s="8">
        <v>41030</v>
      </c>
      <c r="K64" s="1" t="s">
        <v>242</v>
      </c>
      <c r="L64" s="7">
        <v>2700000</v>
      </c>
      <c r="M64" s="7">
        <v>100000</v>
      </c>
    </row>
    <row r="65" spans="2:13">
      <c r="B65" s="1" t="s">
        <v>243</v>
      </c>
      <c r="C65" s="1" t="s">
        <v>144</v>
      </c>
      <c r="D65" s="1" t="s">
        <v>78</v>
      </c>
      <c r="E65" s="1" t="s">
        <v>41</v>
      </c>
      <c r="F65" s="1" t="s">
        <v>244</v>
      </c>
      <c r="G65" s="8">
        <v>26589</v>
      </c>
      <c r="H65" s="1">
        <v>46</v>
      </c>
      <c r="I65" s="1" t="s">
        <v>107</v>
      </c>
      <c r="J65" s="8">
        <v>36255</v>
      </c>
      <c r="K65" s="1" t="s">
        <v>245</v>
      </c>
      <c r="L65" s="7">
        <v>4000000</v>
      </c>
      <c r="M65" s="7">
        <v>100000</v>
      </c>
    </row>
    <row r="66" spans="2:13">
      <c r="B66" s="1" t="s">
        <v>246</v>
      </c>
      <c r="C66" s="1" t="s">
        <v>187</v>
      </c>
      <c r="D66" s="1" t="s">
        <v>55</v>
      </c>
      <c r="E66" s="1" t="s">
        <v>35</v>
      </c>
      <c r="F66" s="1" t="s">
        <v>247</v>
      </c>
      <c r="G66" s="8">
        <v>26335</v>
      </c>
      <c r="H66" s="1">
        <v>46</v>
      </c>
      <c r="I66" s="1" t="s">
        <v>48</v>
      </c>
      <c r="J66" s="8">
        <v>36419</v>
      </c>
      <c r="K66" s="1" t="s">
        <v>248</v>
      </c>
      <c r="L66" s="7">
        <v>5000000</v>
      </c>
      <c r="M66" s="7">
        <v>100000</v>
      </c>
    </row>
    <row r="67" spans="2:13">
      <c r="B67" s="1" t="s">
        <v>249</v>
      </c>
      <c r="C67" s="1" t="s">
        <v>70</v>
      </c>
      <c r="D67" s="1" t="s">
        <v>90</v>
      </c>
      <c r="E67" s="1" t="s">
        <v>35</v>
      </c>
      <c r="F67" s="1" t="s">
        <v>250</v>
      </c>
      <c r="G67" s="8">
        <v>29875</v>
      </c>
      <c r="H67" s="1">
        <v>37</v>
      </c>
      <c r="I67" s="1" t="s">
        <v>80</v>
      </c>
      <c r="J67" s="8">
        <v>38847</v>
      </c>
      <c r="K67" s="1" t="s">
        <v>251</v>
      </c>
      <c r="L67" s="7">
        <v>3500000</v>
      </c>
      <c r="M67" s="7">
        <v>200000</v>
      </c>
    </row>
    <row r="68" spans="2:13">
      <c r="B68" s="1" t="s">
        <v>252</v>
      </c>
      <c r="C68" s="1" t="s">
        <v>144</v>
      </c>
      <c r="D68" s="1" t="s">
        <v>90</v>
      </c>
      <c r="E68" s="1" t="s">
        <v>41</v>
      </c>
      <c r="F68" s="1" t="s">
        <v>253</v>
      </c>
      <c r="G68" s="8">
        <v>29135</v>
      </c>
      <c r="H68" s="1">
        <v>39</v>
      </c>
      <c r="I68" s="1" t="s">
        <v>87</v>
      </c>
      <c r="J68" s="8">
        <v>38987</v>
      </c>
      <c r="K68" s="1" t="s">
        <v>254</v>
      </c>
      <c r="L68" s="7">
        <v>3500000</v>
      </c>
      <c r="M68" s="7">
        <v>100000</v>
      </c>
    </row>
    <row r="69" spans="2:13">
      <c r="B69" s="1" t="s">
        <v>255</v>
      </c>
      <c r="C69" s="1" t="s">
        <v>74</v>
      </c>
      <c r="D69" s="1" t="s">
        <v>34</v>
      </c>
      <c r="E69" s="1" t="s">
        <v>41</v>
      </c>
      <c r="F69" s="1" t="s">
        <v>256</v>
      </c>
      <c r="G69" s="8">
        <v>31441</v>
      </c>
      <c r="H69" s="1">
        <v>32</v>
      </c>
      <c r="I69" s="1" t="s">
        <v>87</v>
      </c>
      <c r="J69" s="8">
        <v>41157</v>
      </c>
      <c r="K69" s="1" t="s">
        <v>257</v>
      </c>
      <c r="L69" s="7">
        <v>2000000</v>
      </c>
      <c r="M69" s="7">
        <v>100000</v>
      </c>
    </row>
    <row r="70" spans="2:13">
      <c r="B70" s="1" t="s">
        <v>258</v>
      </c>
      <c r="C70" s="1" t="s">
        <v>74</v>
      </c>
      <c r="D70" s="1" t="s">
        <v>90</v>
      </c>
      <c r="E70" s="1" t="s">
        <v>35</v>
      </c>
      <c r="F70" s="1" t="s">
        <v>259</v>
      </c>
      <c r="G70" s="8">
        <v>28944</v>
      </c>
      <c r="H70" s="1">
        <v>39</v>
      </c>
      <c r="I70" s="1" t="s">
        <v>48</v>
      </c>
      <c r="J70" s="8">
        <v>38828</v>
      </c>
      <c r="K70" s="1" t="s">
        <v>260</v>
      </c>
      <c r="L70" s="7">
        <v>3500000</v>
      </c>
      <c r="M70" s="7">
        <v>100000</v>
      </c>
    </row>
    <row r="71" spans="2:13">
      <c r="B71" s="1" t="s">
        <v>261</v>
      </c>
      <c r="C71" s="1" t="s">
        <v>60</v>
      </c>
      <c r="D71" s="1" t="s">
        <v>55</v>
      </c>
      <c r="E71" s="1" t="s">
        <v>35</v>
      </c>
      <c r="F71" s="1" t="s">
        <v>262</v>
      </c>
      <c r="G71" s="8">
        <v>26188</v>
      </c>
      <c r="H71" s="1">
        <v>47</v>
      </c>
      <c r="I71" s="1" t="s">
        <v>263</v>
      </c>
      <c r="J71" s="8">
        <v>36441</v>
      </c>
      <c r="K71" s="1" t="s">
        <v>264</v>
      </c>
      <c r="L71" s="7">
        <v>5000000</v>
      </c>
      <c r="M71" s="7">
        <v>200000</v>
      </c>
    </row>
    <row r="72" spans="2:13">
      <c r="B72" s="1" t="s">
        <v>265</v>
      </c>
      <c r="C72" s="1" t="s">
        <v>66</v>
      </c>
      <c r="D72" s="1" t="s">
        <v>55</v>
      </c>
      <c r="E72" s="1" t="s">
        <v>35</v>
      </c>
      <c r="F72" s="1" t="s">
        <v>266</v>
      </c>
      <c r="G72" s="8">
        <v>25980</v>
      </c>
      <c r="H72" s="1">
        <v>47</v>
      </c>
      <c r="I72" s="1" t="s">
        <v>80</v>
      </c>
      <c r="J72" s="8">
        <v>35908</v>
      </c>
      <c r="K72" s="1" t="s">
        <v>267</v>
      </c>
      <c r="L72" s="7">
        <v>5000000</v>
      </c>
      <c r="M72" s="7">
        <v>100000</v>
      </c>
    </row>
    <row r="73" spans="2:13">
      <c r="B73" s="1" t="s">
        <v>268</v>
      </c>
      <c r="C73" s="1" t="s">
        <v>187</v>
      </c>
      <c r="D73" s="1" t="s">
        <v>34</v>
      </c>
      <c r="E73" s="1" t="s">
        <v>35</v>
      </c>
      <c r="F73" s="1" t="s">
        <v>269</v>
      </c>
      <c r="G73" s="8">
        <v>31442</v>
      </c>
      <c r="H73" s="1">
        <v>32</v>
      </c>
      <c r="I73" s="1" t="s">
        <v>202</v>
      </c>
      <c r="J73" s="8">
        <v>41765</v>
      </c>
      <c r="K73" s="1" t="s">
        <v>270</v>
      </c>
      <c r="L73" s="7">
        <v>2000000</v>
      </c>
      <c r="M73" s="7">
        <v>100000</v>
      </c>
    </row>
    <row r="74" spans="2:13">
      <c r="B74" s="1" t="s">
        <v>271</v>
      </c>
      <c r="C74" s="1" t="s">
        <v>33</v>
      </c>
      <c r="D74" s="1" t="s">
        <v>61</v>
      </c>
      <c r="E74" s="1" t="s">
        <v>35</v>
      </c>
      <c r="F74" s="1" t="s">
        <v>272</v>
      </c>
      <c r="G74" s="8">
        <v>29408</v>
      </c>
      <c r="H74" s="1">
        <v>38</v>
      </c>
      <c r="I74" s="1" t="s">
        <v>43</v>
      </c>
      <c r="J74" s="8">
        <v>38889</v>
      </c>
      <c r="K74" s="1" t="s">
        <v>273</v>
      </c>
      <c r="L74" s="7">
        <v>2700000</v>
      </c>
      <c r="M74" s="7">
        <v>100000</v>
      </c>
    </row>
    <row r="75" spans="2:13">
      <c r="B75" s="1" t="s">
        <v>274</v>
      </c>
      <c r="C75" s="1" t="s">
        <v>66</v>
      </c>
      <c r="D75" s="1" t="s">
        <v>34</v>
      </c>
      <c r="E75" s="1" t="s">
        <v>35</v>
      </c>
      <c r="F75" s="1" t="s">
        <v>275</v>
      </c>
      <c r="G75" s="8">
        <v>32481</v>
      </c>
      <c r="H75" s="1">
        <v>30</v>
      </c>
      <c r="I75" s="1" t="s">
        <v>276</v>
      </c>
      <c r="J75" s="8">
        <v>41873</v>
      </c>
      <c r="K75" s="1" t="s">
        <v>277</v>
      </c>
      <c r="L75" s="7">
        <v>2000000</v>
      </c>
      <c r="M75" s="7">
        <v>100000</v>
      </c>
    </row>
    <row r="76" spans="2:13">
      <c r="B76" s="1" t="s">
        <v>278</v>
      </c>
      <c r="C76" s="1" t="s">
        <v>60</v>
      </c>
      <c r="D76" s="1" t="s">
        <v>61</v>
      </c>
      <c r="E76" s="1" t="s">
        <v>35</v>
      </c>
      <c r="F76" s="1" t="s">
        <v>279</v>
      </c>
      <c r="G76" s="8">
        <v>29905</v>
      </c>
      <c r="H76" s="1">
        <v>37</v>
      </c>
      <c r="I76" s="1" t="s">
        <v>57</v>
      </c>
      <c r="J76" s="8">
        <v>40102</v>
      </c>
      <c r="K76" s="1" t="s">
        <v>280</v>
      </c>
      <c r="L76" s="7">
        <v>2700000</v>
      </c>
      <c r="M76" s="7">
        <v>200000</v>
      </c>
    </row>
    <row r="77" spans="2:13">
      <c r="B77" s="1" t="s">
        <v>281</v>
      </c>
      <c r="C77" s="1" t="s">
        <v>60</v>
      </c>
      <c r="D77" s="1" t="s">
        <v>34</v>
      </c>
      <c r="E77" s="1" t="s">
        <v>35</v>
      </c>
      <c r="F77" s="1" t="s">
        <v>282</v>
      </c>
      <c r="G77" s="8">
        <v>31600</v>
      </c>
      <c r="H77" s="1">
        <v>32</v>
      </c>
      <c r="I77" s="1" t="s">
        <v>283</v>
      </c>
      <c r="J77" s="8">
        <v>41914</v>
      </c>
      <c r="K77" s="1" t="s">
        <v>284</v>
      </c>
      <c r="L77" s="7">
        <v>2000000</v>
      </c>
      <c r="M77" s="7">
        <v>200000</v>
      </c>
    </row>
    <row r="78" spans="2:13">
      <c r="B78" s="1" t="s">
        <v>285</v>
      </c>
      <c r="C78" s="1" t="s">
        <v>187</v>
      </c>
      <c r="D78" s="1" t="s">
        <v>90</v>
      </c>
      <c r="E78" s="1" t="s">
        <v>35</v>
      </c>
      <c r="F78" s="1" t="s">
        <v>286</v>
      </c>
      <c r="G78" s="8">
        <v>28121</v>
      </c>
      <c r="H78" s="1">
        <v>42</v>
      </c>
      <c r="I78" s="1" t="s">
        <v>63</v>
      </c>
      <c r="J78" s="8">
        <v>37237</v>
      </c>
      <c r="K78" s="1" t="s">
        <v>287</v>
      </c>
      <c r="L78" s="7">
        <v>3500000</v>
      </c>
      <c r="M78" s="7">
        <v>100000</v>
      </c>
    </row>
    <row r="79" spans="2:13">
      <c r="B79" s="1" t="s">
        <v>288</v>
      </c>
      <c r="C79" s="1" t="s">
        <v>66</v>
      </c>
      <c r="D79" s="1" t="s">
        <v>34</v>
      </c>
      <c r="E79" s="1" t="s">
        <v>35</v>
      </c>
      <c r="F79" s="1" t="s">
        <v>289</v>
      </c>
      <c r="G79" s="8">
        <v>32876</v>
      </c>
      <c r="H79" s="1">
        <v>28</v>
      </c>
      <c r="I79" s="1" t="s">
        <v>283</v>
      </c>
      <c r="J79" s="8">
        <v>42951</v>
      </c>
      <c r="K79" s="1" t="s">
        <v>290</v>
      </c>
      <c r="L79" s="7">
        <v>2000000</v>
      </c>
      <c r="M79" s="7">
        <v>100000</v>
      </c>
    </row>
    <row r="80" spans="2:13">
      <c r="B80" s="1" t="s">
        <v>291</v>
      </c>
      <c r="C80" s="1" t="s">
        <v>74</v>
      </c>
      <c r="D80" s="1" t="s">
        <v>34</v>
      </c>
      <c r="E80" s="1" t="s">
        <v>41</v>
      </c>
      <c r="F80" s="1" t="s">
        <v>292</v>
      </c>
      <c r="G80" s="8">
        <v>33067</v>
      </c>
      <c r="H80" s="1">
        <v>28</v>
      </c>
      <c r="I80" s="1" t="s">
        <v>202</v>
      </c>
      <c r="J80" s="8">
        <v>42352</v>
      </c>
      <c r="K80" s="1" t="s">
        <v>293</v>
      </c>
      <c r="L80" s="7">
        <v>2000000</v>
      </c>
      <c r="M80" s="7">
        <v>100000</v>
      </c>
    </row>
  </sheetData>
  <mergeCells count="1">
    <mergeCell ref="B2:M2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09321-8377-426D-AE01-FF92C494BCB3}">
  <sheetPr>
    <tabColor theme="9" tint="0.39997558519241921"/>
  </sheetPr>
  <dimension ref="B1:F32"/>
  <sheetViews>
    <sheetView view="pageLayout" zoomScaleNormal="100" workbookViewId="0">
      <selection activeCell="D6" sqref="D6:F6"/>
    </sheetView>
  </sheetViews>
  <sheetFormatPr defaultRowHeight="16.5"/>
  <cols>
    <col min="1" max="1" width="1.25" style="9" customWidth="1"/>
    <col min="2" max="2" width="15.75" style="9" customWidth="1"/>
    <col min="3" max="3" width="15" style="9" customWidth="1"/>
    <col min="4" max="4" width="17.125" style="9" customWidth="1"/>
    <col min="5" max="5" width="16.5" style="9" customWidth="1"/>
    <col min="6" max="6" width="16" style="9" customWidth="1"/>
    <col min="7" max="16384" width="9" style="9"/>
  </cols>
  <sheetData>
    <row r="1" spans="2:6" ht="38.25">
      <c r="B1" s="124" t="s">
        <v>294</v>
      </c>
      <c r="C1" s="124"/>
      <c r="D1" s="124"/>
      <c r="E1" s="124"/>
      <c r="F1" s="124"/>
    </row>
    <row r="2" spans="2:6" ht="6" customHeight="1">
      <c r="B2" s="10"/>
      <c r="C2" s="10"/>
      <c r="D2" s="10"/>
      <c r="E2" s="10"/>
      <c r="F2" s="10"/>
    </row>
    <row r="3" spans="2:6" ht="27.75" customHeight="1">
      <c r="B3" s="123" t="s">
        <v>295</v>
      </c>
      <c r="C3" s="123"/>
      <c r="D3" s="123"/>
      <c r="E3" s="123"/>
      <c r="F3" s="123"/>
    </row>
    <row r="4" spans="2:6" ht="25.5" customHeight="1">
      <c r="B4" s="125" t="s">
        <v>296</v>
      </c>
      <c r="C4" s="11" t="s">
        <v>297</v>
      </c>
      <c r="D4" s="12" t="s">
        <v>298</v>
      </c>
      <c r="E4" s="13" t="s">
        <v>299</v>
      </c>
      <c r="F4" s="12"/>
    </row>
    <row r="5" spans="2:6" ht="25.5" customHeight="1">
      <c r="B5" s="125"/>
      <c r="C5" s="11" t="s">
        <v>300</v>
      </c>
      <c r="D5" s="12" t="s">
        <v>301</v>
      </c>
      <c r="E5" s="14" t="s">
        <v>302</v>
      </c>
      <c r="F5" s="12" t="s">
        <v>303</v>
      </c>
    </row>
    <row r="6" spans="2:6" ht="25.5" customHeight="1">
      <c r="B6" s="125"/>
      <c r="C6" s="11" t="s">
        <v>304</v>
      </c>
      <c r="D6" s="126" t="s">
        <v>305</v>
      </c>
      <c r="E6" s="126"/>
      <c r="F6" s="126"/>
    </row>
    <row r="7" spans="2:6" ht="25.5" customHeight="1">
      <c r="B7" s="125" t="s">
        <v>306</v>
      </c>
      <c r="C7" s="11" t="s">
        <v>297</v>
      </c>
      <c r="D7" s="75"/>
      <c r="E7" s="14" t="s">
        <v>307</v>
      </c>
      <c r="F7" s="76"/>
    </row>
    <row r="8" spans="2:6" ht="25.5" customHeight="1">
      <c r="B8" s="125"/>
      <c r="C8" s="11" t="s">
        <v>308</v>
      </c>
      <c r="D8" s="73"/>
      <c r="E8" s="15" t="s">
        <v>309</v>
      </c>
      <c r="F8" s="73"/>
    </row>
    <row r="9" spans="2:6" ht="7.5" customHeight="1"/>
    <row r="10" spans="2:6" ht="27.75" customHeight="1">
      <c r="B10" s="123" t="s">
        <v>310</v>
      </c>
      <c r="C10" s="123"/>
      <c r="D10" s="123"/>
      <c r="E10" s="123"/>
      <c r="F10" s="123"/>
    </row>
    <row r="11" spans="2:6" ht="25.5" customHeight="1">
      <c r="B11" s="16" t="s">
        <v>311</v>
      </c>
      <c r="C11" s="127" t="s">
        <v>312</v>
      </c>
      <c r="D11" s="127"/>
      <c r="E11" s="16" t="s">
        <v>313</v>
      </c>
      <c r="F11" s="17" t="s">
        <v>314</v>
      </c>
    </row>
    <row r="12" spans="2:6" ht="25.5" customHeight="1">
      <c r="B12" s="16" t="s">
        <v>315</v>
      </c>
      <c r="C12" s="127" t="s">
        <v>316</v>
      </c>
      <c r="D12" s="127"/>
      <c r="E12" s="18" t="s">
        <v>317</v>
      </c>
      <c r="F12" s="17" t="s">
        <v>318</v>
      </c>
    </row>
    <row r="13" spans="2:6" ht="7.5" customHeight="1">
      <c r="B13" s="19"/>
      <c r="C13" s="19"/>
      <c r="D13" s="19"/>
      <c r="E13" s="19"/>
      <c r="F13" s="19"/>
    </row>
    <row r="14" spans="2:6" ht="27.75" customHeight="1">
      <c r="B14" s="123" t="s">
        <v>319</v>
      </c>
      <c r="C14" s="123"/>
      <c r="D14" s="123"/>
      <c r="E14" s="123"/>
      <c r="F14" s="123"/>
    </row>
    <row r="15" spans="2:6" ht="25.5" customHeight="1">
      <c r="B15" s="20" t="s">
        <v>320</v>
      </c>
      <c r="C15" s="128"/>
      <c r="D15" s="128"/>
      <c r="E15" s="20" t="s">
        <v>321</v>
      </c>
      <c r="F15" s="21" t="s">
        <v>322</v>
      </c>
    </row>
    <row r="16" spans="2:6" ht="25.5" customHeight="1">
      <c r="B16" s="20" t="s">
        <v>323</v>
      </c>
      <c r="C16" s="128"/>
      <c r="D16" s="128"/>
      <c r="E16" s="20" t="s">
        <v>324</v>
      </c>
      <c r="F16" s="22"/>
    </row>
    <row r="17" spans="2:6" ht="25.5" customHeight="1">
      <c r="B17" s="20" t="s">
        <v>325</v>
      </c>
      <c r="C17" s="128" t="s">
        <v>326</v>
      </c>
      <c r="D17" s="128"/>
      <c r="E17" s="128"/>
      <c r="F17" s="128"/>
    </row>
    <row r="18" spans="2:6" ht="25.5" customHeight="1">
      <c r="B18" s="129" t="s">
        <v>327</v>
      </c>
      <c r="C18" s="23" t="s">
        <v>328</v>
      </c>
      <c r="D18" s="130" t="s">
        <v>329</v>
      </c>
      <c r="E18" s="130"/>
      <c r="F18" s="130"/>
    </row>
    <row r="19" spans="2:6" ht="25.5" customHeight="1">
      <c r="B19" s="129"/>
      <c r="C19" s="23" t="s">
        <v>330</v>
      </c>
      <c r="D19" s="131" t="s">
        <v>331</v>
      </c>
      <c r="E19" s="131"/>
      <c r="F19" s="131"/>
    </row>
    <row r="20" spans="2:6" ht="25.5" customHeight="1">
      <c r="B20" s="20" t="s">
        <v>332</v>
      </c>
      <c r="C20" s="16" t="s">
        <v>333</v>
      </c>
      <c r="D20" s="21" t="s">
        <v>334</v>
      </c>
      <c r="E20" s="16" t="s">
        <v>335</v>
      </c>
      <c r="F20" s="21" t="s">
        <v>336</v>
      </c>
    </row>
    <row r="21" spans="2:6" ht="25.5" customHeight="1">
      <c r="B21" s="20" t="s">
        <v>335</v>
      </c>
      <c r="C21" s="128" t="s">
        <v>337</v>
      </c>
      <c r="D21" s="128"/>
      <c r="E21" s="128"/>
      <c r="F21" s="128"/>
    </row>
    <row r="22" spans="2:6" ht="25.5" customHeight="1">
      <c r="B22" s="20" t="s">
        <v>338</v>
      </c>
      <c r="C22" s="128"/>
      <c r="D22" s="128"/>
      <c r="E22" s="128"/>
      <c r="F22" s="128"/>
    </row>
    <row r="23" spans="2:6" ht="7.5" customHeight="1">
      <c r="B23" s="24"/>
      <c r="C23" s="25"/>
      <c r="D23" s="24"/>
      <c r="E23" s="24"/>
      <c r="F23" s="24"/>
    </row>
    <row r="24" spans="2:6" ht="27.75" customHeight="1">
      <c r="B24" s="123" t="s">
        <v>339</v>
      </c>
      <c r="C24" s="123"/>
      <c r="D24" s="123"/>
      <c r="E24" s="123"/>
      <c r="F24" s="123"/>
    </row>
    <row r="25" spans="2:6" ht="25.5" customHeight="1">
      <c r="B25" s="20" t="s">
        <v>340</v>
      </c>
      <c r="C25" s="128"/>
      <c r="D25" s="128"/>
      <c r="E25" s="128"/>
      <c r="F25" s="128"/>
    </row>
    <row r="26" spans="2:6" ht="25.5" customHeight="1">
      <c r="B26" s="26" t="s">
        <v>341</v>
      </c>
      <c r="C26" s="128" t="s">
        <v>342</v>
      </c>
      <c r="D26" s="128"/>
      <c r="E26" s="128"/>
      <c r="F26" s="128"/>
    </row>
    <row r="27" spans="2:6" ht="25.5" customHeight="1">
      <c r="B27" s="132" t="s">
        <v>343</v>
      </c>
      <c r="C27" s="132"/>
      <c r="D27" s="132"/>
      <c r="E27" s="132"/>
      <c r="F27" s="132"/>
    </row>
    <row r="28" spans="2:6" ht="9" customHeight="1">
      <c r="B28" s="133"/>
      <c r="C28" s="133"/>
      <c r="D28" s="133"/>
      <c r="E28" s="133"/>
      <c r="F28" s="133"/>
    </row>
    <row r="29" spans="2:6" ht="30" customHeight="1">
      <c r="B29" s="134" t="s">
        <v>344</v>
      </c>
      <c r="C29" s="134"/>
      <c r="D29" s="134"/>
      <c r="E29" s="134"/>
      <c r="F29" s="134"/>
    </row>
    <row r="30" spans="2:6" ht="27.75" customHeight="1">
      <c r="B30" s="27"/>
      <c r="C30" s="27"/>
      <c r="D30" s="27"/>
      <c r="E30" s="28" t="s">
        <v>345</v>
      </c>
      <c r="F30" s="29" t="str">
        <f>D4</f>
        <v>홍길동</v>
      </c>
    </row>
    <row r="31" spans="2:6" ht="27.75" customHeight="1">
      <c r="B31" s="27"/>
      <c r="C31" s="27"/>
      <c r="D31" s="27"/>
      <c r="E31" s="28" t="s">
        <v>346</v>
      </c>
      <c r="F31" s="29">
        <f>D7</f>
        <v>0</v>
      </c>
    </row>
    <row r="32" spans="2:6">
      <c r="B32" s="30"/>
      <c r="C32" s="30"/>
      <c r="D32" s="30"/>
      <c r="E32" s="30"/>
      <c r="F32" s="30"/>
    </row>
  </sheetData>
  <mergeCells count="23">
    <mergeCell ref="B10:F10"/>
    <mergeCell ref="B1:F1"/>
    <mergeCell ref="B3:F3"/>
    <mergeCell ref="B4:B6"/>
    <mergeCell ref="D6:F6"/>
    <mergeCell ref="B7:B8"/>
    <mergeCell ref="B24:F24"/>
    <mergeCell ref="C11:D11"/>
    <mergeCell ref="C12:D12"/>
    <mergeCell ref="B14:F14"/>
    <mergeCell ref="C15:D15"/>
    <mergeCell ref="C16:D16"/>
    <mergeCell ref="C17:F17"/>
    <mergeCell ref="B18:B19"/>
    <mergeCell ref="D18:F18"/>
    <mergeCell ref="D19:F19"/>
    <mergeCell ref="C21:F21"/>
    <mergeCell ref="C22:F22"/>
    <mergeCell ref="C25:F25"/>
    <mergeCell ref="C26:F26"/>
    <mergeCell ref="B27:F27"/>
    <mergeCell ref="B28:F28"/>
    <mergeCell ref="B29:F29"/>
  </mergeCells>
  <phoneticPr fontId="2" type="noConversion"/>
  <pageMargins left="0.70866141732283472" right="0.70866141732283472" top="0.74803149606299213" bottom="0.55118110236220474" header="0.31496062992125984" footer="0.31496062992125984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AA3B-E1B5-4776-B070-C47FC3F8FCE8}">
  <sheetPr>
    <tabColor theme="9" tint="0.39997558519241921"/>
  </sheetPr>
  <dimension ref="B1:E13"/>
  <sheetViews>
    <sheetView view="pageLayout" zoomScaleNormal="100" workbookViewId="0">
      <selection activeCell="E4" sqref="E4"/>
    </sheetView>
  </sheetViews>
  <sheetFormatPr defaultRowHeight="16.5"/>
  <cols>
    <col min="1" max="1" width="3.125" customWidth="1"/>
    <col min="2" max="2" width="29.625" customWidth="1"/>
    <col min="3" max="3" width="27.875" customWidth="1"/>
    <col min="4" max="4" width="29.625" customWidth="1"/>
    <col min="5" max="5" width="27.875" customWidth="1"/>
  </cols>
  <sheetData>
    <row r="1" spans="2:5" ht="9" customHeight="1"/>
    <row r="2" spans="2:5" ht="33.75" customHeight="1">
      <c r="B2" s="135">
        <v>7</v>
      </c>
      <c r="C2" s="135"/>
      <c r="D2" s="135"/>
      <c r="E2" s="135"/>
    </row>
    <row r="3" spans="2:5" ht="37.5" customHeight="1">
      <c r="B3" s="67" t="str">
        <f>TEXT(DATE(2018,B2+1,10),"지급일 : YYYY년 M월 D일")</f>
        <v>지급일 : 2018년 8월 10일</v>
      </c>
      <c r="E3" s="68" t="str">
        <f>TEXT(DATE(2018,B2+1,1),"작성일 : YYYY년 M월 D일")</f>
        <v>작성일 : 2018년 8월 1일</v>
      </c>
    </row>
    <row r="4" spans="2:5" ht="35.25" customHeight="1">
      <c r="B4" s="69" t="s">
        <v>297</v>
      </c>
      <c r="C4" s="74"/>
      <c r="D4" s="69" t="s">
        <v>523</v>
      </c>
      <c r="E4" s="76" t="str">
        <f>IFERROR(VLOOKUP($C$4,사원명부1,MATCH(D4,필드명_사원명부1,0),0),"")</f>
        <v/>
      </c>
    </row>
    <row r="5" spans="2:5" ht="35.25" customHeight="1">
      <c r="B5" s="69" t="s">
        <v>509</v>
      </c>
      <c r="C5" s="73" t="str">
        <f>IFERROR(VLOOKUP($C$4,사원명부1,MATCH(B5,필드명_사원명부1,0),0),"")</f>
        <v/>
      </c>
      <c r="D5" s="69" t="s">
        <v>510</v>
      </c>
      <c r="E5" s="73" t="str">
        <f>IFERROR(VLOOKUP($C$4,사원명부1,MATCH(D5,필드명_사원명부1,0),0),"")</f>
        <v/>
      </c>
    </row>
    <row r="6" spans="2:5" ht="35.25" customHeight="1">
      <c r="B6" s="69" t="s">
        <v>320</v>
      </c>
      <c r="C6" s="72" t="str">
        <f>IFERROR(VLOOKUP($C$4,사원명부1,MATCH(B6,필드명_사원명부1,0),0),"")</f>
        <v/>
      </c>
      <c r="D6" s="69" t="s">
        <v>511</v>
      </c>
      <c r="E6" s="70" t="str">
        <f>IF($C$4="","",C6*0.0066)</f>
        <v/>
      </c>
    </row>
    <row r="7" spans="2:5" ht="35.25" customHeight="1">
      <c r="B7" s="69" t="s">
        <v>324</v>
      </c>
      <c r="C7" s="70" t="str">
        <f>IF($C$4="","",100000)</f>
        <v/>
      </c>
      <c r="D7" s="69" t="s">
        <v>512</v>
      </c>
      <c r="E7" s="70" t="str">
        <f>IF($C$4="","",(C6+C9+C10+C11)*0.045)</f>
        <v/>
      </c>
    </row>
    <row r="8" spans="2:5" ht="35.25" customHeight="1">
      <c r="B8" s="69" t="s">
        <v>513</v>
      </c>
      <c r="C8" s="70" t="str">
        <f>IF($C$4="","",100000)</f>
        <v/>
      </c>
      <c r="D8" s="69" t="s">
        <v>514</v>
      </c>
      <c r="E8" s="70" t="str">
        <f>IF($C$4="","",(C6+C9+C10+C11)*0.05)</f>
        <v/>
      </c>
    </row>
    <row r="9" spans="2:5" ht="35.25" customHeight="1">
      <c r="B9" s="69" t="s">
        <v>515</v>
      </c>
      <c r="C9" s="70" t="str">
        <f>IF($C$4="","",30000)</f>
        <v/>
      </c>
      <c r="D9" s="69" t="s">
        <v>516</v>
      </c>
      <c r="E9" s="70" t="str">
        <f>IF($C$4="","",E8*0.0655)</f>
        <v/>
      </c>
    </row>
    <row r="10" spans="2:5" ht="35.25" customHeight="1">
      <c r="B10" s="69" t="s">
        <v>517</v>
      </c>
      <c r="C10" s="70" t="str">
        <f>IF($C$4="","",0)</f>
        <v/>
      </c>
      <c r="D10" s="69" t="s">
        <v>518</v>
      </c>
      <c r="E10" s="70" t="str">
        <f>IF($C$4="","",10000)</f>
        <v/>
      </c>
    </row>
    <row r="11" spans="2:5" ht="35.25" customHeight="1">
      <c r="B11" s="69" t="s">
        <v>330</v>
      </c>
      <c r="C11" s="70" t="str">
        <f>IF($C$4="","",0)</f>
        <v/>
      </c>
      <c r="D11" s="69" t="s">
        <v>519</v>
      </c>
      <c r="E11" s="70" t="str">
        <f>IF($C$4="","",10000)</f>
        <v/>
      </c>
    </row>
    <row r="12" spans="2:5" ht="35.25" customHeight="1">
      <c r="B12" s="69" t="s">
        <v>520</v>
      </c>
      <c r="C12" s="70" t="str">
        <f>IF($C$4="","",SUM(C6:C11))</f>
        <v/>
      </c>
      <c r="D12" s="69" t="s">
        <v>521</v>
      </c>
      <c r="E12" s="70" t="str">
        <f>IF(C4="","",SUM(E6:E11))</f>
        <v/>
      </c>
    </row>
    <row r="13" spans="2:5" ht="50.25" customHeight="1">
      <c r="B13" s="69" t="s">
        <v>522</v>
      </c>
      <c r="C13" s="136" t="str">
        <f>IF(C4="","",C12-E12)</f>
        <v/>
      </c>
      <c r="D13" s="136"/>
      <c r="E13" s="136"/>
    </row>
  </sheetData>
  <mergeCells count="2">
    <mergeCell ref="B2:E2"/>
    <mergeCell ref="C13:E13"/>
  </mergeCells>
  <phoneticPr fontId="2" type="noConversion"/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115D-C60C-4E1D-9825-207842F9B9BE}">
  <sheetPr>
    <tabColor rgb="FF7030A0"/>
  </sheetPr>
  <dimension ref="B1:D9"/>
  <sheetViews>
    <sheetView workbookViewId="0"/>
  </sheetViews>
  <sheetFormatPr defaultRowHeight="16.5"/>
  <cols>
    <col min="1" max="1" width="1.75" customWidth="1"/>
    <col min="2" max="2" width="12.75" customWidth="1"/>
    <col min="3" max="3" width="3.625" customWidth="1"/>
  </cols>
  <sheetData>
    <row r="1" spans="2:4">
      <c r="B1" t="s">
        <v>354</v>
      </c>
    </row>
    <row r="3" spans="2:4">
      <c r="B3" s="108" t="s">
        <v>353</v>
      </c>
      <c r="D3" s="2" t="s">
        <v>352</v>
      </c>
    </row>
    <row r="4" spans="2:4">
      <c r="B4" s="109" t="s">
        <v>556</v>
      </c>
      <c r="D4" s="1" t="s">
        <v>351</v>
      </c>
    </row>
    <row r="5" spans="2:4">
      <c r="B5" s="109" t="s">
        <v>557</v>
      </c>
      <c r="D5" s="1" t="s">
        <v>350</v>
      </c>
    </row>
    <row r="6" spans="2:4">
      <c r="B6" s="109" t="s">
        <v>558</v>
      </c>
      <c r="D6" s="1" t="s">
        <v>349</v>
      </c>
    </row>
    <row r="7" spans="2:4">
      <c r="B7" s="109" t="s">
        <v>559</v>
      </c>
      <c r="D7" s="1" t="s">
        <v>348</v>
      </c>
    </row>
    <row r="8" spans="2:4">
      <c r="B8" s="109" t="s">
        <v>560</v>
      </c>
      <c r="D8" s="1" t="s">
        <v>347</v>
      </c>
    </row>
    <row r="9" spans="2:4">
      <c r="B9" s="109" t="s">
        <v>561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B514-357A-492A-A111-050D1C3C56D5}">
  <sheetPr>
    <tabColor rgb="FF7030A0"/>
  </sheetPr>
  <dimension ref="B1:C34"/>
  <sheetViews>
    <sheetView workbookViewId="0"/>
  </sheetViews>
  <sheetFormatPr defaultRowHeight="16.5"/>
  <cols>
    <col min="1" max="1" width="2.125" customWidth="1"/>
    <col min="2" max="2" width="13.75" bestFit="1" customWidth="1"/>
    <col min="3" max="3" width="11.5" customWidth="1"/>
  </cols>
  <sheetData>
    <row r="1" spans="2:3" ht="10.5" customHeight="1"/>
    <row r="2" spans="2:3" ht="26.25">
      <c r="B2" s="137" t="s">
        <v>357</v>
      </c>
      <c r="C2" s="137"/>
    </row>
    <row r="3" spans="2:3" ht="7.5" customHeight="1"/>
    <row r="4" spans="2:3">
      <c r="B4" s="2" t="s">
        <v>356</v>
      </c>
      <c r="C4" s="2" t="s">
        <v>355</v>
      </c>
    </row>
    <row r="5" spans="2:3">
      <c r="B5" s="109" t="s">
        <v>562</v>
      </c>
      <c r="C5" s="7">
        <v>23000</v>
      </c>
    </row>
    <row r="6" spans="2:3">
      <c r="B6" s="109" t="s">
        <v>563</v>
      </c>
      <c r="C6" s="7">
        <v>25000</v>
      </c>
    </row>
    <row r="7" spans="2:3">
      <c r="B7" s="109" t="s">
        <v>564</v>
      </c>
      <c r="C7" s="7">
        <v>30000</v>
      </c>
    </row>
    <row r="8" spans="2:3">
      <c r="B8" s="109" t="s">
        <v>565</v>
      </c>
      <c r="C8" s="7">
        <v>35000</v>
      </c>
    </row>
    <row r="9" spans="2:3">
      <c r="B9" s="109" t="s">
        <v>566</v>
      </c>
      <c r="C9" s="7">
        <v>40000</v>
      </c>
    </row>
    <row r="10" spans="2:3">
      <c r="B10" s="109" t="s">
        <v>567</v>
      </c>
      <c r="C10" s="7">
        <v>28000</v>
      </c>
    </row>
    <row r="11" spans="2:3">
      <c r="B11" s="109" t="s">
        <v>568</v>
      </c>
      <c r="C11" s="7">
        <v>33000</v>
      </c>
    </row>
    <row r="12" spans="2:3">
      <c r="B12" s="109" t="s">
        <v>569</v>
      </c>
      <c r="C12" s="7">
        <v>38000</v>
      </c>
    </row>
    <row r="13" spans="2:3">
      <c r="B13" s="109" t="s">
        <v>570</v>
      </c>
      <c r="C13" s="7">
        <v>45000</v>
      </c>
    </row>
    <row r="14" spans="2:3">
      <c r="B14" s="109" t="s">
        <v>571</v>
      </c>
      <c r="C14" s="7">
        <v>50000</v>
      </c>
    </row>
    <row r="15" spans="2:3">
      <c r="B15" s="109" t="s">
        <v>572</v>
      </c>
      <c r="C15" s="7">
        <v>18000</v>
      </c>
    </row>
    <row r="16" spans="2:3">
      <c r="B16" s="109" t="s">
        <v>573</v>
      </c>
      <c r="C16" s="7">
        <v>20000</v>
      </c>
    </row>
    <row r="17" spans="2:3">
      <c r="B17" s="109" t="s">
        <v>574</v>
      </c>
      <c r="C17" s="7">
        <v>23000</v>
      </c>
    </row>
    <row r="18" spans="2:3">
      <c r="B18" s="109" t="s">
        <v>575</v>
      </c>
      <c r="C18" s="7">
        <v>25000</v>
      </c>
    </row>
    <row r="19" spans="2:3">
      <c r="B19" s="109" t="s">
        <v>576</v>
      </c>
      <c r="C19" s="7">
        <v>30000</v>
      </c>
    </row>
    <row r="20" spans="2:3">
      <c r="B20" s="109" t="s">
        <v>577</v>
      </c>
      <c r="C20" s="7">
        <v>45000</v>
      </c>
    </row>
    <row r="21" spans="2:3">
      <c r="B21" s="109" t="s">
        <v>578</v>
      </c>
      <c r="C21" s="7">
        <v>48000</v>
      </c>
    </row>
    <row r="22" spans="2:3">
      <c r="B22" s="109" t="s">
        <v>579</v>
      </c>
      <c r="C22" s="7">
        <v>55000</v>
      </c>
    </row>
    <row r="23" spans="2:3">
      <c r="B23" s="109" t="s">
        <v>580</v>
      </c>
      <c r="C23" s="7">
        <v>60000</v>
      </c>
    </row>
    <row r="24" spans="2:3">
      <c r="B24" s="109" t="s">
        <v>581</v>
      </c>
      <c r="C24" s="7">
        <v>70000</v>
      </c>
    </row>
    <row r="25" spans="2:3">
      <c r="B25" s="109" t="s">
        <v>582</v>
      </c>
      <c r="C25" s="7">
        <v>34000</v>
      </c>
    </row>
    <row r="26" spans="2:3">
      <c r="B26" s="109" t="s">
        <v>583</v>
      </c>
      <c r="C26" s="7">
        <v>37000</v>
      </c>
    </row>
    <row r="27" spans="2:3">
      <c r="B27" s="109" t="s">
        <v>584</v>
      </c>
      <c r="C27" s="7">
        <v>42000</v>
      </c>
    </row>
    <row r="28" spans="2:3">
      <c r="B28" s="109" t="s">
        <v>585</v>
      </c>
      <c r="C28" s="7">
        <v>44000</v>
      </c>
    </row>
    <row r="29" spans="2:3">
      <c r="B29" s="109" t="s">
        <v>586</v>
      </c>
      <c r="C29" s="7">
        <v>55000</v>
      </c>
    </row>
    <row r="30" spans="2:3">
      <c r="B30" s="109" t="s">
        <v>587</v>
      </c>
      <c r="C30" s="7">
        <v>43000</v>
      </c>
    </row>
    <row r="31" spans="2:3">
      <c r="B31" s="109" t="s">
        <v>588</v>
      </c>
      <c r="C31" s="7">
        <v>49000</v>
      </c>
    </row>
    <row r="32" spans="2:3">
      <c r="B32" s="109" t="s">
        <v>589</v>
      </c>
      <c r="C32" s="7">
        <v>56000</v>
      </c>
    </row>
    <row r="33" spans="2:3">
      <c r="B33" s="109" t="s">
        <v>590</v>
      </c>
      <c r="C33" s="7">
        <v>63000</v>
      </c>
    </row>
    <row r="34" spans="2:3">
      <c r="B34" s="109" t="s">
        <v>591</v>
      </c>
      <c r="C34" s="7">
        <v>80000</v>
      </c>
    </row>
  </sheetData>
  <mergeCells count="1">
    <mergeCell ref="B2:C2"/>
  </mergeCells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84BC-B41F-4BCB-ABB8-39F9A147631B}">
  <sheetPr>
    <tabColor rgb="FF7030A0"/>
  </sheetPr>
  <dimension ref="B2:K15"/>
  <sheetViews>
    <sheetView workbookViewId="0">
      <selection activeCell="G17" sqref="G17"/>
    </sheetView>
  </sheetViews>
  <sheetFormatPr defaultRowHeight="16.5"/>
  <cols>
    <col min="1" max="1" width="2.5" customWidth="1"/>
    <col min="2" max="2" width="5.25" bestFit="1" customWidth="1"/>
    <col min="3" max="3" width="17.25" bestFit="1" customWidth="1"/>
    <col min="4" max="4" width="9" bestFit="1" customWidth="1"/>
    <col min="5" max="5" width="15.875" bestFit="1" customWidth="1"/>
    <col min="6" max="6" width="9" bestFit="1" customWidth="1"/>
    <col min="7" max="7" width="23" customWidth="1"/>
    <col min="8" max="9" width="5.25" bestFit="1" customWidth="1"/>
    <col min="11" max="11" width="13.5" customWidth="1"/>
  </cols>
  <sheetData>
    <row r="2" spans="2:11" ht="30" customHeight="1">
      <c r="B2" s="34" t="s">
        <v>451</v>
      </c>
      <c r="C2" s="34"/>
      <c r="D2" s="34"/>
      <c r="E2" s="34"/>
      <c r="F2" s="34"/>
      <c r="G2" s="34"/>
      <c r="H2" s="34"/>
      <c r="I2" s="34"/>
      <c r="J2" s="34"/>
      <c r="K2" s="34"/>
    </row>
    <row r="3" spans="2:11" ht="6.75" customHeight="1"/>
    <row r="4" spans="2:11">
      <c r="B4" s="2" t="s">
        <v>450</v>
      </c>
      <c r="C4" s="2" t="s">
        <v>449</v>
      </c>
      <c r="D4" s="2" t="s">
        <v>448</v>
      </c>
      <c r="E4" s="2" t="s">
        <v>447</v>
      </c>
      <c r="F4" s="2" t="s">
        <v>446</v>
      </c>
      <c r="G4" s="2" t="s">
        <v>445</v>
      </c>
      <c r="H4" s="2" t="s">
        <v>444</v>
      </c>
      <c r="I4" s="2" t="s">
        <v>443</v>
      </c>
      <c r="J4" s="2" t="s">
        <v>442</v>
      </c>
      <c r="K4" s="2" t="s">
        <v>302</v>
      </c>
    </row>
    <row r="5" spans="2:11">
      <c r="B5" s="1">
        <v>1</v>
      </c>
      <c r="C5" s="32" t="s">
        <v>441</v>
      </c>
      <c r="D5" s="32" t="s">
        <v>440</v>
      </c>
      <c r="E5" s="32" t="s">
        <v>439</v>
      </c>
      <c r="F5" s="31" t="s">
        <v>122</v>
      </c>
      <c r="G5" s="33" t="s">
        <v>438</v>
      </c>
      <c r="H5" s="32" t="s">
        <v>437</v>
      </c>
      <c r="I5" s="32" t="s">
        <v>436</v>
      </c>
      <c r="J5" s="31" t="s">
        <v>435</v>
      </c>
      <c r="K5" s="1" t="s">
        <v>434</v>
      </c>
    </row>
    <row r="6" spans="2:11">
      <c r="B6" s="1">
        <v>2</v>
      </c>
      <c r="C6" s="32" t="s">
        <v>433</v>
      </c>
      <c r="D6" s="32" t="s">
        <v>432</v>
      </c>
      <c r="E6" s="32" t="s">
        <v>431</v>
      </c>
      <c r="F6" s="31" t="s">
        <v>265</v>
      </c>
      <c r="G6" s="33" t="s">
        <v>430</v>
      </c>
      <c r="H6" s="32" t="s">
        <v>429</v>
      </c>
      <c r="I6" s="32" t="s">
        <v>428</v>
      </c>
      <c r="J6" s="31" t="s">
        <v>427</v>
      </c>
      <c r="K6" s="1" t="s">
        <v>426</v>
      </c>
    </row>
    <row r="7" spans="2:11">
      <c r="B7" s="1">
        <v>3</v>
      </c>
      <c r="C7" s="32" t="s">
        <v>425</v>
      </c>
      <c r="D7" s="32" t="s">
        <v>424</v>
      </c>
      <c r="E7" s="32" t="s">
        <v>423</v>
      </c>
      <c r="F7" s="31" t="s">
        <v>237</v>
      </c>
      <c r="G7" s="33" t="s">
        <v>386</v>
      </c>
      <c r="H7" s="32" t="s">
        <v>422</v>
      </c>
      <c r="I7" s="32" t="s">
        <v>421</v>
      </c>
      <c r="J7" s="31" t="s">
        <v>420</v>
      </c>
      <c r="K7" s="1" t="s">
        <v>419</v>
      </c>
    </row>
    <row r="8" spans="2:11">
      <c r="B8" s="1">
        <v>4</v>
      </c>
      <c r="C8" s="32" t="s">
        <v>418</v>
      </c>
      <c r="D8" s="32" t="s">
        <v>417</v>
      </c>
      <c r="E8" s="32" t="s">
        <v>416</v>
      </c>
      <c r="F8" s="31" t="s">
        <v>234</v>
      </c>
      <c r="G8" s="33" t="s">
        <v>378</v>
      </c>
      <c r="H8" s="32" t="s">
        <v>415</v>
      </c>
      <c r="I8" s="32" t="s">
        <v>414</v>
      </c>
      <c r="J8" s="31" t="s">
        <v>413</v>
      </c>
      <c r="K8" s="1" t="s">
        <v>412</v>
      </c>
    </row>
    <row r="9" spans="2:11">
      <c r="B9" s="1">
        <v>5</v>
      </c>
      <c r="C9" s="32" t="s">
        <v>411</v>
      </c>
      <c r="D9" s="32" t="s">
        <v>410</v>
      </c>
      <c r="E9" s="32" t="s">
        <v>409</v>
      </c>
      <c r="F9" s="31" t="s">
        <v>65</v>
      </c>
      <c r="G9" s="33" t="s">
        <v>362</v>
      </c>
      <c r="H9" s="32" t="s">
        <v>408</v>
      </c>
      <c r="I9" s="32" t="s">
        <v>407</v>
      </c>
      <c r="J9" s="31" t="s">
        <v>406</v>
      </c>
      <c r="K9" s="1" t="s">
        <v>405</v>
      </c>
    </row>
    <row r="10" spans="2:11">
      <c r="B10" s="1">
        <v>6</v>
      </c>
      <c r="C10" s="32" t="s">
        <v>404</v>
      </c>
      <c r="D10" s="32" t="s">
        <v>403</v>
      </c>
      <c r="E10" s="32" t="s">
        <v>402</v>
      </c>
      <c r="F10" s="31" t="s">
        <v>288</v>
      </c>
      <c r="G10" s="33" t="s">
        <v>401</v>
      </c>
      <c r="H10" s="32" t="s">
        <v>400</v>
      </c>
      <c r="I10" s="32" t="s">
        <v>399</v>
      </c>
      <c r="J10" s="31" t="s">
        <v>398</v>
      </c>
      <c r="K10" s="1" t="s">
        <v>397</v>
      </c>
    </row>
    <row r="11" spans="2:11">
      <c r="B11" s="1">
        <v>7</v>
      </c>
      <c r="C11" s="32" t="s">
        <v>396</v>
      </c>
      <c r="D11" s="32" t="s">
        <v>395</v>
      </c>
      <c r="E11" s="32" t="s">
        <v>394</v>
      </c>
      <c r="F11" s="31" t="s">
        <v>274</v>
      </c>
      <c r="G11" s="33" t="s">
        <v>362</v>
      </c>
      <c r="H11" s="32" t="s">
        <v>393</v>
      </c>
      <c r="I11" s="32" t="s">
        <v>392</v>
      </c>
      <c r="J11" s="31" t="s">
        <v>391</v>
      </c>
      <c r="K11" s="1" t="s">
        <v>390</v>
      </c>
    </row>
    <row r="12" spans="2:11">
      <c r="B12" s="1">
        <v>8</v>
      </c>
      <c r="C12" s="32" t="s">
        <v>389</v>
      </c>
      <c r="D12" s="32" t="s">
        <v>388</v>
      </c>
      <c r="E12" s="32" t="s">
        <v>387</v>
      </c>
      <c r="F12" s="31" t="s">
        <v>82</v>
      </c>
      <c r="G12" s="33" t="s">
        <v>386</v>
      </c>
      <c r="H12" s="32" t="s">
        <v>385</v>
      </c>
      <c r="I12" s="32" t="s">
        <v>384</v>
      </c>
      <c r="J12" s="31" t="s">
        <v>383</v>
      </c>
      <c r="K12" s="1" t="s">
        <v>382</v>
      </c>
    </row>
    <row r="13" spans="2:11">
      <c r="B13" s="1">
        <v>9</v>
      </c>
      <c r="C13" s="32" t="s">
        <v>381</v>
      </c>
      <c r="D13" s="32" t="s">
        <v>380</v>
      </c>
      <c r="E13" s="32" t="s">
        <v>379</v>
      </c>
      <c r="F13" s="31" t="s">
        <v>156</v>
      </c>
      <c r="G13" s="33" t="s">
        <v>378</v>
      </c>
      <c r="H13" s="32" t="s">
        <v>377</v>
      </c>
      <c r="I13" s="32" t="s">
        <v>376</v>
      </c>
      <c r="J13" s="31" t="s">
        <v>375</v>
      </c>
      <c r="K13" s="1" t="s">
        <v>374</v>
      </c>
    </row>
    <row r="14" spans="2:11">
      <c r="B14" s="1">
        <v>10</v>
      </c>
      <c r="C14" s="32" t="s">
        <v>373</v>
      </c>
      <c r="D14" s="32" t="s">
        <v>372</v>
      </c>
      <c r="E14" s="32" t="s">
        <v>371</v>
      </c>
      <c r="F14" s="31" t="s">
        <v>174</v>
      </c>
      <c r="G14" s="33" t="s">
        <v>370</v>
      </c>
      <c r="H14" s="32" t="s">
        <v>369</v>
      </c>
      <c r="I14" s="32" t="s">
        <v>368</v>
      </c>
      <c r="J14" s="31" t="s">
        <v>367</v>
      </c>
      <c r="K14" s="1" t="s">
        <v>366</v>
      </c>
    </row>
    <row r="15" spans="2:11">
      <c r="B15" s="1">
        <v>11</v>
      </c>
      <c r="C15" s="32" t="s">
        <v>365</v>
      </c>
      <c r="D15" s="32" t="s">
        <v>364</v>
      </c>
      <c r="E15" s="32" t="s">
        <v>363</v>
      </c>
      <c r="F15" s="31" t="s">
        <v>159</v>
      </c>
      <c r="G15" s="33" t="s">
        <v>362</v>
      </c>
      <c r="H15" s="32" t="s">
        <v>361</v>
      </c>
      <c r="I15" s="32" t="s">
        <v>360</v>
      </c>
      <c r="J15" s="31" t="s">
        <v>359</v>
      </c>
      <c r="K15" s="1" t="s">
        <v>358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A0A77-144D-4789-8224-A8E6EC4E237B}">
  <sheetPr>
    <tabColor rgb="FF7030A0"/>
  </sheetPr>
  <dimension ref="B1:K32"/>
  <sheetViews>
    <sheetView view="pageLayout" zoomScaleNormal="100" zoomScaleSheetLayoutView="100" workbookViewId="0">
      <selection activeCell="J10" sqref="J10:K10"/>
    </sheetView>
  </sheetViews>
  <sheetFormatPr defaultRowHeight="16.5"/>
  <cols>
    <col min="1" max="1" width="0.875" style="35" customWidth="1"/>
    <col min="2" max="2" width="5.375" style="35" customWidth="1"/>
    <col min="3" max="3" width="18.125" style="35" customWidth="1"/>
    <col min="4" max="4" width="4.75" style="35" customWidth="1"/>
    <col min="5" max="5" width="1.5" style="35" customWidth="1"/>
    <col min="6" max="6" width="5.75" style="35" customWidth="1"/>
    <col min="7" max="7" width="9.75" style="35" customWidth="1"/>
    <col min="8" max="8" width="7.375" style="35" customWidth="1"/>
    <col min="9" max="9" width="9" style="35" customWidth="1"/>
    <col min="10" max="11" width="9.5" style="35" customWidth="1"/>
    <col min="12" max="16384" width="9" style="35"/>
  </cols>
  <sheetData>
    <row r="1" spans="2:11" ht="7.5" customHeight="1"/>
    <row r="2" spans="2:11" ht="38.25">
      <c r="B2" s="252" t="s">
        <v>474</v>
      </c>
      <c r="C2" s="252"/>
      <c r="D2" s="252"/>
      <c r="E2" s="252"/>
      <c r="F2" s="252"/>
      <c r="G2" s="252"/>
      <c r="H2" s="252"/>
      <c r="I2" s="252"/>
      <c r="J2" s="252"/>
      <c r="K2" s="252"/>
    </row>
    <row r="3" spans="2:11" ht="12" customHeight="1" thickBot="1"/>
    <row r="4" spans="2:11" ht="34.5" customHeight="1">
      <c r="B4" s="253">
        <v>0</v>
      </c>
      <c r="C4" s="253"/>
      <c r="D4" s="253"/>
      <c r="E4" s="53"/>
      <c r="F4" s="254" t="s">
        <v>473</v>
      </c>
      <c r="G4" s="52" t="s">
        <v>472</v>
      </c>
      <c r="H4" s="226" t="s">
        <v>471</v>
      </c>
      <c r="I4" s="227"/>
      <c r="J4" s="227"/>
      <c r="K4" s="251"/>
    </row>
    <row r="5" spans="2:11" ht="34.5" customHeight="1">
      <c r="B5" s="257" t="s">
        <v>470</v>
      </c>
      <c r="C5" s="257"/>
      <c r="D5" s="257"/>
      <c r="E5" s="51"/>
      <c r="F5" s="255"/>
      <c r="G5" s="50" t="s">
        <v>469</v>
      </c>
      <c r="H5" s="234" t="s">
        <v>301</v>
      </c>
      <c r="I5" s="236"/>
      <c r="J5" s="49" t="s">
        <v>20</v>
      </c>
      <c r="K5" s="48" t="s">
        <v>468</v>
      </c>
    </row>
    <row r="6" spans="2:11" ht="34.5" customHeight="1" thickBot="1">
      <c r="B6" s="258" t="s">
        <v>411</v>
      </c>
      <c r="C6" s="258"/>
      <c r="D6" s="47" t="s">
        <v>467</v>
      </c>
      <c r="E6" s="46"/>
      <c r="F6" s="255"/>
      <c r="G6" s="45" t="s">
        <v>466</v>
      </c>
      <c r="H6" s="259" t="s">
        <v>465</v>
      </c>
      <c r="I6" s="260"/>
      <c r="J6" s="260"/>
      <c r="K6" s="261"/>
    </row>
    <row r="7" spans="2:11" ht="34.5" customHeight="1" thickBot="1">
      <c r="B7" s="44"/>
      <c r="C7" s="44"/>
      <c r="D7" s="44"/>
      <c r="E7" s="44"/>
      <c r="F7" s="256"/>
      <c r="G7" s="43" t="s">
        <v>464</v>
      </c>
      <c r="H7" s="218" t="s">
        <v>463</v>
      </c>
      <c r="I7" s="219"/>
      <c r="J7" s="219"/>
      <c r="K7" s="262"/>
    </row>
    <row r="8" spans="2:11" ht="33" customHeight="1" thickBot="1">
      <c r="B8" s="244" t="s">
        <v>462</v>
      </c>
      <c r="C8" s="245"/>
      <c r="D8" s="246">
        <f>J8</f>
        <v>0</v>
      </c>
      <c r="E8" s="247"/>
      <c r="F8" s="247"/>
      <c r="G8" s="247"/>
      <c r="H8" s="247"/>
      <c r="I8" s="248"/>
      <c r="J8" s="249">
        <f>J32</f>
        <v>0</v>
      </c>
      <c r="K8" s="250"/>
    </row>
    <row r="9" spans="2:11" ht="29.25" customHeight="1">
      <c r="B9" s="42" t="s">
        <v>461</v>
      </c>
      <c r="C9" s="226" t="s">
        <v>14</v>
      </c>
      <c r="D9" s="227"/>
      <c r="E9" s="228"/>
      <c r="F9" s="226" t="s">
        <v>460</v>
      </c>
      <c r="G9" s="228"/>
      <c r="H9" s="41" t="s">
        <v>13</v>
      </c>
      <c r="I9" s="41" t="s">
        <v>12</v>
      </c>
      <c r="J9" s="226" t="s">
        <v>11</v>
      </c>
      <c r="K9" s="251"/>
    </row>
    <row r="10" spans="2:11" ht="19.5" customHeight="1">
      <c r="B10" s="40">
        <v>1</v>
      </c>
      <c r="C10" s="238"/>
      <c r="D10" s="239"/>
      <c r="E10" s="240"/>
      <c r="F10" s="238"/>
      <c r="G10" s="240"/>
      <c r="H10" s="39"/>
      <c r="I10" s="107"/>
      <c r="J10" s="162"/>
      <c r="K10" s="163"/>
    </row>
    <row r="11" spans="2:11" ht="19.5" customHeight="1">
      <c r="B11" s="40">
        <v>2</v>
      </c>
      <c r="C11" s="238"/>
      <c r="D11" s="239"/>
      <c r="E11" s="240"/>
      <c r="F11" s="238"/>
      <c r="G11" s="240"/>
      <c r="H11" s="39"/>
      <c r="I11" s="107"/>
      <c r="J11" s="162"/>
      <c r="K11" s="163"/>
    </row>
    <row r="12" spans="2:11" ht="19.5" customHeight="1">
      <c r="B12" s="40">
        <v>3</v>
      </c>
      <c r="C12" s="238"/>
      <c r="D12" s="239"/>
      <c r="E12" s="240"/>
      <c r="F12" s="238"/>
      <c r="G12" s="240"/>
      <c r="H12" s="39"/>
      <c r="I12" s="107"/>
      <c r="J12" s="162"/>
      <c r="K12" s="163"/>
    </row>
    <row r="13" spans="2:11" ht="19.5" customHeight="1">
      <c r="B13" s="40">
        <v>4</v>
      </c>
      <c r="C13" s="238"/>
      <c r="D13" s="239"/>
      <c r="E13" s="240"/>
      <c r="F13" s="238"/>
      <c r="G13" s="240"/>
      <c r="H13" s="39"/>
      <c r="I13" s="107"/>
      <c r="J13" s="162"/>
      <c r="K13" s="163"/>
    </row>
    <row r="14" spans="2:11" ht="19.5" customHeight="1">
      <c r="B14" s="40">
        <v>5</v>
      </c>
      <c r="C14" s="238"/>
      <c r="D14" s="239"/>
      <c r="E14" s="240"/>
      <c r="F14" s="238"/>
      <c r="G14" s="240"/>
      <c r="H14" s="39"/>
      <c r="I14" s="107"/>
      <c r="J14" s="162"/>
      <c r="K14" s="163"/>
    </row>
    <row r="15" spans="2:11" ht="19.5" customHeight="1">
      <c r="B15" s="40">
        <v>6</v>
      </c>
      <c r="C15" s="238"/>
      <c r="D15" s="239"/>
      <c r="E15" s="240"/>
      <c r="F15" s="238"/>
      <c r="G15" s="240"/>
      <c r="H15" s="39"/>
      <c r="I15" s="107"/>
      <c r="J15" s="162"/>
      <c r="K15" s="163"/>
    </row>
    <row r="16" spans="2:11" ht="19.5" customHeight="1">
      <c r="B16" s="40">
        <v>7</v>
      </c>
      <c r="C16" s="238"/>
      <c r="D16" s="239"/>
      <c r="E16" s="240"/>
      <c r="F16" s="238"/>
      <c r="G16" s="240"/>
      <c r="H16" s="39"/>
      <c r="I16" s="107"/>
      <c r="J16" s="162"/>
      <c r="K16" s="163"/>
    </row>
    <row r="17" spans="2:11" ht="19.5" customHeight="1">
      <c r="B17" s="40">
        <v>8</v>
      </c>
      <c r="C17" s="238"/>
      <c r="D17" s="239"/>
      <c r="E17" s="240"/>
      <c r="F17" s="238"/>
      <c r="G17" s="240"/>
      <c r="H17" s="39"/>
      <c r="I17" s="107"/>
      <c r="J17" s="162"/>
      <c r="K17" s="163"/>
    </row>
    <row r="18" spans="2:11" ht="19.5" customHeight="1">
      <c r="B18" s="40">
        <v>9</v>
      </c>
      <c r="C18" s="238"/>
      <c r="D18" s="239"/>
      <c r="E18" s="240"/>
      <c r="F18" s="238"/>
      <c r="G18" s="240"/>
      <c r="H18" s="39"/>
      <c r="I18" s="107"/>
      <c r="J18" s="162"/>
      <c r="K18" s="163"/>
    </row>
    <row r="19" spans="2:11" ht="19.5" customHeight="1">
      <c r="B19" s="40">
        <v>10</v>
      </c>
      <c r="C19" s="238"/>
      <c r="D19" s="239"/>
      <c r="E19" s="240"/>
      <c r="F19" s="238"/>
      <c r="G19" s="240"/>
      <c r="H19" s="39"/>
      <c r="I19" s="107"/>
      <c r="J19" s="162"/>
      <c r="K19" s="163"/>
    </row>
    <row r="20" spans="2:11" ht="19.5" customHeight="1">
      <c r="B20" s="40">
        <v>11</v>
      </c>
      <c r="C20" s="238"/>
      <c r="D20" s="239"/>
      <c r="E20" s="240"/>
      <c r="F20" s="238"/>
      <c r="G20" s="240"/>
      <c r="H20" s="39"/>
      <c r="I20" s="107"/>
      <c r="J20" s="162"/>
      <c r="K20" s="163"/>
    </row>
    <row r="21" spans="2:11" ht="19.5" customHeight="1">
      <c r="B21" s="40">
        <v>12</v>
      </c>
      <c r="C21" s="238"/>
      <c r="D21" s="239"/>
      <c r="E21" s="240"/>
      <c r="F21" s="238"/>
      <c r="G21" s="240"/>
      <c r="H21" s="39"/>
      <c r="I21" s="107"/>
      <c r="J21" s="162"/>
      <c r="K21" s="163"/>
    </row>
    <row r="22" spans="2:11" ht="19.5" customHeight="1">
      <c r="B22" s="40">
        <v>13</v>
      </c>
      <c r="C22" s="238"/>
      <c r="D22" s="239"/>
      <c r="E22" s="240"/>
      <c r="F22" s="238"/>
      <c r="G22" s="240"/>
      <c r="H22" s="39"/>
      <c r="I22" s="107"/>
      <c r="J22" s="162"/>
      <c r="K22" s="163"/>
    </row>
    <row r="23" spans="2:11" ht="19.5" customHeight="1">
      <c r="B23" s="40">
        <v>14</v>
      </c>
      <c r="C23" s="238"/>
      <c r="D23" s="239"/>
      <c r="E23" s="240"/>
      <c r="F23" s="238"/>
      <c r="G23" s="240"/>
      <c r="H23" s="39"/>
      <c r="I23" s="107"/>
      <c r="J23" s="162"/>
      <c r="K23" s="163"/>
    </row>
    <row r="24" spans="2:11" ht="19.5" customHeight="1">
      <c r="B24" s="40">
        <v>15</v>
      </c>
      <c r="C24" s="238"/>
      <c r="D24" s="239"/>
      <c r="E24" s="240"/>
      <c r="F24" s="238"/>
      <c r="G24" s="240"/>
      <c r="H24" s="39"/>
      <c r="I24" s="107"/>
      <c r="J24" s="162"/>
      <c r="K24" s="163"/>
    </row>
    <row r="25" spans="2:11" ht="19.5" customHeight="1">
      <c r="B25" s="40">
        <v>16</v>
      </c>
      <c r="C25" s="238"/>
      <c r="D25" s="239"/>
      <c r="E25" s="240"/>
      <c r="F25" s="238"/>
      <c r="G25" s="240"/>
      <c r="H25" s="39"/>
      <c r="I25" s="107"/>
      <c r="J25" s="162"/>
      <c r="K25" s="163"/>
    </row>
    <row r="26" spans="2:11" ht="19.5" customHeight="1">
      <c r="B26" s="40">
        <v>17</v>
      </c>
      <c r="C26" s="238"/>
      <c r="D26" s="239"/>
      <c r="E26" s="240"/>
      <c r="F26" s="238"/>
      <c r="G26" s="240"/>
      <c r="H26" s="39"/>
      <c r="I26" s="107"/>
      <c r="J26" s="162"/>
      <c r="K26" s="163"/>
    </row>
    <row r="27" spans="2:11" ht="19.5" customHeight="1">
      <c r="B27" s="40">
        <v>18</v>
      </c>
      <c r="C27" s="238"/>
      <c r="D27" s="239"/>
      <c r="E27" s="240"/>
      <c r="F27" s="238"/>
      <c r="G27" s="240"/>
      <c r="H27" s="39"/>
      <c r="I27" s="107"/>
      <c r="J27" s="162"/>
      <c r="K27" s="163"/>
    </row>
    <row r="28" spans="2:11" ht="19.5" customHeight="1">
      <c r="B28" s="40">
        <v>19</v>
      </c>
      <c r="C28" s="238"/>
      <c r="D28" s="239"/>
      <c r="E28" s="240"/>
      <c r="F28" s="238"/>
      <c r="G28" s="240"/>
      <c r="H28" s="39"/>
      <c r="I28" s="107"/>
      <c r="J28" s="162"/>
      <c r="K28" s="163"/>
    </row>
    <row r="29" spans="2:11" ht="19.5" customHeight="1" thickBot="1">
      <c r="B29" s="38">
        <v>20</v>
      </c>
      <c r="C29" s="241"/>
      <c r="D29" s="242"/>
      <c r="E29" s="243"/>
      <c r="F29" s="241"/>
      <c r="G29" s="243"/>
      <c r="H29" s="37"/>
      <c r="I29" s="107"/>
      <c r="J29" s="162"/>
      <c r="K29" s="163"/>
    </row>
    <row r="30" spans="2:11" ht="24" customHeight="1">
      <c r="B30" s="224" t="s">
        <v>442</v>
      </c>
      <c r="C30" s="225"/>
      <c r="D30" s="226" t="s">
        <v>459</v>
      </c>
      <c r="E30" s="227"/>
      <c r="F30" s="227"/>
      <c r="G30" s="228"/>
      <c r="H30" s="229" t="s">
        <v>458</v>
      </c>
      <c r="I30" s="225"/>
      <c r="J30" s="230">
        <f>SUM(J10:K29)</f>
        <v>0</v>
      </c>
      <c r="K30" s="231"/>
    </row>
    <row r="31" spans="2:11" ht="24" customHeight="1">
      <c r="B31" s="232" t="s">
        <v>457</v>
      </c>
      <c r="C31" s="233"/>
      <c r="D31" s="234" t="s">
        <v>456</v>
      </c>
      <c r="E31" s="235"/>
      <c r="F31" s="235"/>
      <c r="G31" s="236"/>
      <c r="H31" s="237" t="s">
        <v>455</v>
      </c>
      <c r="I31" s="233"/>
      <c r="J31" s="162">
        <f>J30*0.1</f>
        <v>0</v>
      </c>
      <c r="K31" s="163"/>
    </row>
    <row r="32" spans="2:11" ht="24" customHeight="1" thickBot="1">
      <c r="B32" s="216" t="s">
        <v>454</v>
      </c>
      <c r="C32" s="217"/>
      <c r="D32" s="218" t="s">
        <v>453</v>
      </c>
      <c r="E32" s="219"/>
      <c r="F32" s="219"/>
      <c r="G32" s="220"/>
      <c r="H32" s="221" t="s">
        <v>452</v>
      </c>
      <c r="I32" s="217"/>
      <c r="J32" s="222">
        <f>J30+J31</f>
        <v>0</v>
      </c>
      <c r="K32" s="223"/>
    </row>
  </sheetData>
  <sheetProtection selectLockedCells="1"/>
  <mergeCells count="87">
    <mergeCell ref="B2:K2"/>
    <mergeCell ref="B4:D4"/>
    <mergeCell ref="F4:F7"/>
    <mergeCell ref="H4:K4"/>
    <mergeCell ref="B5:D5"/>
    <mergeCell ref="H5:I5"/>
    <mergeCell ref="B6:C6"/>
    <mergeCell ref="H6:K6"/>
    <mergeCell ref="H7:K7"/>
    <mergeCell ref="B8:C8"/>
    <mergeCell ref="D8:I8"/>
    <mergeCell ref="J8:K8"/>
    <mergeCell ref="C9:E9"/>
    <mergeCell ref="F9:G9"/>
    <mergeCell ref="J9:K9"/>
    <mergeCell ref="C10:E10"/>
    <mergeCell ref="F10:G10"/>
    <mergeCell ref="J10:K10"/>
    <mergeCell ref="C11:E11"/>
    <mergeCell ref="F11:G11"/>
    <mergeCell ref="J11:K11"/>
    <mergeCell ref="C12:E12"/>
    <mergeCell ref="F12:G12"/>
    <mergeCell ref="J12:K12"/>
    <mergeCell ref="C13:E13"/>
    <mergeCell ref="F13:G13"/>
    <mergeCell ref="J13:K13"/>
    <mergeCell ref="C14:E14"/>
    <mergeCell ref="F14:G14"/>
    <mergeCell ref="J14:K14"/>
    <mergeCell ref="C15:E15"/>
    <mergeCell ref="F15:G15"/>
    <mergeCell ref="J15:K15"/>
    <mergeCell ref="C16:E16"/>
    <mergeCell ref="F16:G16"/>
    <mergeCell ref="J16:K16"/>
    <mergeCell ref="C17:E17"/>
    <mergeCell ref="F17:G17"/>
    <mergeCell ref="J17:K17"/>
    <mergeCell ref="C18:E18"/>
    <mergeCell ref="F18:G18"/>
    <mergeCell ref="J18:K18"/>
    <mergeCell ref="C19:E19"/>
    <mergeCell ref="F19:G19"/>
    <mergeCell ref="J19:K19"/>
    <mergeCell ref="C20:E20"/>
    <mergeCell ref="F20:G20"/>
    <mergeCell ref="J20:K20"/>
    <mergeCell ref="C21:E21"/>
    <mergeCell ref="F21:G21"/>
    <mergeCell ref="J21:K21"/>
    <mergeCell ref="C22:E22"/>
    <mergeCell ref="F22:G22"/>
    <mergeCell ref="J22:K22"/>
    <mergeCell ref="C23:E23"/>
    <mergeCell ref="F23:G23"/>
    <mergeCell ref="J23:K23"/>
    <mergeCell ref="C24:E24"/>
    <mergeCell ref="F24:G24"/>
    <mergeCell ref="J24:K24"/>
    <mergeCell ref="C25:E25"/>
    <mergeCell ref="F25:G25"/>
    <mergeCell ref="J25:K25"/>
    <mergeCell ref="C26:E26"/>
    <mergeCell ref="F26:G26"/>
    <mergeCell ref="J26:K26"/>
    <mergeCell ref="C27:E27"/>
    <mergeCell ref="F27:G27"/>
    <mergeCell ref="J27:K27"/>
    <mergeCell ref="C28:E28"/>
    <mergeCell ref="F28:G28"/>
    <mergeCell ref="J28:K28"/>
    <mergeCell ref="C29:E29"/>
    <mergeCell ref="F29:G29"/>
    <mergeCell ref="J29:K29"/>
    <mergeCell ref="B32:C32"/>
    <mergeCell ref="D32:G32"/>
    <mergeCell ref="H32:I32"/>
    <mergeCell ref="J32:K32"/>
    <mergeCell ref="B30:C30"/>
    <mergeCell ref="D30:G30"/>
    <mergeCell ref="H30:I30"/>
    <mergeCell ref="J30:K30"/>
    <mergeCell ref="B31:C31"/>
    <mergeCell ref="D31:G31"/>
    <mergeCell ref="H31:I31"/>
    <mergeCell ref="J31:K31"/>
  </mergeCells>
  <phoneticPr fontId="2" type="noConversion"/>
  <dataValidations count="1">
    <dataValidation type="list" allowBlank="1" showInputMessage="1" showErrorMessage="1" sqref="B6:C6" xr:uid="{333917A0-8C72-44FB-B1BC-CB6B02B8706E}">
      <formula1>거래처명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91A3-1F32-454E-B746-05712768D047}">
  <sheetPr>
    <tabColor rgb="FF7030A0"/>
  </sheetPr>
  <dimension ref="A1:AD33"/>
  <sheetViews>
    <sheetView view="pageLayout" topLeftCell="A8" zoomScaleNormal="100" workbookViewId="0">
      <selection activeCell="P19" sqref="P19:S19"/>
    </sheetView>
  </sheetViews>
  <sheetFormatPr defaultColWidth="2.875" defaultRowHeight="16.5"/>
  <cols>
    <col min="1" max="1" width="0.875" style="44" customWidth="1"/>
    <col min="2" max="2" width="2.5" style="54" customWidth="1"/>
    <col min="3" max="3" width="2.75" style="54" customWidth="1"/>
    <col min="4" max="28" width="3" style="44" customWidth="1"/>
    <col min="29" max="29" width="1" style="44" customWidth="1"/>
    <col min="30" max="16384" width="2.875" style="44"/>
  </cols>
  <sheetData>
    <row r="1" spans="1:30" ht="6" customHeight="1"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</row>
    <row r="2" spans="1:30" ht="17.25" customHeight="1">
      <c r="A2" s="62"/>
      <c r="B2" s="199" t="s">
        <v>490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</row>
    <row r="3" spans="1:30" ht="16.5" customHeight="1">
      <c r="A3" s="62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</row>
    <row r="4" spans="1:30">
      <c r="B4" s="189" t="s">
        <v>489</v>
      </c>
      <c r="C4" s="189"/>
      <c r="D4" s="189"/>
      <c r="E4" s="55" t="str">
        <f>"거-"&amp;TEXT(DATE(B6,G6,K6),"yymmdd-")&amp;"02"</f>
        <v>거-180912-02</v>
      </c>
      <c r="F4" s="61"/>
      <c r="G4" s="61"/>
      <c r="H4" s="61"/>
      <c r="I4" s="61"/>
      <c r="J4" s="61"/>
      <c r="K4" s="61"/>
      <c r="L4" s="61"/>
      <c r="M4" s="61"/>
      <c r="N4" s="61"/>
      <c r="O4" s="61"/>
    </row>
    <row r="5" spans="1:30">
      <c r="B5" s="58"/>
      <c r="C5" s="58"/>
      <c r="D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214" t="s">
        <v>473</v>
      </c>
      <c r="Q5" s="198" t="s">
        <v>488</v>
      </c>
      <c r="R5" s="193"/>
      <c r="S5" s="194"/>
      <c r="T5" s="192" t="s">
        <v>471</v>
      </c>
      <c r="U5" s="193"/>
      <c r="V5" s="193"/>
      <c r="W5" s="193"/>
      <c r="X5" s="193"/>
      <c r="Y5" s="193"/>
      <c r="Z5" s="193"/>
      <c r="AA5" s="193"/>
      <c r="AB5" s="194"/>
    </row>
    <row r="6" spans="1:30">
      <c r="B6" s="204">
        <v>2018</v>
      </c>
      <c r="C6" s="204"/>
      <c r="D6" s="204"/>
      <c r="E6" s="205" t="s">
        <v>487</v>
      </c>
      <c r="F6" s="205"/>
      <c r="G6" s="204">
        <v>9</v>
      </c>
      <c r="H6" s="204"/>
      <c r="I6" s="205" t="s">
        <v>486</v>
      </c>
      <c r="J6" s="205"/>
      <c r="K6" s="204">
        <v>12</v>
      </c>
      <c r="L6" s="204"/>
      <c r="M6" s="205" t="s">
        <v>485</v>
      </c>
      <c r="N6" s="205"/>
      <c r="O6" s="60"/>
      <c r="P6" s="200"/>
      <c r="Q6" s="195"/>
      <c r="R6" s="196"/>
      <c r="S6" s="197"/>
      <c r="T6" s="195"/>
      <c r="U6" s="196"/>
      <c r="V6" s="196"/>
      <c r="W6" s="196"/>
      <c r="X6" s="196"/>
      <c r="Y6" s="196"/>
      <c r="Z6" s="196"/>
      <c r="AA6" s="196"/>
      <c r="AB6" s="197"/>
    </row>
    <row r="7" spans="1:30">
      <c r="B7" s="204"/>
      <c r="C7" s="204"/>
      <c r="D7" s="204"/>
      <c r="E7" s="205"/>
      <c r="F7" s="205"/>
      <c r="G7" s="204"/>
      <c r="H7" s="204"/>
      <c r="I7" s="205"/>
      <c r="J7" s="205"/>
      <c r="K7" s="204"/>
      <c r="L7" s="204"/>
      <c r="M7" s="205"/>
      <c r="N7" s="205"/>
      <c r="O7" s="60"/>
      <c r="P7" s="200"/>
      <c r="Q7" s="192" t="s">
        <v>484</v>
      </c>
      <c r="R7" s="193"/>
      <c r="S7" s="194"/>
      <c r="T7" s="192" t="s">
        <v>301</v>
      </c>
      <c r="U7" s="193"/>
      <c r="V7" s="193"/>
      <c r="W7" s="193"/>
      <c r="X7" s="194"/>
      <c r="Y7" s="190" t="s">
        <v>483</v>
      </c>
      <c r="Z7" s="192" t="s">
        <v>468</v>
      </c>
      <c r="AA7" s="193"/>
      <c r="AB7" s="194"/>
    </row>
    <row r="8" spans="1:30">
      <c r="B8" s="213" t="s">
        <v>396</v>
      </c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 t="s">
        <v>482</v>
      </c>
      <c r="N8" s="213"/>
      <c r="O8" s="55"/>
      <c r="P8" s="200"/>
      <c r="Q8" s="195"/>
      <c r="R8" s="196"/>
      <c r="S8" s="197"/>
      <c r="T8" s="195"/>
      <c r="U8" s="196"/>
      <c r="V8" s="196"/>
      <c r="W8" s="196"/>
      <c r="X8" s="197"/>
      <c r="Y8" s="191"/>
      <c r="Z8" s="195"/>
      <c r="AA8" s="196"/>
      <c r="AB8" s="197"/>
    </row>
    <row r="9" spans="1:30" ht="17.25" thickBot="1"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59"/>
      <c r="P9" s="200"/>
      <c r="Q9" s="198" t="s">
        <v>481</v>
      </c>
      <c r="R9" s="193"/>
      <c r="S9" s="194"/>
      <c r="T9" s="198" t="s">
        <v>480</v>
      </c>
      <c r="U9" s="193"/>
      <c r="V9" s="193"/>
      <c r="W9" s="193"/>
      <c r="X9" s="193"/>
      <c r="Y9" s="193"/>
      <c r="Z9" s="193"/>
      <c r="AA9" s="193"/>
      <c r="AB9" s="194"/>
    </row>
    <row r="10" spans="1:30">
      <c r="B10" s="58"/>
      <c r="C10" s="58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200"/>
      <c r="Q10" s="195"/>
      <c r="R10" s="196"/>
      <c r="S10" s="197"/>
      <c r="T10" s="195"/>
      <c r="U10" s="196"/>
      <c r="V10" s="196"/>
      <c r="W10" s="196"/>
      <c r="X10" s="196"/>
      <c r="Y10" s="196"/>
      <c r="Z10" s="196"/>
      <c r="AA10" s="196"/>
      <c r="AB10" s="197"/>
    </row>
    <row r="11" spans="1:30">
      <c r="B11" s="213" t="s">
        <v>479</v>
      </c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213"/>
      <c r="O11" s="213"/>
      <c r="P11" s="200"/>
      <c r="Q11" s="192" t="s">
        <v>444</v>
      </c>
      <c r="R11" s="193"/>
      <c r="S11" s="194"/>
      <c r="T11" s="192" t="s">
        <v>437</v>
      </c>
      <c r="U11" s="193"/>
      <c r="V11" s="193"/>
      <c r="W11" s="193"/>
      <c r="X11" s="194"/>
      <c r="Y11" s="190" t="s">
        <v>478</v>
      </c>
      <c r="Z11" s="198" t="s">
        <v>429</v>
      </c>
      <c r="AA11" s="193"/>
      <c r="AB11" s="194"/>
    </row>
    <row r="12" spans="1:30">
      <c r="B12" s="58"/>
      <c r="C12" s="58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200"/>
      <c r="Q12" s="195"/>
      <c r="R12" s="196"/>
      <c r="S12" s="197"/>
      <c r="T12" s="195"/>
      <c r="U12" s="196"/>
      <c r="V12" s="196"/>
      <c r="W12" s="196"/>
      <c r="X12" s="197"/>
      <c r="Y12" s="191"/>
      <c r="Z12" s="195"/>
      <c r="AA12" s="196"/>
      <c r="AB12" s="197"/>
    </row>
    <row r="13" spans="1:30">
      <c r="B13" s="58"/>
      <c r="C13" s="58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</row>
    <row r="14" spans="1:30" ht="16.5" customHeight="1">
      <c r="B14" s="203" t="s">
        <v>462</v>
      </c>
      <c r="C14" s="203"/>
      <c r="D14" s="203"/>
      <c r="E14" s="203"/>
      <c r="F14" s="203"/>
      <c r="G14" s="203"/>
      <c r="H14" s="202">
        <f>U14</f>
        <v>0</v>
      </c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1">
        <f>SUM(T18:AB33)</f>
        <v>0</v>
      </c>
      <c r="V14" s="201"/>
      <c r="W14" s="201"/>
      <c r="X14" s="201"/>
      <c r="Y14" s="201"/>
      <c r="Z14" s="201"/>
      <c r="AA14" s="201"/>
      <c r="AB14" s="201"/>
      <c r="AC14" s="57"/>
      <c r="AD14" s="57"/>
    </row>
    <row r="15" spans="1:30">
      <c r="B15" s="203"/>
      <c r="C15" s="203"/>
      <c r="D15" s="203"/>
      <c r="E15" s="203"/>
      <c r="F15" s="203"/>
      <c r="G15" s="203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1"/>
      <c r="V15" s="201"/>
      <c r="W15" s="201"/>
      <c r="X15" s="201"/>
      <c r="Y15" s="201"/>
      <c r="Z15" s="201"/>
      <c r="AA15" s="201"/>
      <c r="AB15" s="201"/>
      <c r="AC15" s="57"/>
      <c r="AD15" s="57"/>
    </row>
    <row r="16" spans="1:30">
      <c r="B16" s="58"/>
      <c r="C16" s="58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</row>
    <row r="17" spans="2:28" ht="25.15" customHeight="1">
      <c r="B17" s="200" t="s">
        <v>477</v>
      </c>
      <c r="C17" s="200"/>
      <c r="D17" s="200" t="s">
        <v>353</v>
      </c>
      <c r="E17" s="200"/>
      <c r="F17" s="200"/>
      <c r="G17" s="200"/>
      <c r="H17" s="200"/>
      <c r="I17" s="200"/>
      <c r="J17" s="200" t="s">
        <v>352</v>
      </c>
      <c r="K17" s="200"/>
      <c r="L17" s="200"/>
      <c r="M17" s="200" t="s">
        <v>476</v>
      </c>
      <c r="N17" s="200"/>
      <c r="O17" s="200"/>
      <c r="P17" s="200" t="s">
        <v>355</v>
      </c>
      <c r="Q17" s="200"/>
      <c r="R17" s="200"/>
      <c r="S17" s="200"/>
      <c r="T17" s="200" t="s">
        <v>475</v>
      </c>
      <c r="U17" s="200"/>
      <c r="V17" s="200"/>
      <c r="W17" s="200"/>
      <c r="X17" s="200"/>
      <c r="Y17" s="200" t="s">
        <v>455</v>
      </c>
      <c r="Z17" s="200"/>
      <c r="AA17" s="200"/>
      <c r="AB17" s="200"/>
    </row>
    <row r="18" spans="2:28" ht="25.15" customHeight="1">
      <c r="B18" s="200"/>
      <c r="C18" s="200"/>
      <c r="D18" s="238"/>
      <c r="E18" s="239"/>
      <c r="F18" s="239"/>
      <c r="G18" s="239"/>
      <c r="H18" s="239"/>
      <c r="I18" s="240"/>
      <c r="J18" s="263"/>
      <c r="K18" s="263"/>
      <c r="L18" s="263"/>
      <c r="M18" s="200"/>
      <c r="N18" s="200"/>
      <c r="O18" s="200"/>
      <c r="P18" s="264"/>
      <c r="Q18" s="264"/>
      <c r="R18" s="264"/>
      <c r="S18" s="264"/>
      <c r="T18" s="206"/>
      <c r="U18" s="206"/>
      <c r="V18" s="206"/>
      <c r="W18" s="206"/>
      <c r="X18" s="206"/>
      <c r="Y18" s="206"/>
      <c r="Z18" s="206"/>
      <c r="AA18" s="206"/>
      <c r="AB18" s="206"/>
    </row>
    <row r="19" spans="2:28" ht="25.15" customHeight="1">
      <c r="B19" s="200"/>
      <c r="C19" s="200"/>
      <c r="D19" s="238"/>
      <c r="E19" s="239"/>
      <c r="F19" s="239"/>
      <c r="G19" s="239"/>
      <c r="H19" s="239"/>
      <c r="I19" s="240"/>
      <c r="J19" s="263"/>
      <c r="K19" s="263"/>
      <c r="L19" s="263"/>
      <c r="M19" s="200"/>
      <c r="N19" s="200"/>
      <c r="O19" s="200"/>
      <c r="P19" s="264"/>
      <c r="Q19" s="264"/>
      <c r="R19" s="264"/>
      <c r="S19" s="264"/>
      <c r="T19" s="206"/>
      <c r="U19" s="206"/>
      <c r="V19" s="206"/>
      <c r="W19" s="206"/>
      <c r="X19" s="206"/>
      <c r="Y19" s="206"/>
      <c r="Z19" s="206"/>
      <c r="AA19" s="206"/>
      <c r="AB19" s="206"/>
    </row>
    <row r="20" spans="2:28" ht="25.15" customHeight="1">
      <c r="B20" s="200"/>
      <c r="C20" s="200"/>
      <c r="D20" s="263"/>
      <c r="E20" s="263"/>
      <c r="F20" s="263"/>
      <c r="G20" s="263"/>
      <c r="H20" s="263"/>
      <c r="I20" s="263"/>
      <c r="J20" s="263"/>
      <c r="K20" s="263"/>
      <c r="L20" s="263"/>
      <c r="M20" s="200"/>
      <c r="N20" s="200"/>
      <c r="O20" s="200"/>
      <c r="P20" s="264"/>
      <c r="Q20" s="264"/>
      <c r="R20" s="264"/>
      <c r="S20" s="264"/>
      <c r="T20" s="206"/>
      <c r="U20" s="206"/>
      <c r="V20" s="206"/>
      <c r="W20" s="206"/>
      <c r="X20" s="206"/>
      <c r="Y20" s="206"/>
      <c r="Z20" s="206"/>
      <c r="AA20" s="206"/>
      <c r="AB20" s="206"/>
    </row>
    <row r="21" spans="2:28" ht="25.15" customHeight="1">
      <c r="B21" s="200"/>
      <c r="C21" s="200"/>
      <c r="D21" s="263"/>
      <c r="E21" s="263"/>
      <c r="F21" s="263"/>
      <c r="G21" s="263"/>
      <c r="H21" s="263"/>
      <c r="I21" s="263"/>
      <c r="J21" s="263"/>
      <c r="K21" s="263"/>
      <c r="L21" s="263"/>
      <c r="M21" s="200"/>
      <c r="N21" s="200"/>
      <c r="O21" s="200"/>
      <c r="P21" s="264"/>
      <c r="Q21" s="264"/>
      <c r="R21" s="264"/>
      <c r="S21" s="264"/>
      <c r="T21" s="206"/>
      <c r="U21" s="206"/>
      <c r="V21" s="206"/>
      <c r="W21" s="206"/>
      <c r="X21" s="206"/>
      <c r="Y21" s="206"/>
      <c r="Z21" s="206"/>
      <c r="AA21" s="206"/>
      <c r="AB21" s="206"/>
    </row>
    <row r="22" spans="2:28" ht="25.15" customHeight="1">
      <c r="B22" s="200"/>
      <c r="C22" s="200"/>
      <c r="D22" s="263"/>
      <c r="E22" s="263"/>
      <c r="F22" s="263"/>
      <c r="G22" s="263"/>
      <c r="H22" s="263"/>
      <c r="I22" s="263"/>
      <c r="J22" s="263"/>
      <c r="K22" s="263"/>
      <c r="L22" s="263"/>
      <c r="M22" s="200"/>
      <c r="N22" s="200"/>
      <c r="O22" s="200"/>
      <c r="P22" s="264"/>
      <c r="Q22" s="264"/>
      <c r="R22" s="264"/>
      <c r="S22" s="264"/>
      <c r="T22" s="206"/>
      <c r="U22" s="206"/>
      <c r="V22" s="206"/>
      <c r="W22" s="206"/>
      <c r="X22" s="206"/>
      <c r="Y22" s="206"/>
      <c r="Z22" s="206"/>
      <c r="AA22" s="206"/>
      <c r="AB22" s="206"/>
    </row>
    <row r="23" spans="2:28" ht="25.15" customHeight="1">
      <c r="B23" s="200"/>
      <c r="C23" s="200"/>
      <c r="D23" s="263"/>
      <c r="E23" s="263"/>
      <c r="F23" s="263"/>
      <c r="G23" s="263"/>
      <c r="H23" s="263"/>
      <c r="I23" s="263"/>
      <c r="J23" s="263"/>
      <c r="K23" s="263"/>
      <c r="L23" s="263"/>
      <c r="M23" s="200"/>
      <c r="N23" s="200"/>
      <c r="O23" s="200"/>
      <c r="P23" s="264"/>
      <c r="Q23" s="264"/>
      <c r="R23" s="264"/>
      <c r="S23" s="264"/>
      <c r="T23" s="206"/>
      <c r="U23" s="206"/>
      <c r="V23" s="206"/>
      <c r="W23" s="206"/>
      <c r="X23" s="206"/>
      <c r="Y23" s="206"/>
      <c r="Z23" s="206"/>
      <c r="AA23" s="206"/>
      <c r="AB23" s="206"/>
    </row>
    <row r="24" spans="2:28" ht="25.15" customHeight="1">
      <c r="B24" s="200"/>
      <c r="C24" s="200"/>
      <c r="D24" s="263"/>
      <c r="E24" s="263"/>
      <c r="F24" s="263"/>
      <c r="G24" s="263"/>
      <c r="H24" s="263"/>
      <c r="I24" s="263"/>
      <c r="J24" s="263"/>
      <c r="K24" s="263"/>
      <c r="L24" s="263"/>
      <c r="M24" s="200"/>
      <c r="N24" s="200"/>
      <c r="O24" s="200"/>
      <c r="P24" s="264"/>
      <c r="Q24" s="264"/>
      <c r="R24" s="264"/>
      <c r="S24" s="264"/>
      <c r="T24" s="206"/>
      <c r="U24" s="206"/>
      <c r="V24" s="206"/>
      <c r="W24" s="206"/>
      <c r="X24" s="206"/>
      <c r="Y24" s="206"/>
      <c r="Z24" s="206"/>
      <c r="AA24" s="206"/>
      <c r="AB24" s="206"/>
    </row>
    <row r="25" spans="2:28" ht="25.15" customHeight="1">
      <c r="B25" s="200"/>
      <c r="C25" s="200"/>
      <c r="D25" s="263"/>
      <c r="E25" s="263"/>
      <c r="F25" s="263"/>
      <c r="G25" s="263"/>
      <c r="H25" s="263"/>
      <c r="I25" s="263"/>
      <c r="J25" s="263"/>
      <c r="K25" s="263"/>
      <c r="L25" s="263"/>
      <c r="M25" s="200"/>
      <c r="N25" s="200"/>
      <c r="O25" s="200"/>
      <c r="P25" s="264"/>
      <c r="Q25" s="264"/>
      <c r="R25" s="264"/>
      <c r="S25" s="264"/>
      <c r="T25" s="206"/>
      <c r="U25" s="206"/>
      <c r="V25" s="206"/>
      <c r="W25" s="206"/>
      <c r="X25" s="206"/>
      <c r="Y25" s="206"/>
      <c r="Z25" s="206"/>
      <c r="AA25" s="206"/>
      <c r="AB25" s="206"/>
    </row>
    <row r="26" spans="2:28" ht="25.15" customHeight="1">
      <c r="B26" s="200"/>
      <c r="C26" s="200"/>
      <c r="D26" s="263"/>
      <c r="E26" s="263"/>
      <c r="F26" s="263"/>
      <c r="G26" s="263"/>
      <c r="H26" s="263"/>
      <c r="I26" s="263"/>
      <c r="J26" s="263"/>
      <c r="K26" s="263"/>
      <c r="L26" s="263"/>
      <c r="M26" s="200"/>
      <c r="N26" s="200"/>
      <c r="O26" s="200"/>
      <c r="P26" s="264"/>
      <c r="Q26" s="264"/>
      <c r="R26" s="264"/>
      <c r="S26" s="264"/>
      <c r="T26" s="206"/>
      <c r="U26" s="206"/>
      <c r="V26" s="206"/>
      <c r="W26" s="206"/>
      <c r="X26" s="206"/>
      <c r="Y26" s="206"/>
      <c r="Z26" s="206"/>
      <c r="AA26" s="206"/>
      <c r="AB26" s="206"/>
    </row>
    <row r="27" spans="2:28" ht="25.15" customHeight="1">
      <c r="B27" s="200"/>
      <c r="C27" s="200"/>
      <c r="D27" s="263"/>
      <c r="E27" s="263"/>
      <c r="F27" s="263"/>
      <c r="G27" s="263"/>
      <c r="H27" s="263"/>
      <c r="I27" s="263"/>
      <c r="J27" s="263"/>
      <c r="K27" s="263"/>
      <c r="L27" s="263"/>
      <c r="M27" s="200"/>
      <c r="N27" s="200"/>
      <c r="O27" s="200"/>
      <c r="P27" s="264"/>
      <c r="Q27" s="264"/>
      <c r="R27" s="264"/>
      <c r="S27" s="264"/>
      <c r="T27" s="206"/>
      <c r="U27" s="206"/>
      <c r="V27" s="206"/>
      <c r="W27" s="206"/>
      <c r="X27" s="206"/>
      <c r="Y27" s="206"/>
      <c r="Z27" s="206"/>
      <c r="AA27" s="206"/>
      <c r="AB27" s="206"/>
    </row>
    <row r="28" spans="2:28" ht="25.15" customHeight="1">
      <c r="B28" s="200"/>
      <c r="C28" s="200"/>
      <c r="D28" s="263"/>
      <c r="E28" s="263"/>
      <c r="F28" s="263"/>
      <c r="G28" s="263"/>
      <c r="H28" s="263"/>
      <c r="I28" s="263"/>
      <c r="J28" s="263"/>
      <c r="K28" s="263"/>
      <c r="L28" s="263"/>
      <c r="M28" s="200"/>
      <c r="N28" s="200"/>
      <c r="O28" s="200"/>
      <c r="P28" s="264"/>
      <c r="Q28" s="264"/>
      <c r="R28" s="264"/>
      <c r="S28" s="264"/>
      <c r="T28" s="206"/>
      <c r="U28" s="206"/>
      <c r="V28" s="206"/>
      <c r="W28" s="206"/>
      <c r="X28" s="206"/>
      <c r="Y28" s="206"/>
      <c r="Z28" s="206"/>
      <c r="AA28" s="206"/>
      <c r="AB28" s="206"/>
    </row>
    <row r="29" spans="2:28" ht="25.15" customHeight="1">
      <c r="B29" s="200"/>
      <c r="C29" s="200"/>
      <c r="D29" s="263"/>
      <c r="E29" s="263"/>
      <c r="F29" s="263"/>
      <c r="G29" s="263"/>
      <c r="H29" s="263"/>
      <c r="I29" s="263"/>
      <c r="J29" s="263"/>
      <c r="K29" s="263"/>
      <c r="L29" s="263"/>
      <c r="M29" s="200"/>
      <c r="N29" s="200"/>
      <c r="O29" s="200"/>
      <c r="P29" s="264"/>
      <c r="Q29" s="264"/>
      <c r="R29" s="264"/>
      <c r="S29" s="264"/>
      <c r="T29" s="206"/>
      <c r="U29" s="206"/>
      <c r="V29" s="206"/>
      <c r="W29" s="206"/>
      <c r="X29" s="206"/>
      <c r="Y29" s="206"/>
      <c r="Z29" s="206"/>
      <c r="AA29" s="206"/>
      <c r="AB29" s="206"/>
    </row>
    <row r="30" spans="2:28" ht="25.15" customHeight="1">
      <c r="B30" s="200"/>
      <c r="C30" s="200"/>
      <c r="D30" s="263"/>
      <c r="E30" s="263"/>
      <c r="F30" s="263"/>
      <c r="G30" s="263"/>
      <c r="H30" s="263"/>
      <c r="I30" s="263"/>
      <c r="J30" s="263"/>
      <c r="K30" s="263"/>
      <c r="L30" s="263"/>
      <c r="M30" s="200"/>
      <c r="N30" s="200"/>
      <c r="O30" s="200"/>
      <c r="P30" s="264"/>
      <c r="Q30" s="264"/>
      <c r="R30" s="264"/>
      <c r="S30" s="264"/>
      <c r="T30" s="206"/>
      <c r="U30" s="206"/>
      <c r="V30" s="206"/>
      <c r="W30" s="206"/>
      <c r="X30" s="206"/>
      <c r="Y30" s="206"/>
      <c r="Z30" s="206"/>
      <c r="AA30" s="206"/>
      <c r="AB30" s="206"/>
    </row>
    <row r="31" spans="2:28" ht="25.15" customHeight="1">
      <c r="B31" s="200"/>
      <c r="C31" s="200"/>
      <c r="D31" s="263"/>
      <c r="E31" s="263"/>
      <c r="F31" s="263"/>
      <c r="G31" s="263"/>
      <c r="H31" s="263"/>
      <c r="I31" s="263"/>
      <c r="J31" s="263"/>
      <c r="K31" s="263"/>
      <c r="L31" s="263"/>
      <c r="M31" s="200"/>
      <c r="N31" s="200"/>
      <c r="O31" s="200"/>
      <c r="P31" s="264"/>
      <c r="Q31" s="264"/>
      <c r="R31" s="264"/>
      <c r="S31" s="264"/>
      <c r="T31" s="206"/>
      <c r="U31" s="206"/>
      <c r="V31" s="206"/>
      <c r="W31" s="206"/>
      <c r="X31" s="206"/>
      <c r="Y31" s="206"/>
      <c r="Z31" s="206"/>
      <c r="AA31" s="206"/>
      <c r="AB31" s="206"/>
    </row>
    <row r="32" spans="2:28" ht="25.15" customHeight="1">
      <c r="B32" s="200"/>
      <c r="C32" s="200"/>
      <c r="D32" s="263"/>
      <c r="E32" s="263"/>
      <c r="F32" s="263"/>
      <c r="G32" s="263"/>
      <c r="H32" s="263"/>
      <c r="I32" s="263"/>
      <c r="J32" s="263"/>
      <c r="K32" s="263"/>
      <c r="L32" s="263"/>
      <c r="M32" s="200"/>
      <c r="N32" s="200"/>
      <c r="O32" s="200"/>
      <c r="P32" s="264"/>
      <c r="Q32" s="264"/>
      <c r="R32" s="264"/>
      <c r="S32" s="264"/>
      <c r="T32" s="206"/>
      <c r="U32" s="206"/>
      <c r="V32" s="206"/>
      <c r="W32" s="206"/>
      <c r="X32" s="206"/>
      <c r="Y32" s="206"/>
      <c r="Z32" s="206"/>
      <c r="AA32" s="206"/>
      <c r="AB32" s="206"/>
    </row>
    <row r="33" spans="2:28" ht="24.75" customHeight="1">
      <c r="B33" s="200"/>
      <c r="C33" s="200"/>
      <c r="D33" s="263"/>
      <c r="E33" s="263"/>
      <c r="F33" s="263"/>
      <c r="G33" s="263"/>
      <c r="H33" s="263"/>
      <c r="I33" s="263"/>
      <c r="J33" s="263"/>
      <c r="K33" s="263"/>
      <c r="L33" s="263"/>
      <c r="M33" s="200"/>
      <c r="N33" s="200"/>
      <c r="O33" s="200"/>
      <c r="P33" s="264"/>
      <c r="Q33" s="264"/>
      <c r="R33" s="264"/>
      <c r="S33" s="264"/>
      <c r="T33" s="206"/>
      <c r="U33" s="206"/>
      <c r="V33" s="206"/>
      <c r="W33" s="206"/>
      <c r="X33" s="206"/>
      <c r="Y33" s="206"/>
      <c r="Z33" s="206"/>
      <c r="AA33" s="206"/>
      <c r="AB33" s="206"/>
    </row>
  </sheetData>
  <sheetProtection selectLockedCells="1"/>
  <mergeCells count="146">
    <mergeCell ref="B2:AB3"/>
    <mergeCell ref="B4:D4"/>
    <mergeCell ref="P5:P12"/>
    <mergeCell ref="Q5:S6"/>
    <mergeCell ref="T5:AB6"/>
    <mergeCell ref="B6:D7"/>
    <mergeCell ref="E6:F7"/>
    <mergeCell ref="G6:H7"/>
    <mergeCell ref="I6:J7"/>
    <mergeCell ref="K6:L7"/>
    <mergeCell ref="B11:O11"/>
    <mergeCell ref="Q11:S12"/>
    <mergeCell ref="T11:X12"/>
    <mergeCell ref="Y11:Y12"/>
    <mergeCell ref="Z11:AB12"/>
    <mergeCell ref="B14:G15"/>
    <mergeCell ref="H14:T15"/>
    <mergeCell ref="U14:AB15"/>
    <mergeCell ref="M6:N7"/>
    <mergeCell ref="Q7:S8"/>
    <mergeCell ref="T7:X8"/>
    <mergeCell ref="Y7:Y8"/>
    <mergeCell ref="Z7:AB8"/>
    <mergeCell ref="B8:L9"/>
    <mergeCell ref="M8:N9"/>
    <mergeCell ref="Q9:S10"/>
    <mergeCell ref="T9:AB10"/>
    <mergeCell ref="Y17:AB17"/>
    <mergeCell ref="B18:C18"/>
    <mergeCell ref="D18:I18"/>
    <mergeCell ref="J18:L18"/>
    <mergeCell ref="M18:O18"/>
    <mergeCell ref="P18:S18"/>
    <mergeCell ref="T18:X18"/>
    <mergeCell ref="Y18:AB18"/>
    <mergeCell ref="B17:C17"/>
    <mergeCell ref="D17:I17"/>
    <mergeCell ref="J17:L17"/>
    <mergeCell ref="M17:O17"/>
    <mergeCell ref="P17:S17"/>
    <mergeCell ref="T17:X17"/>
    <mergeCell ref="Y19:AB19"/>
    <mergeCell ref="B20:C20"/>
    <mergeCell ref="D20:I20"/>
    <mergeCell ref="J20:L20"/>
    <mergeCell ref="M20:O20"/>
    <mergeCell ref="P20:S20"/>
    <mergeCell ref="T20:X20"/>
    <mergeCell ref="Y20:AB20"/>
    <mergeCell ref="B19:C19"/>
    <mergeCell ref="D19:I19"/>
    <mergeCell ref="J19:L19"/>
    <mergeCell ref="M19:O19"/>
    <mergeCell ref="P19:S19"/>
    <mergeCell ref="T19:X19"/>
    <mergeCell ref="Y21:AB21"/>
    <mergeCell ref="B22:C22"/>
    <mergeCell ref="D22:I22"/>
    <mergeCell ref="J22:L22"/>
    <mergeCell ref="M22:O22"/>
    <mergeCell ref="P22:S22"/>
    <mergeCell ref="T22:X22"/>
    <mergeCell ref="Y22:AB22"/>
    <mergeCell ref="B21:C21"/>
    <mergeCell ref="D21:I21"/>
    <mergeCell ref="J21:L21"/>
    <mergeCell ref="M21:O21"/>
    <mergeCell ref="P21:S21"/>
    <mergeCell ref="T21:X21"/>
    <mergeCell ref="Y23:AB23"/>
    <mergeCell ref="B24:C24"/>
    <mergeCell ref="D24:I24"/>
    <mergeCell ref="J24:L24"/>
    <mergeCell ref="M24:O24"/>
    <mergeCell ref="P24:S24"/>
    <mergeCell ref="T24:X24"/>
    <mergeCell ref="Y24:AB24"/>
    <mergeCell ref="B23:C23"/>
    <mergeCell ref="D23:I23"/>
    <mergeCell ref="J23:L23"/>
    <mergeCell ref="M23:O23"/>
    <mergeCell ref="P23:S23"/>
    <mergeCell ref="T23:X23"/>
    <mergeCell ref="Y25:AB25"/>
    <mergeCell ref="B26:C26"/>
    <mergeCell ref="D26:I26"/>
    <mergeCell ref="J26:L26"/>
    <mergeCell ref="M26:O26"/>
    <mergeCell ref="P26:S26"/>
    <mergeCell ref="T26:X26"/>
    <mergeCell ref="Y26:AB26"/>
    <mergeCell ref="B25:C25"/>
    <mergeCell ref="D25:I25"/>
    <mergeCell ref="J25:L25"/>
    <mergeCell ref="M25:O25"/>
    <mergeCell ref="P25:S25"/>
    <mergeCell ref="T25:X25"/>
    <mergeCell ref="Y27:AB27"/>
    <mergeCell ref="B28:C28"/>
    <mergeCell ref="D28:I28"/>
    <mergeCell ref="J28:L28"/>
    <mergeCell ref="M28:O28"/>
    <mergeCell ref="P28:S28"/>
    <mergeCell ref="T28:X28"/>
    <mergeCell ref="Y28:AB28"/>
    <mergeCell ref="B27:C27"/>
    <mergeCell ref="D27:I27"/>
    <mergeCell ref="J27:L27"/>
    <mergeCell ref="M27:O27"/>
    <mergeCell ref="P27:S27"/>
    <mergeCell ref="T27:X27"/>
    <mergeCell ref="Y29:AB29"/>
    <mergeCell ref="B30:C30"/>
    <mergeCell ref="D30:I30"/>
    <mergeCell ref="J30:L30"/>
    <mergeCell ref="M30:O30"/>
    <mergeCell ref="P30:S30"/>
    <mergeCell ref="T30:X30"/>
    <mergeCell ref="Y30:AB30"/>
    <mergeCell ref="B29:C29"/>
    <mergeCell ref="D29:I29"/>
    <mergeCell ref="J29:L29"/>
    <mergeCell ref="M29:O29"/>
    <mergeCell ref="P29:S29"/>
    <mergeCell ref="T29:X29"/>
    <mergeCell ref="Y33:AB33"/>
    <mergeCell ref="B33:C33"/>
    <mergeCell ref="D33:I33"/>
    <mergeCell ref="J33:L33"/>
    <mergeCell ref="M33:O33"/>
    <mergeCell ref="P33:S33"/>
    <mergeCell ref="T33:X33"/>
    <mergeCell ref="Y31:AB31"/>
    <mergeCell ref="B32:C32"/>
    <mergeCell ref="D32:I32"/>
    <mergeCell ref="J32:L32"/>
    <mergeCell ref="M32:O32"/>
    <mergeCell ref="P32:S32"/>
    <mergeCell ref="T32:X32"/>
    <mergeCell ref="Y32:AB32"/>
    <mergeCell ref="B31:C31"/>
    <mergeCell ref="D31:I31"/>
    <mergeCell ref="J31:L31"/>
    <mergeCell ref="M31:O31"/>
    <mergeCell ref="P31:S31"/>
    <mergeCell ref="T31:X31"/>
  </mergeCells>
  <phoneticPr fontId="2" type="noConversion"/>
  <dataValidations count="1">
    <dataValidation type="list" allowBlank="1" showInputMessage="1" showErrorMessage="1" sqref="B8:L9" xr:uid="{A9B154ED-7143-43FA-8DD1-AA70BBB9B5E5}">
      <formula1>거래처명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3637-F6CC-46E8-AF7A-735654831739}">
  <dimension ref="B2:J36"/>
  <sheetViews>
    <sheetView workbookViewId="0">
      <selection activeCell="L8" sqref="L8"/>
    </sheetView>
  </sheetViews>
  <sheetFormatPr defaultRowHeight="16.5"/>
  <cols>
    <col min="1" max="1" width="3.125" customWidth="1"/>
    <col min="5" max="5" width="1.125" customWidth="1"/>
    <col min="6" max="6" width="11.125" bestFit="1" customWidth="1"/>
    <col min="8" max="8" width="9.75" bestFit="1" customWidth="1"/>
    <col min="10" max="10" width="11.875" bestFit="1" customWidth="1"/>
    <col min="11" max="11" width="11.125" bestFit="1" customWidth="1"/>
    <col min="12" max="12" width="11.875" bestFit="1" customWidth="1"/>
    <col min="13" max="13" width="15.25" bestFit="1" customWidth="1"/>
  </cols>
  <sheetData>
    <row r="2" spans="2:10" ht="26.25" customHeight="1">
      <c r="B2" s="117" t="s">
        <v>18</v>
      </c>
      <c r="C2" s="117"/>
      <c r="D2" s="117"/>
      <c r="F2" s="117" t="s">
        <v>17</v>
      </c>
      <c r="G2" s="117"/>
      <c r="H2" s="117"/>
      <c r="I2" s="117"/>
      <c r="J2" s="117"/>
    </row>
    <row r="3" spans="2:10" ht="6.75" customHeight="1"/>
    <row r="4" spans="2:10">
      <c r="B4" s="5" t="s">
        <v>14</v>
      </c>
      <c r="C4" s="5" t="s">
        <v>16</v>
      </c>
      <c r="D4" s="5" t="s">
        <v>12</v>
      </c>
      <c r="F4" s="2" t="s">
        <v>15</v>
      </c>
      <c r="G4" s="2" t="s">
        <v>14</v>
      </c>
      <c r="H4" s="2" t="s">
        <v>13</v>
      </c>
      <c r="I4" s="2" t="s">
        <v>12</v>
      </c>
      <c r="J4" s="2" t="s">
        <v>11</v>
      </c>
    </row>
    <row r="5" spans="2:10">
      <c r="B5" s="3" t="s">
        <v>5</v>
      </c>
      <c r="C5" s="3">
        <v>5</v>
      </c>
      <c r="D5" s="3">
        <v>3000</v>
      </c>
      <c r="F5" s="4">
        <v>0.4236111111111111</v>
      </c>
      <c r="G5" s="1" t="s">
        <v>524</v>
      </c>
      <c r="H5" s="1">
        <v>1</v>
      </c>
      <c r="I5" s="3"/>
      <c r="J5" s="3"/>
    </row>
    <row r="6" spans="2:10">
      <c r="B6" s="3" t="s">
        <v>9</v>
      </c>
      <c r="C6" s="3">
        <v>6</v>
      </c>
      <c r="D6" s="3">
        <v>5000</v>
      </c>
      <c r="F6" s="4">
        <v>0.46527777777777801</v>
      </c>
      <c r="G6" s="1" t="s">
        <v>10</v>
      </c>
      <c r="H6" s="1">
        <v>5</v>
      </c>
      <c r="I6" s="3"/>
      <c r="J6" s="3"/>
    </row>
    <row r="7" spans="2:10">
      <c r="B7" s="3" t="s">
        <v>10</v>
      </c>
      <c r="C7" s="3">
        <v>8</v>
      </c>
      <c r="D7" s="3">
        <v>8000</v>
      </c>
      <c r="F7" s="4">
        <v>0.50694444444444398</v>
      </c>
      <c r="G7" s="1" t="s">
        <v>4</v>
      </c>
      <c r="H7" s="1">
        <v>3</v>
      </c>
      <c r="I7" s="3"/>
      <c r="J7" s="3"/>
    </row>
    <row r="8" spans="2:10">
      <c r="B8" s="3" t="s">
        <v>4</v>
      </c>
      <c r="C8" s="3">
        <v>10</v>
      </c>
      <c r="D8" s="3">
        <v>10000</v>
      </c>
      <c r="F8" s="4">
        <v>0.54861111111111105</v>
      </c>
      <c r="G8" s="1" t="s">
        <v>5</v>
      </c>
      <c r="H8" s="1">
        <v>7</v>
      </c>
      <c r="I8" s="3"/>
      <c r="J8" s="3"/>
    </row>
    <row r="9" spans="2:10">
      <c r="B9" s="3" t="s">
        <v>8</v>
      </c>
      <c r="C9" s="3">
        <v>7</v>
      </c>
      <c r="D9" s="3">
        <v>7000</v>
      </c>
      <c r="F9" s="4">
        <v>0.59027777777777801</v>
      </c>
      <c r="G9" s="1" t="s">
        <v>9</v>
      </c>
      <c r="H9" s="1">
        <v>2</v>
      </c>
      <c r="I9" s="3"/>
      <c r="J9" s="3"/>
    </row>
    <row r="10" spans="2:10">
      <c r="B10" s="3" t="s">
        <v>7</v>
      </c>
      <c r="C10" s="3">
        <v>4</v>
      </c>
      <c r="D10" s="3">
        <v>4000</v>
      </c>
      <c r="F10" s="4">
        <v>0.63194444444444398</v>
      </c>
      <c r="G10" s="1" t="s">
        <v>5</v>
      </c>
      <c r="H10" s="1">
        <v>3</v>
      </c>
      <c r="I10" s="3"/>
      <c r="J10" s="3"/>
    </row>
    <row r="11" spans="2:10">
      <c r="B11" s="3" t="s">
        <v>6</v>
      </c>
      <c r="C11" s="3">
        <v>6</v>
      </c>
      <c r="D11" s="3">
        <v>6000</v>
      </c>
      <c r="F11" s="4">
        <v>0.67361111111111105</v>
      </c>
      <c r="G11" s="1" t="s">
        <v>9</v>
      </c>
      <c r="H11" s="1">
        <v>3</v>
      </c>
      <c r="I11" s="3"/>
      <c r="J11" s="3"/>
    </row>
    <row r="12" spans="2:10">
      <c r="B12" s="3" t="s">
        <v>3</v>
      </c>
      <c r="C12" s="3">
        <v>7</v>
      </c>
      <c r="D12" s="3">
        <v>12000</v>
      </c>
      <c r="F12" s="4">
        <v>0.71527777777777801</v>
      </c>
      <c r="G12" s="1" t="s">
        <v>4</v>
      </c>
      <c r="H12" s="1">
        <v>4</v>
      </c>
      <c r="I12" s="3"/>
      <c r="J12" s="3"/>
    </row>
    <row r="13" spans="2:10">
      <c r="F13" s="4">
        <v>0.71527777777777801</v>
      </c>
      <c r="G13" s="1" t="s">
        <v>8</v>
      </c>
      <c r="H13" s="1">
        <v>6</v>
      </c>
      <c r="I13" s="3"/>
      <c r="J13" s="3"/>
    </row>
    <row r="14" spans="2:10">
      <c r="F14" s="4">
        <v>0.71527777777777801</v>
      </c>
      <c r="G14" s="1" t="s">
        <v>7</v>
      </c>
      <c r="H14" s="1">
        <v>7</v>
      </c>
      <c r="I14" s="3"/>
      <c r="J14" s="3"/>
    </row>
    <row r="15" spans="2:10">
      <c r="F15" s="4">
        <v>0.75694444444444497</v>
      </c>
      <c r="G15" s="1" t="s">
        <v>6</v>
      </c>
      <c r="H15" s="1">
        <v>10</v>
      </c>
      <c r="I15" s="3"/>
      <c r="J15" s="3"/>
    </row>
    <row r="16" spans="2:10">
      <c r="F16" s="4">
        <v>0.79861111111111105</v>
      </c>
      <c r="G16" s="1" t="s">
        <v>7</v>
      </c>
      <c r="H16" s="1">
        <v>2</v>
      </c>
      <c r="I16" s="3"/>
      <c r="J16" s="3"/>
    </row>
    <row r="17" spans="3:10">
      <c r="F17" s="4">
        <v>0.79861111111111105</v>
      </c>
      <c r="G17" s="1" t="s">
        <v>6</v>
      </c>
      <c r="H17" s="1">
        <v>1</v>
      </c>
      <c r="I17" s="3"/>
      <c r="J17" s="3"/>
    </row>
    <row r="18" spans="3:10">
      <c r="F18" s="4">
        <v>0.79861111111111105</v>
      </c>
      <c r="G18" s="1" t="s">
        <v>3</v>
      </c>
      <c r="H18" s="1">
        <v>1</v>
      </c>
      <c r="I18" s="3"/>
      <c r="J18" s="3"/>
    </row>
    <row r="19" spans="3:10">
      <c r="F19" s="4">
        <v>0.84027777777777801</v>
      </c>
      <c r="G19" s="1" t="s">
        <v>5</v>
      </c>
      <c r="H19" s="1">
        <v>3</v>
      </c>
      <c r="I19" s="3"/>
      <c r="J19" s="3"/>
    </row>
    <row r="20" spans="3:10">
      <c r="F20" s="4">
        <v>0.88194444444444398</v>
      </c>
      <c r="G20" s="1" t="s">
        <v>4</v>
      </c>
      <c r="H20" s="1">
        <v>5</v>
      </c>
      <c r="I20" s="3"/>
      <c r="J20" s="3"/>
    </row>
    <row r="21" spans="3:10">
      <c r="F21" s="4">
        <v>0.92361111111111105</v>
      </c>
      <c r="G21" s="1" t="s">
        <v>3</v>
      </c>
      <c r="H21" s="1">
        <v>2</v>
      </c>
      <c r="I21" s="3"/>
      <c r="J21" s="3"/>
    </row>
    <row r="22" spans="3:10">
      <c r="F22" s="119" t="s">
        <v>2</v>
      </c>
      <c r="G22" s="120"/>
      <c r="H22" s="120"/>
      <c r="I22" s="121"/>
      <c r="J22" s="5"/>
    </row>
    <row r="25" spans="3:10" ht="20.25">
      <c r="C25" s="118" t="s">
        <v>508</v>
      </c>
      <c r="D25" s="118"/>
      <c r="E25" s="66"/>
      <c r="F25" s="118" t="s">
        <v>491</v>
      </c>
      <c r="G25" s="118"/>
      <c r="H25" s="118"/>
    </row>
    <row r="26" spans="3:10" ht="6" customHeight="1"/>
    <row r="27" spans="3:10">
      <c r="C27" s="2" t="s">
        <v>492</v>
      </c>
      <c r="D27" s="2" t="s">
        <v>493</v>
      </c>
      <c r="E27" s="63"/>
      <c r="F27" s="2" t="s">
        <v>494</v>
      </c>
      <c r="G27" s="2" t="s">
        <v>495</v>
      </c>
      <c r="H27" s="2" t="s">
        <v>493</v>
      </c>
    </row>
    <row r="28" spans="3:10">
      <c r="C28" s="33">
        <v>0</v>
      </c>
      <c r="D28" s="64" t="s">
        <v>496</v>
      </c>
      <c r="E28" s="63"/>
      <c r="F28" s="65" t="s">
        <v>497</v>
      </c>
      <c r="G28" s="33">
        <v>95</v>
      </c>
      <c r="H28" s="64"/>
    </row>
    <row r="29" spans="3:10">
      <c r="C29" s="33">
        <v>40</v>
      </c>
      <c r="D29" s="64" t="s">
        <v>498</v>
      </c>
      <c r="E29" s="63"/>
      <c r="F29" s="65" t="s">
        <v>499</v>
      </c>
      <c r="G29" s="33">
        <v>83</v>
      </c>
      <c r="H29" s="64"/>
    </row>
    <row r="30" spans="3:10">
      <c r="C30" s="33">
        <v>50</v>
      </c>
      <c r="D30" s="64" t="s">
        <v>500</v>
      </c>
      <c r="E30" s="63"/>
      <c r="F30" s="65" t="s">
        <v>500</v>
      </c>
      <c r="G30" s="33">
        <v>75</v>
      </c>
      <c r="H30" s="64"/>
    </row>
    <row r="31" spans="3:10">
      <c r="C31" s="33">
        <v>60</v>
      </c>
      <c r="D31" s="64" t="s">
        <v>501</v>
      </c>
      <c r="E31" s="63"/>
      <c r="F31" s="65" t="s">
        <v>498</v>
      </c>
      <c r="G31" s="33">
        <v>92</v>
      </c>
      <c r="H31" s="64"/>
    </row>
    <row r="32" spans="3:10">
      <c r="C32" s="33">
        <v>75</v>
      </c>
      <c r="D32" s="64" t="s">
        <v>499</v>
      </c>
      <c r="E32" s="63"/>
      <c r="F32" s="65" t="s">
        <v>502</v>
      </c>
      <c r="G32" s="33">
        <v>50</v>
      </c>
      <c r="H32" s="64"/>
    </row>
    <row r="33" spans="3:8">
      <c r="C33" s="33">
        <v>83</v>
      </c>
      <c r="D33" s="64" t="s">
        <v>503</v>
      </c>
      <c r="E33" s="63"/>
      <c r="F33" s="65" t="s">
        <v>496</v>
      </c>
      <c r="G33" s="33">
        <v>78</v>
      </c>
      <c r="H33" s="64"/>
    </row>
    <row r="34" spans="3:8">
      <c r="C34" s="33">
        <v>92</v>
      </c>
      <c r="D34" s="64" t="s">
        <v>497</v>
      </c>
      <c r="E34" s="63"/>
      <c r="F34" s="65" t="s">
        <v>504</v>
      </c>
      <c r="G34" s="33">
        <v>89</v>
      </c>
      <c r="H34" s="64"/>
    </row>
    <row r="35" spans="3:8">
      <c r="C35" s="33">
        <v>97</v>
      </c>
      <c r="D35" s="64" t="s">
        <v>505</v>
      </c>
      <c r="E35" s="63"/>
      <c r="F35" s="65" t="s">
        <v>506</v>
      </c>
      <c r="G35" s="33">
        <v>60</v>
      </c>
      <c r="H35" s="64"/>
    </row>
    <row r="36" spans="3:8">
      <c r="C36" s="63"/>
      <c r="D36" s="63"/>
      <c r="E36" s="63"/>
      <c r="F36" s="65" t="s">
        <v>507</v>
      </c>
      <c r="G36" s="33">
        <v>39</v>
      </c>
      <c r="H36" s="64"/>
    </row>
  </sheetData>
  <mergeCells count="5">
    <mergeCell ref="B2:D2"/>
    <mergeCell ref="F2:J2"/>
    <mergeCell ref="C25:D25"/>
    <mergeCell ref="F25:H25"/>
    <mergeCell ref="F22:I22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3932-5425-4DD6-B5A0-8A774CA31A65}">
  <sheetPr>
    <tabColor rgb="FFFFFF00"/>
  </sheetPr>
  <dimension ref="B2:L22"/>
  <sheetViews>
    <sheetView workbookViewId="0">
      <selection activeCell="F2" sqref="F2:G2"/>
    </sheetView>
  </sheetViews>
  <sheetFormatPr defaultRowHeight="16.5"/>
  <cols>
    <col min="1" max="1" width="2.875" customWidth="1"/>
    <col min="2" max="2" width="12.25" bestFit="1" customWidth="1"/>
    <col min="3" max="3" width="1.5" customWidth="1"/>
    <col min="4" max="4" width="13" bestFit="1" customWidth="1"/>
    <col min="6" max="6" width="16" bestFit="1" customWidth="1"/>
    <col min="11" max="11" width="2.625" customWidth="1"/>
  </cols>
  <sheetData>
    <row r="2" spans="2:12" ht="20.25">
      <c r="B2" s="117" t="s">
        <v>592</v>
      </c>
      <c r="C2" s="117"/>
      <c r="D2" s="117"/>
      <c r="F2" s="117" t="s">
        <v>593</v>
      </c>
      <c r="G2" s="117"/>
    </row>
    <row r="3" spans="2:12" ht="9" customHeight="1"/>
    <row r="4" spans="2:12">
      <c r="B4" s="108" t="s">
        <v>594</v>
      </c>
      <c r="D4" s="108" t="s">
        <v>595</v>
      </c>
      <c r="F4" s="5" t="s">
        <v>596</v>
      </c>
      <c r="G4" s="5" t="s">
        <v>355</v>
      </c>
      <c r="J4" s="6">
        <v>10</v>
      </c>
      <c r="L4" s="6">
        <v>100</v>
      </c>
    </row>
    <row r="5" spans="2:12">
      <c r="B5" s="6" t="s">
        <v>597</v>
      </c>
      <c r="D5" s="6" t="s">
        <v>598</v>
      </c>
      <c r="F5" s="3" t="s">
        <v>599</v>
      </c>
      <c r="G5" s="7">
        <v>23000</v>
      </c>
      <c r="J5" s="6">
        <v>20</v>
      </c>
      <c r="L5" s="6">
        <v>200</v>
      </c>
    </row>
    <row r="6" spans="2:12">
      <c r="B6" s="6" t="s">
        <v>600</v>
      </c>
      <c r="D6" s="6" t="s">
        <v>601</v>
      </c>
      <c r="F6" s="3" t="s">
        <v>602</v>
      </c>
      <c r="G6" s="7">
        <v>25000</v>
      </c>
      <c r="J6" s="6">
        <v>30</v>
      </c>
      <c r="L6" s="6">
        <v>300</v>
      </c>
    </row>
    <row r="7" spans="2:12">
      <c r="B7" s="6" t="s">
        <v>603</v>
      </c>
      <c r="D7" s="6" t="s">
        <v>604</v>
      </c>
      <c r="F7" s="3" t="s">
        <v>605</v>
      </c>
      <c r="G7" s="7">
        <v>30000</v>
      </c>
    </row>
    <row r="8" spans="2:12">
      <c r="F8" s="3" t="s">
        <v>606</v>
      </c>
      <c r="G8" s="7">
        <v>35000</v>
      </c>
    </row>
    <row r="9" spans="2:12">
      <c r="B9" s="108" t="s">
        <v>607</v>
      </c>
      <c r="D9" s="108" t="s">
        <v>608</v>
      </c>
      <c r="F9" s="3" t="s">
        <v>609</v>
      </c>
      <c r="G9" s="7">
        <v>40000</v>
      </c>
    </row>
    <row r="10" spans="2:12">
      <c r="B10" s="6" t="s">
        <v>610</v>
      </c>
      <c r="D10" s="6" t="s">
        <v>611</v>
      </c>
      <c r="F10" s="3" t="s">
        <v>612</v>
      </c>
      <c r="G10" s="7">
        <v>28000</v>
      </c>
    </row>
    <row r="11" spans="2:12">
      <c r="B11" s="6" t="s">
        <v>613</v>
      </c>
      <c r="D11" s="6" t="s">
        <v>614</v>
      </c>
      <c r="F11" s="3" t="s">
        <v>615</v>
      </c>
      <c r="G11" s="7">
        <v>33000</v>
      </c>
    </row>
    <row r="12" spans="2:12">
      <c r="B12" s="6" t="s">
        <v>616</v>
      </c>
      <c r="D12" s="6" t="s">
        <v>617</v>
      </c>
      <c r="F12" s="3" t="s">
        <v>618</v>
      </c>
      <c r="G12" s="7">
        <v>38000</v>
      </c>
    </row>
    <row r="13" spans="2:12">
      <c r="F13" s="3" t="s">
        <v>619</v>
      </c>
      <c r="G13" s="7">
        <v>45000</v>
      </c>
    </row>
    <row r="14" spans="2:12">
      <c r="B14" s="108" t="s">
        <v>620</v>
      </c>
      <c r="D14" s="108" t="s">
        <v>621</v>
      </c>
      <c r="F14" s="3" t="s">
        <v>622</v>
      </c>
      <c r="G14" s="7">
        <v>50000</v>
      </c>
    </row>
    <row r="15" spans="2:12">
      <c r="B15" s="6" t="s">
        <v>623</v>
      </c>
      <c r="D15" s="6" t="s">
        <v>624</v>
      </c>
      <c r="F15" s="3" t="s">
        <v>625</v>
      </c>
      <c r="G15" s="7">
        <v>18000</v>
      </c>
    </row>
    <row r="16" spans="2:12">
      <c r="B16" s="6" t="s">
        <v>604</v>
      </c>
      <c r="D16" s="6" t="s">
        <v>626</v>
      </c>
      <c r="F16" s="3" t="s">
        <v>627</v>
      </c>
      <c r="G16" s="7">
        <v>20000</v>
      </c>
    </row>
    <row r="17" spans="2:7">
      <c r="B17" s="6" t="s">
        <v>611</v>
      </c>
      <c r="D17" s="6" t="s">
        <v>628</v>
      </c>
      <c r="F17" s="3" t="s">
        <v>629</v>
      </c>
      <c r="G17" s="7">
        <v>23000</v>
      </c>
    </row>
    <row r="18" spans="2:7">
      <c r="F18" s="3" t="s">
        <v>630</v>
      </c>
      <c r="G18" s="7">
        <v>25000</v>
      </c>
    </row>
    <row r="19" spans="2:7">
      <c r="F19" s="3" t="s">
        <v>631</v>
      </c>
      <c r="G19" s="7">
        <v>30000</v>
      </c>
    </row>
    <row r="20" spans="2:7">
      <c r="F20" s="3" t="s">
        <v>632</v>
      </c>
      <c r="G20" s="7">
        <v>45000</v>
      </c>
    </row>
    <row r="21" spans="2:7">
      <c r="F21" s="3" t="s">
        <v>633</v>
      </c>
      <c r="G21" s="7">
        <v>48000</v>
      </c>
    </row>
    <row r="22" spans="2:7">
      <c r="F22" s="3" t="s">
        <v>634</v>
      </c>
      <c r="G22" s="7">
        <v>55000</v>
      </c>
    </row>
  </sheetData>
  <mergeCells count="2">
    <mergeCell ref="B2:D2"/>
    <mergeCell ref="F2:G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FF37-5F88-492B-B0D9-2ACB55EE77DE}">
  <dimension ref="B2:N27"/>
  <sheetViews>
    <sheetView tabSelected="1" workbookViewId="0">
      <selection activeCell="G25" sqref="G25"/>
    </sheetView>
  </sheetViews>
  <sheetFormatPr defaultRowHeight="16.5"/>
  <cols>
    <col min="1" max="1" width="2.625" customWidth="1"/>
    <col min="3" max="3" width="9.875" bestFit="1" customWidth="1"/>
    <col min="4" max="4" width="10.875" bestFit="1" customWidth="1"/>
    <col min="5" max="5" width="9.875" bestFit="1" customWidth="1"/>
    <col min="12" max="12" width="1.75" customWidth="1"/>
  </cols>
  <sheetData>
    <row r="2" spans="2:14">
      <c r="B2" s="265" t="s">
        <v>635</v>
      </c>
      <c r="C2" s="265"/>
      <c r="D2" s="63"/>
      <c r="E2" s="265" t="s">
        <v>491</v>
      </c>
      <c r="F2" s="265"/>
      <c r="G2" s="265"/>
      <c r="J2" t="s">
        <v>644</v>
      </c>
      <c r="M2" t="s">
        <v>645</v>
      </c>
    </row>
    <row r="3" spans="2:14">
      <c r="B3" s="110" t="s">
        <v>492</v>
      </c>
      <c r="C3" s="110" t="s">
        <v>493</v>
      </c>
      <c r="D3" s="63"/>
      <c r="E3" s="110" t="s">
        <v>494</v>
      </c>
      <c r="F3" s="110" t="s">
        <v>495</v>
      </c>
      <c r="G3" s="110" t="s">
        <v>493</v>
      </c>
      <c r="J3" s="110" t="s">
        <v>492</v>
      </c>
      <c r="K3" s="110" t="s">
        <v>493</v>
      </c>
      <c r="M3" s="110" t="s">
        <v>492</v>
      </c>
      <c r="N3" s="110" t="s">
        <v>493</v>
      </c>
    </row>
    <row r="4" spans="2:14">
      <c r="B4" s="33">
        <v>0</v>
      </c>
      <c r="C4" s="64" t="s">
        <v>496</v>
      </c>
      <c r="D4" s="63"/>
      <c r="E4" s="65" t="s">
        <v>497</v>
      </c>
      <c r="F4" s="33">
        <v>96</v>
      </c>
      <c r="G4" s="64"/>
      <c r="J4" s="33">
        <v>0</v>
      </c>
      <c r="K4" s="64" t="s">
        <v>496</v>
      </c>
      <c r="M4" s="33">
        <v>97</v>
      </c>
      <c r="N4" s="64" t="s">
        <v>505</v>
      </c>
    </row>
    <row r="5" spans="2:14">
      <c r="B5" s="33">
        <v>40</v>
      </c>
      <c r="C5" s="64" t="s">
        <v>498</v>
      </c>
      <c r="D5" s="63"/>
      <c r="E5" s="65" t="s">
        <v>499</v>
      </c>
      <c r="F5" s="33">
        <v>90</v>
      </c>
      <c r="G5" s="64"/>
      <c r="J5" s="33">
        <v>40</v>
      </c>
      <c r="K5" s="64" t="s">
        <v>498</v>
      </c>
      <c r="M5" s="33">
        <v>92</v>
      </c>
      <c r="N5" s="64" t="s">
        <v>497</v>
      </c>
    </row>
    <row r="6" spans="2:14">
      <c r="B6" s="33">
        <v>50</v>
      </c>
      <c r="C6" s="64" t="s">
        <v>500</v>
      </c>
      <c r="D6" s="63"/>
      <c r="E6" s="65" t="s">
        <v>500</v>
      </c>
      <c r="F6" s="33">
        <v>75</v>
      </c>
      <c r="G6" s="64"/>
      <c r="J6" s="33">
        <v>50</v>
      </c>
      <c r="K6" s="64" t="s">
        <v>500</v>
      </c>
      <c r="M6" s="33">
        <v>83</v>
      </c>
      <c r="N6" s="64" t="s">
        <v>503</v>
      </c>
    </row>
    <row r="7" spans="2:14">
      <c r="B7" s="33">
        <v>60</v>
      </c>
      <c r="C7" s="64" t="s">
        <v>501</v>
      </c>
      <c r="D7" s="63"/>
      <c r="E7" s="65" t="s">
        <v>498</v>
      </c>
      <c r="F7" s="33">
        <v>92</v>
      </c>
      <c r="G7" s="64"/>
      <c r="J7" s="33">
        <v>60</v>
      </c>
      <c r="K7" s="64" t="s">
        <v>501</v>
      </c>
      <c r="M7" s="33">
        <v>75</v>
      </c>
      <c r="N7" s="64" t="s">
        <v>499</v>
      </c>
    </row>
    <row r="8" spans="2:14">
      <c r="B8" s="33">
        <v>75</v>
      </c>
      <c r="C8" s="64" t="s">
        <v>499</v>
      </c>
      <c r="D8" s="63"/>
      <c r="E8" s="65" t="s">
        <v>502</v>
      </c>
      <c r="F8" s="33">
        <v>50</v>
      </c>
      <c r="G8" s="64"/>
      <c r="J8" s="33">
        <v>75</v>
      </c>
      <c r="K8" s="64" t="s">
        <v>499</v>
      </c>
      <c r="M8" s="33">
        <v>60</v>
      </c>
      <c r="N8" s="64" t="s">
        <v>501</v>
      </c>
    </row>
    <row r="9" spans="2:14">
      <c r="B9" s="33">
        <v>83</v>
      </c>
      <c r="C9" s="64" t="s">
        <v>503</v>
      </c>
      <c r="D9" s="63"/>
      <c r="E9" s="65" t="s">
        <v>496</v>
      </c>
      <c r="F9" s="33">
        <v>78</v>
      </c>
      <c r="G9" s="64"/>
      <c r="J9" s="33">
        <v>83</v>
      </c>
      <c r="K9" s="64" t="s">
        <v>503</v>
      </c>
      <c r="M9" s="33">
        <v>50</v>
      </c>
      <c r="N9" s="64" t="s">
        <v>500</v>
      </c>
    </row>
    <row r="10" spans="2:14">
      <c r="B10" s="33">
        <v>92</v>
      </c>
      <c r="C10" s="64" t="s">
        <v>497</v>
      </c>
      <c r="D10" s="63"/>
      <c r="E10" s="65" t="s">
        <v>504</v>
      </c>
      <c r="F10" s="33">
        <v>89</v>
      </c>
      <c r="G10" s="64"/>
      <c r="J10" s="33">
        <v>92</v>
      </c>
      <c r="K10" s="64" t="s">
        <v>497</v>
      </c>
      <c r="M10" s="33">
        <v>40</v>
      </c>
      <c r="N10" s="64" t="s">
        <v>498</v>
      </c>
    </row>
    <row r="11" spans="2:14">
      <c r="B11" s="33">
        <v>97</v>
      </c>
      <c r="C11" s="64" t="s">
        <v>505</v>
      </c>
      <c r="D11" s="63"/>
      <c r="E11" s="65" t="s">
        <v>506</v>
      </c>
      <c r="F11" s="33">
        <v>60</v>
      </c>
      <c r="G11" s="64"/>
      <c r="J11" s="33">
        <v>97</v>
      </c>
      <c r="K11" s="64" t="s">
        <v>505</v>
      </c>
      <c r="M11" s="33">
        <v>0</v>
      </c>
      <c r="N11" s="64" t="s">
        <v>496</v>
      </c>
    </row>
    <row r="12" spans="2:14">
      <c r="B12" s="63"/>
      <c r="C12" s="63"/>
      <c r="D12" s="63"/>
      <c r="E12" s="65" t="s">
        <v>507</v>
      </c>
      <c r="F12" s="33">
        <v>39</v>
      </c>
      <c r="G12" s="64"/>
    </row>
    <row r="15" spans="2:14">
      <c r="B15" t="s">
        <v>636</v>
      </c>
    </row>
    <row r="16" spans="2:14">
      <c r="B16" s="266" t="s">
        <v>637</v>
      </c>
      <c r="C16" s="266"/>
      <c r="D16" s="266"/>
      <c r="E16" s="266"/>
    </row>
    <row r="17" spans="2:5">
      <c r="B17" s="274" t="s">
        <v>638</v>
      </c>
      <c r="C17" s="275" t="s">
        <v>639</v>
      </c>
      <c r="D17" s="274" t="s">
        <v>640</v>
      </c>
      <c r="E17" s="274" t="s">
        <v>641</v>
      </c>
    </row>
    <row r="18" spans="2:5">
      <c r="B18" s="111" t="s">
        <v>32</v>
      </c>
      <c r="C18" s="267">
        <v>7</v>
      </c>
      <c r="D18" s="268">
        <v>1635000</v>
      </c>
      <c r="E18" s="269"/>
    </row>
    <row r="19" spans="2:5">
      <c r="B19" s="111" t="s">
        <v>39</v>
      </c>
      <c r="C19" s="267">
        <v>10</v>
      </c>
      <c r="D19" s="268">
        <v>1740000</v>
      </c>
      <c r="E19" s="269"/>
    </row>
    <row r="20" spans="2:5">
      <c r="B20" s="111" t="s">
        <v>45</v>
      </c>
      <c r="C20" s="267">
        <v>5</v>
      </c>
      <c r="D20" s="268">
        <v>1600000</v>
      </c>
      <c r="E20" s="269"/>
    </row>
    <row r="21" spans="2:5">
      <c r="B21" s="111" t="s">
        <v>50</v>
      </c>
      <c r="C21" s="267">
        <v>12</v>
      </c>
      <c r="D21" s="268">
        <v>1740000</v>
      </c>
      <c r="E21" s="269"/>
    </row>
    <row r="22" spans="2:5">
      <c r="B22" s="111" t="s">
        <v>54</v>
      </c>
      <c r="C22" s="267">
        <v>17</v>
      </c>
      <c r="D22" s="268">
        <v>1880000</v>
      </c>
      <c r="E22" s="269"/>
    </row>
    <row r="23" spans="2:5">
      <c r="B23" s="111" t="s">
        <v>59</v>
      </c>
      <c r="C23" s="267">
        <v>8</v>
      </c>
      <c r="D23" s="268">
        <v>1775000</v>
      </c>
      <c r="E23" s="269"/>
    </row>
    <row r="25" spans="2:5">
      <c r="B25" s="270" t="s">
        <v>643</v>
      </c>
      <c r="C25" s="271"/>
      <c r="D25" s="271"/>
      <c r="E25" s="271"/>
    </row>
    <row r="26" spans="2:5">
      <c r="B26" s="276" t="s">
        <v>639</v>
      </c>
      <c r="C26" s="272">
        <v>0</v>
      </c>
      <c r="D26" s="272">
        <v>11</v>
      </c>
      <c r="E26" s="272">
        <v>20</v>
      </c>
    </row>
    <row r="27" spans="2:5">
      <c r="B27" s="277" t="s">
        <v>642</v>
      </c>
      <c r="C27" s="273">
        <v>1000000</v>
      </c>
      <c r="D27" s="273">
        <v>1500000</v>
      </c>
      <c r="E27" s="273">
        <v>2500000</v>
      </c>
    </row>
  </sheetData>
  <sortState ref="M4:N11">
    <sortCondition descending="1" ref="M4:M11"/>
  </sortState>
  <mergeCells count="3">
    <mergeCell ref="B2:C2"/>
    <mergeCell ref="E2:G2"/>
    <mergeCell ref="B16:E16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1CFA-5E18-435D-ACD6-190A19201EAF}">
  <sheetPr>
    <tabColor theme="7" tint="0.39997558519241921"/>
  </sheetPr>
  <dimension ref="B2:M80"/>
  <sheetViews>
    <sheetView workbookViewId="0">
      <selection activeCell="B5" sqref="B5:B10"/>
    </sheetView>
  </sheetViews>
  <sheetFormatPr defaultRowHeight="16.5"/>
  <cols>
    <col min="1" max="1" width="2.375" customWidth="1"/>
    <col min="3" max="3" width="11" bestFit="1" customWidth="1"/>
    <col min="4" max="5" width="5.25" bestFit="1" customWidth="1"/>
    <col min="6" max="6" width="14.125" bestFit="1" customWidth="1"/>
    <col min="7" max="7" width="11.125" bestFit="1" customWidth="1"/>
    <col min="8" max="8" width="5.25" bestFit="1" customWidth="1"/>
    <col min="9" max="9" width="15.875" bestFit="1" customWidth="1"/>
    <col min="10" max="10" width="11.125" bestFit="1" customWidth="1"/>
    <col min="11" max="11" width="14.125" bestFit="1" customWidth="1"/>
    <col min="12" max="12" width="10.875" bestFit="1" customWidth="1"/>
    <col min="13" max="13" width="11.125" bestFit="1" customWidth="1"/>
  </cols>
  <sheetData>
    <row r="2" spans="2:13" ht="27.75" customHeight="1">
      <c r="B2" s="122" t="s">
        <v>19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</row>
    <row r="3" spans="2:13" ht="7.5" customHeight="1"/>
    <row r="4" spans="2:13" ht="19.5" customHeight="1"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29</v>
      </c>
      <c r="L4" s="2" t="s">
        <v>30</v>
      </c>
      <c r="M4" s="2" t="s">
        <v>31</v>
      </c>
    </row>
    <row r="5" spans="2:13"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8">
        <v>33096</v>
      </c>
      <c r="H5" s="1">
        <v>28</v>
      </c>
      <c r="I5" s="1" t="s">
        <v>37</v>
      </c>
      <c r="J5" s="8">
        <v>42830</v>
      </c>
      <c r="K5" s="1" t="s">
        <v>38</v>
      </c>
      <c r="L5" s="7">
        <v>2000000</v>
      </c>
      <c r="M5" s="7">
        <v>100000</v>
      </c>
    </row>
    <row r="6" spans="2:13">
      <c r="B6" s="1" t="s">
        <v>39</v>
      </c>
      <c r="C6" s="1" t="s">
        <v>40</v>
      </c>
      <c r="D6" s="1" t="s">
        <v>34</v>
      </c>
      <c r="E6" s="1" t="s">
        <v>41</v>
      </c>
      <c r="F6" s="1" t="s">
        <v>42</v>
      </c>
      <c r="G6" s="8">
        <v>30608</v>
      </c>
      <c r="H6" s="1">
        <v>35</v>
      </c>
      <c r="I6" s="1" t="s">
        <v>43</v>
      </c>
      <c r="J6" s="8">
        <v>40563</v>
      </c>
      <c r="K6" s="1" t="s">
        <v>44</v>
      </c>
      <c r="L6" s="7">
        <v>2000000</v>
      </c>
      <c r="M6" s="7">
        <v>100000</v>
      </c>
    </row>
    <row r="7" spans="2:13">
      <c r="B7" s="1" t="s">
        <v>45</v>
      </c>
      <c r="C7" s="1" t="s">
        <v>46</v>
      </c>
      <c r="D7" s="1" t="s">
        <v>34</v>
      </c>
      <c r="E7" s="1" t="s">
        <v>35</v>
      </c>
      <c r="F7" s="1" t="s">
        <v>47</v>
      </c>
      <c r="G7" s="8">
        <v>31201</v>
      </c>
      <c r="H7" s="1">
        <v>33</v>
      </c>
      <c r="I7" s="1" t="s">
        <v>48</v>
      </c>
      <c r="J7" s="8">
        <v>40809</v>
      </c>
      <c r="K7" s="1" t="s">
        <v>49</v>
      </c>
      <c r="L7" s="7">
        <v>2000000</v>
      </c>
      <c r="M7" s="7">
        <v>100000</v>
      </c>
    </row>
    <row r="8" spans="2:13">
      <c r="B8" s="1" t="s">
        <v>50</v>
      </c>
      <c r="C8" s="1" t="s">
        <v>40</v>
      </c>
      <c r="D8" s="1" t="s">
        <v>34</v>
      </c>
      <c r="E8" s="1" t="s">
        <v>41</v>
      </c>
      <c r="F8" s="1" t="s">
        <v>51</v>
      </c>
      <c r="G8" s="8">
        <v>31927</v>
      </c>
      <c r="H8" s="1">
        <v>31</v>
      </c>
      <c r="I8" s="1" t="s">
        <v>52</v>
      </c>
      <c r="J8" s="8">
        <v>42269</v>
      </c>
      <c r="K8" s="1" t="s">
        <v>53</v>
      </c>
      <c r="L8" s="7">
        <v>2000000</v>
      </c>
      <c r="M8" s="7">
        <v>100000</v>
      </c>
    </row>
    <row r="9" spans="2:13">
      <c r="B9" s="1" t="s">
        <v>54</v>
      </c>
      <c r="C9" s="1" t="s">
        <v>40</v>
      </c>
      <c r="D9" s="1" t="s">
        <v>55</v>
      </c>
      <c r="E9" s="1" t="s">
        <v>35</v>
      </c>
      <c r="F9" s="1" t="s">
        <v>56</v>
      </c>
      <c r="G9" s="8">
        <v>26056</v>
      </c>
      <c r="H9" s="1">
        <v>47</v>
      </c>
      <c r="I9" s="1" t="s">
        <v>57</v>
      </c>
      <c r="J9" s="8">
        <v>35622</v>
      </c>
      <c r="K9" s="1" t="s">
        <v>58</v>
      </c>
      <c r="L9" s="7">
        <v>5000000</v>
      </c>
      <c r="M9" s="7">
        <v>100000</v>
      </c>
    </row>
    <row r="10" spans="2:13">
      <c r="B10" s="1" t="s">
        <v>59</v>
      </c>
      <c r="C10" s="1" t="s">
        <v>60</v>
      </c>
      <c r="D10" s="1" t="s">
        <v>61</v>
      </c>
      <c r="E10" s="1" t="s">
        <v>35</v>
      </c>
      <c r="F10" s="1" t="s">
        <v>62</v>
      </c>
      <c r="G10" s="8">
        <v>29790</v>
      </c>
      <c r="H10" s="1">
        <v>37</v>
      </c>
      <c r="I10" s="1" t="s">
        <v>63</v>
      </c>
      <c r="J10" s="8">
        <v>39708</v>
      </c>
      <c r="K10" s="1" t="s">
        <v>64</v>
      </c>
      <c r="L10" s="7">
        <v>2700000</v>
      </c>
      <c r="M10" s="7">
        <v>200000</v>
      </c>
    </row>
    <row r="11" spans="2:13">
      <c r="B11" s="1" t="s">
        <v>65</v>
      </c>
      <c r="C11" s="1" t="s">
        <v>66</v>
      </c>
      <c r="D11" s="1" t="s">
        <v>34</v>
      </c>
      <c r="E11" s="1" t="s">
        <v>35</v>
      </c>
      <c r="F11" s="1" t="s">
        <v>67</v>
      </c>
      <c r="G11" s="8">
        <v>32356</v>
      </c>
      <c r="H11" s="1">
        <v>30</v>
      </c>
      <c r="I11" s="1" t="s">
        <v>57</v>
      </c>
      <c r="J11" s="8">
        <v>42332</v>
      </c>
      <c r="K11" s="1" t="s">
        <v>68</v>
      </c>
      <c r="L11" s="7">
        <v>2000000</v>
      </c>
      <c r="M11" s="7">
        <v>100000</v>
      </c>
    </row>
    <row r="12" spans="2:13">
      <c r="B12" s="1" t="s">
        <v>69</v>
      </c>
      <c r="C12" s="1" t="s">
        <v>70</v>
      </c>
      <c r="D12" s="1" t="s">
        <v>34</v>
      </c>
      <c r="E12" s="1" t="s">
        <v>41</v>
      </c>
      <c r="F12" s="1" t="s">
        <v>71</v>
      </c>
      <c r="G12" s="8">
        <v>33237</v>
      </c>
      <c r="H12" s="1">
        <v>28</v>
      </c>
      <c r="I12" s="1" t="s">
        <v>48</v>
      </c>
      <c r="J12" s="8">
        <v>42009</v>
      </c>
      <c r="K12" s="1" t="s">
        <v>72</v>
      </c>
      <c r="L12" s="7">
        <v>2000000</v>
      </c>
      <c r="M12" s="7">
        <v>200000</v>
      </c>
    </row>
    <row r="13" spans="2:13">
      <c r="B13" s="1" t="s">
        <v>73</v>
      </c>
      <c r="C13" s="1" t="s">
        <v>74</v>
      </c>
      <c r="D13" s="1" t="s">
        <v>55</v>
      </c>
      <c r="E13" s="1" t="s">
        <v>35</v>
      </c>
      <c r="F13" s="1" t="s">
        <v>75</v>
      </c>
      <c r="G13" s="8">
        <v>25248</v>
      </c>
      <c r="H13" s="1">
        <v>49</v>
      </c>
      <c r="I13" s="1" t="s">
        <v>52</v>
      </c>
      <c r="J13" s="8">
        <v>35270</v>
      </c>
      <c r="K13" s="1" t="s">
        <v>76</v>
      </c>
      <c r="L13" s="7">
        <v>5000000</v>
      </c>
      <c r="M13" s="7">
        <v>100000</v>
      </c>
    </row>
    <row r="14" spans="2:13">
      <c r="B14" s="1" t="s">
        <v>77</v>
      </c>
      <c r="C14" s="1" t="s">
        <v>66</v>
      </c>
      <c r="D14" s="1" t="s">
        <v>78</v>
      </c>
      <c r="E14" s="1" t="s">
        <v>41</v>
      </c>
      <c r="F14" s="1" t="s">
        <v>79</v>
      </c>
      <c r="G14" s="8">
        <v>27389</v>
      </c>
      <c r="H14" s="1">
        <v>44</v>
      </c>
      <c r="I14" s="1" t="s">
        <v>80</v>
      </c>
      <c r="J14" s="8">
        <v>37421</v>
      </c>
      <c r="K14" s="1" t="s">
        <v>81</v>
      </c>
      <c r="L14" s="7">
        <v>4000000</v>
      </c>
      <c r="M14" s="7">
        <v>100000</v>
      </c>
    </row>
    <row r="15" spans="2:13">
      <c r="B15" s="1" t="s">
        <v>82</v>
      </c>
      <c r="C15" s="1" t="s">
        <v>66</v>
      </c>
      <c r="D15" s="1" t="s">
        <v>34</v>
      </c>
      <c r="E15" s="1" t="s">
        <v>41</v>
      </c>
      <c r="F15" s="1" t="s">
        <v>83</v>
      </c>
      <c r="G15" s="8">
        <v>30597</v>
      </c>
      <c r="H15" s="1">
        <v>35</v>
      </c>
      <c r="I15" s="1" t="s">
        <v>57</v>
      </c>
      <c r="J15" s="8">
        <v>40703</v>
      </c>
      <c r="K15" s="1" t="s">
        <v>84</v>
      </c>
      <c r="L15" s="7">
        <v>2000000</v>
      </c>
      <c r="M15" s="7">
        <v>100000</v>
      </c>
    </row>
    <row r="16" spans="2:13">
      <c r="B16" s="1" t="s">
        <v>85</v>
      </c>
      <c r="C16" s="1" t="s">
        <v>33</v>
      </c>
      <c r="D16" s="1" t="s">
        <v>55</v>
      </c>
      <c r="E16" s="1" t="s">
        <v>41</v>
      </c>
      <c r="F16" s="1" t="s">
        <v>86</v>
      </c>
      <c r="G16" s="8">
        <v>26558</v>
      </c>
      <c r="H16" s="1">
        <v>46</v>
      </c>
      <c r="I16" s="1" t="s">
        <v>87</v>
      </c>
      <c r="J16" s="8">
        <v>35786</v>
      </c>
      <c r="K16" s="1" t="s">
        <v>88</v>
      </c>
      <c r="L16" s="7">
        <v>5000000</v>
      </c>
      <c r="M16" s="7">
        <v>100000</v>
      </c>
    </row>
    <row r="17" spans="2:13">
      <c r="B17" s="1" t="s">
        <v>89</v>
      </c>
      <c r="C17" s="1" t="s">
        <v>66</v>
      </c>
      <c r="D17" s="1" t="s">
        <v>90</v>
      </c>
      <c r="E17" s="1" t="s">
        <v>35</v>
      </c>
      <c r="F17" s="1" t="s">
        <v>91</v>
      </c>
      <c r="G17" s="8">
        <v>27275</v>
      </c>
      <c r="H17" s="1">
        <v>44</v>
      </c>
      <c r="I17" s="1" t="s">
        <v>92</v>
      </c>
      <c r="J17" s="8">
        <v>37421</v>
      </c>
      <c r="K17" s="1" t="s">
        <v>93</v>
      </c>
      <c r="L17" s="7">
        <v>3500000</v>
      </c>
      <c r="M17" s="7">
        <v>100000</v>
      </c>
    </row>
    <row r="18" spans="2:13">
      <c r="B18" s="1" t="s">
        <v>94</v>
      </c>
      <c r="C18" s="1" t="s">
        <v>60</v>
      </c>
      <c r="D18" s="1" t="s">
        <v>90</v>
      </c>
      <c r="E18" s="1" t="s">
        <v>41</v>
      </c>
      <c r="F18" s="1" t="s">
        <v>95</v>
      </c>
      <c r="G18" s="8">
        <v>29424</v>
      </c>
      <c r="H18" s="1">
        <v>38</v>
      </c>
      <c r="I18" s="1" t="s">
        <v>87</v>
      </c>
      <c r="J18" s="8">
        <v>38810</v>
      </c>
      <c r="K18" s="1" t="s">
        <v>96</v>
      </c>
      <c r="L18" s="7">
        <v>3500000</v>
      </c>
      <c r="M18" s="7">
        <v>200000</v>
      </c>
    </row>
    <row r="19" spans="2:13">
      <c r="B19" s="1" t="s">
        <v>97</v>
      </c>
      <c r="C19" s="1" t="s">
        <v>98</v>
      </c>
      <c r="D19" s="1" t="s">
        <v>55</v>
      </c>
      <c r="E19" s="1" t="s">
        <v>41</v>
      </c>
      <c r="F19" s="1" t="s">
        <v>99</v>
      </c>
      <c r="G19" s="8">
        <v>26651</v>
      </c>
      <c r="H19" s="1">
        <v>46</v>
      </c>
      <c r="I19" s="1" t="s">
        <v>100</v>
      </c>
      <c r="J19" s="8">
        <v>35997</v>
      </c>
      <c r="K19" s="1" t="s">
        <v>101</v>
      </c>
      <c r="L19" s="7">
        <v>5000000</v>
      </c>
      <c r="M19" s="7">
        <v>100000</v>
      </c>
    </row>
    <row r="20" spans="2:13">
      <c r="B20" s="1" t="s">
        <v>102</v>
      </c>
      <c r="C20" s="1" t="s">
        <v>66</v>
      </c>
      <c r="D20" s="1" t="s">
        <v>78</v>
      </c>
      <c r="E20" s="1" t="s">
        <v>35</v>
      </c>
      <c r="F20" s="1" t="s">
        <v>103</v>
      </c>
      <c r="G20" s="8">
        <v>27186</v>
      </c>
      <c r="H20" s="1">
        <v>44</v>
      </c>
      <c r="I20" s="1" t="s">
        <v>48</v>
      </c>
      <c r="J20" s="8">
        <v>36313</v>
      </c>
      <c r="K20" s="1" t="s">
        <v>104</v>
      </c>
      <c r="L20" s="7">
        <v>4000000</v>
      </c>
      <c r="M20" s="7">
        <v>100000</v>
      </c>
    </row>
    <row r="21" spans="2:13">
      <c r="B21" s="1" t="s">
        <v>105</v>
      </c>
      <c r="C21" s="1" t="s">
        <v>33</v>
      </c>
      <c r="D21" s="1" t="s">
        <v>34</v>
      </c>
      <c r="E21" s="1" t="s">
        <v>41</v>
      </c>
      <c r="F21" s="1" t="s">
        <v>106</v>
      </c>
      <c r="G21" s="8">
        <v>30818</v>
      </c>
      <c r="H21" s="1">
        <v>34</v>
      </c>
      <c r="I21" s="1" t="s">
        <v>107</v>
      </c>
      <c r="J21" s="8">
        <v>40869</v>
      </c>
      <c r="K21" s="1" t="s">
        <v>108</v>
      </c>
      <c r="L21" s="7">
        <v>2000000</v>
      </c>
      <c r="M21" s="7">
        <v>100000</v>
      </c>
    </row>
    <row r="22" spans="2:13">
      <c r="B22" s="1" t="s">
        <v>109</v>
      </c>
      <c r="C22" s="1" t="s">
        <v>98</v>
      </c>
      <c r="D22" s="1" t="s">
        <v>90</v>
      </c>
      <c r="E22" s="1" t="s">
        <v>41</v>
      </c>
      <c r="F22" s="1" t="s">
        <v>110</v>
      </c>
      <c r="G22" s="8">
        <v>28274</v>
      </c>
      <c r="H22" s="1">
        <v>41</v>
      </c>
      <c r="I22" s="1" t="s">
        <v>63</v>
      </c>
      <c r="J22" s="8">
        <v>37523</v>
      </c>
      <c r="K22" s="1" t="s">
        <v>111</v>
      </c>
      <c r="L22" s="7">
        <v>3500000</v>
      </c>
      <c r="M22" s="7">
        <v>100000</v>
      </c>
    </row>
    <row r="23" spans="2:13">
      <c r="B23" s="1" t="s">
        <v>112</v>
      </c>
      <c r="C23" s="1" t="s">
        <v>46</v>
      </c>
      <c r="D23" s="1" t="s">
        <v>55</v>
      </c>
      <c r="E23" s="1" t="s">
        <v>35</v>
      </c>
      <c r="F23" s="1" t="s">
        <v>113</v>
      </c>
      <c r="G23" s="8">
        <v>25680</v>
      </c>
      <c r="H23" s="1">
        <v>48</v>
      </c>
      <c r="I23" s="1" t="s">
        <v>114</v>
      </c>
      <c r="J23" s="8">
        <v>35083</v>
      </c>
      <c r="K23" s="1" t="s">
        <v>115</v>
      </c>
      <c r="L23" s="7">
        <v>5000000</v>
      </c>
      <c r="M23" s="7">
        <v>100000</v>
      </c>
    </row>
    <row r="24" spans="2:13">
      <c r="B24" s="1" t="s">
        <v>116</v>
      </c>
      <c r="C24" s="1" t="s">
        <v>33</v>
      </c>
      <c r="D24" s="1" t="s">
        <v>78</v>
      </c>
      <c r="E24" s="1" t="s">
        <v>35</v>
      </c>
      <c r="F24" s="1" t="s">
        <v>117</v>
      </c>
      <c r="G24" s="8">
        <v>26499</v>
      </c>
      <c r="H24" s="1">
        <v>46</v>
      </c>
      <c r="I24" s="1" t="s">
        <v>37</v>
      </c>
      <c r="J24" s="8">
        <v>35613</v>
      </c>
      <c r="K24" s="1" t="s">
        <v>118</v>
      </c>
      <c r="L24" s="7">
        <v>4000000</v>
      </c>
      <c r="M24" s="7">
        <v>100000</v>
      </c>
    </row>
    <row r="25" spans="2:13">
      <c r="B25" s="1" t="s">
        <v>119</v>
      </c>
      <c r="C25" s="1" t="s">
        <v>74</v>
      </c>
      <c r="D25" s="1" t="s">
        <v>78</v>
      </c>
      <c r="E25" s="1" t="s">
        <v>35</v>
      </c>
      <c r="F25" s="1" t="s">
        <v>120</v>
      </c>
      <c r="G25" s="8">
        <v>27191</v>
      </c>
      <c r="H25" s="1">
        <v>44</v>
      </c>
      <c r="I25" s="1" t="s">
        <v>57</v>
      </c>
      <c r="J25" s="8">
        <v>36993</v>
      </c>
      <c r="K25" s="1" t="s">
        <v>121</v>
      </c>
      <c r="L25" s="7">
        <v>4000000</v>
      </c>
      <c r="M25" s="7">
        <v>100000</v>
      </c>
    </row>
    <row r="26" spans="2:13">
      <c r="B26" s="1" t="s">
        <v>122</v>
      </c>
      <c r="C26" s="1" t="s">
        <v>60</v>
      </c>
      <c r="D26" s="1" t="s">
        <v>34</v>
      </c>
      <c r="E26" s="1" t="s">
        <v>35</v>
      </c>
      <c r="F26" s="1" t="s">
        <v>123</v>
      </c>
      <c r="G26" s="8">
        <v>31404</v>
      </c>
      <c r="H26" s="1">
        <v>33</v>
      </c>
      <c r="I26" s="1" t="s">
        <v>107</v>
      </c>
      <c r="J26" s="8">
        <v>41312</v>
      </c>
      <c r="K26" s="1" t="s">
        <v>124</v>
      </c>
      <c r="L26" s="7">
        <v>2000000</v>
      </c>
      <c r="M26" s="7">
        <v>200000</v>
      </c>
    </row>
    <row r="27" spans="2:13">
      <c r="B27" s="1" t="s">
        <v>125</v>
      </c>
      <c r="C27" s="1" t="s">
        <v>98</v>
      </c>
      <c r="D27" s="1" t="s">
        <v>34</v>
      </c>
      <c r="E27" s="1" t="s">
        <v>41</v>
      </c>
      <c r="F27" s="1" t="s">
        <v>126</v>
      </c>
      <c r="G27" s="8">
        <v>31565</v>
      </c>
      <c r="H27" s="1">
        <v>32</v>
      </c>
      <c r="I27" s="1" t="s">
        <v>92</v>
      </c>
      <c r="J27" s="8">
        <v>41278</v>
      </c>
      <c r="K27" s="1" t="s">
        <v>127</v>
      </c>
      <c r="L27" s="7">
        <v>2000000</v>
      </c>
      <c r="M27" s="7">
        <v>100000</v>
      </c>
    </row>
    <row r="28" spans="2:13">
      <c r="B28" s="1" t="s">
        <v>128</v>
      </c>
      <c r="C28" s="1" t="s">
        <v>70</v>
      </c>
      <c r="D28" s="1" t="s">
        <v>61</v>
      </c>
      <c r="E28" s="1" t="s">
        <v>41</v>
      </c>
      <c r="F28" s="1" t="s">
        <v>129</v>
      </c>
      <c r="G28" s="8">
        <v>30815</v>
      </c>
      <c r="H28" s="1">
        <v>34</v>
      </c>
      <c r="I28" s="1" t="s">
        <v>48</v>
      </c>
      <c r="J28" s="8">
        <v>40816</v>
      </c>
      <c r="K28" s="1" t="s">
        <v>130</v>
      </c>
      <c r="L28" s="7">
        <v>2700000</v>
      </c>
      <c r="M28" s="7">
        <v>200000</v>
      </c>
    </row>
    <row r="29" spans="2:13">
      <c r="B29" s="1" t="s">
        <v>131</v>
      </c>
      <c r="C29" s="1" t="s">
        <v>40</v>
      </c>
      <c r="D29" s="1" t="s">
        <v>90</v>
      </c>
      <c r="E29" s="1" t="s">
        <v>35</v>
      </c>
      <c r="F29" s="1" t="s">
        <v>132</v>
      </c>
      <c r="G29" s="8">
        <v>28595</v>
      </c>
      <c r="H29" s="1">
        <v>40</v>
      </c>
      <c r="I29" s="1" t="s">
        <v>52</v>
      </c>
      <c r="J29" s="8">
        <v>38980</v>
      </c>
      <c r="K29" s="1" t="s">
        <v>133</v>
      </c>
      <c r="L29" s="7">
        <v>3500000</v>
      </c>
      <c r="M29" s="7">
        <v>100000</v>
      </c>
    </row>
    <row r="30" spans="2:13">
      <c r="B30" s="1" t="s">
        <v>134</v>
      </c>
      <c r="C30" s="1" t="s">
        <v>60</v>
      </c>
      <c r="D30" s="1" t="s">
        <v>78</v>
      </c>
      <c r="E30" s="1" t="s">
        <v>41</v>
      </c>
      <c r="F30" s="1" t="s">
        <v>135</v>
      </c>
      <c r="G30" s="8">
        <v>27185</v>
      </c>
      <c r="H30" s="1">
        <v>44</v>
      </c>
      <c r="I30" s="1" t="s">
        <v>52</v>
      </c>
      <c r="J30" s="8">
        <v>37049</v>
      </c>
      <c r="K30" s="1" t="s">
        <v>136</v>
      </c>
      <c r="L30" s="7">
        <v>4000000</v>
      </c>
      <c r="M30" s="7">
        <v>200000</v>
      </c>
    </row>
    <row r="31" spans="2:13">
      <c r="B31" s="1" t="s">
        <v>137</v>
      </c>
      <c r="C31" s="1" t="s">
        <v>60</v>
      </c>
      <c r="D31" s="1" t="s">
        <v>34</v>
      </c>
      <c r="E31" s="1" t="s">
        <v>35</v>
      </c>
      <c r="F31" s="1" t="s">
        <v>138</v>
      </c>
      <c r="G31" s="8">
        <v>31941</v>
      </c>
      <c r="H31" s="1">
        <v>31</v>
      </c>
      <c r="I31" s="1" t="s">
        <v>43</v>
      </c>
      <c r="J31" s="8">
        <v>41568</v>
      </c>
      <c r="K31" s="1" t="s">
        <v>139</v>
      </c>
      <c r="L31" s="7">
        <v>2000000</v>
      </c>
      <c r="M31" s="7">
        <v>200000</v>
      </c>
    </row>
    <row r="32" spans="2:13">
      <c r="B32" s="1" t="s">
        <v>140</v>
      </c>
      <c r="C32" s="1" t="s">
        <v>60</v>
      </c>
      <c r="D32" s="1" t="s">
        <v>90</v>
      </c>
      <c r="E32" s="1" t="s">
        <v>35</v>
      </c>
      <c r="F32" s="1" t="s">
        <v>141</v>
      </c>
      <c r="G32" s="8">
        <v>28146</v>
      </c>
      <c r="H32" s="1">
        <v>41</v>
      </c>
      <c r="I32" s="1" t="s">
        <v>57</v>
      </c>
      <c r="J32" s="8">
        <v>37418</v>
      </c>
      <c r="K32" s="1" t="s">
        <v>142</v>
      </c>
      <c r="L32" s="7">
        <v>3500000</v>
      </c>
      <c r="M32" s="7">
        <v>200000</v>
      </c>
    </row>
    <row r="33" spans="2:13">
      <c r="B33" s="1" t="s">
        <v>143</v>
      </c>
      <c r="C33" s="1" t="s">
        <v>144</v>
      </c>
      <c r="D33" s="1" t="s">
        <v>55</v>
      </c>
      <c r="E33" s="1" t="s">
        <v>41</v>
      </c>
      <c r="F33" s="1" t="s">
        <v>145</v>
      </c>
      <c r="G33" s="8">
        <v>26219</v>
      </c>
      <c r="H33" s="1">
        <v>47</v>
      </c>
      <c r="I33" s="1" t="s">
        <v>43</v>
      </c>
      <c r="J33" s="8">
        <v>35235</v>
      </c>
      <c r="K33" s="1" t="s">
        <v>146</v>
      </c>
      <c r="L33" s="7">
        <v>5000000</v>
      </c>
      <c r="M33" s="7">
        <v>100000</v>
      </c>
    </row>
    <row r="34" spans="2:13">
      <c r="B34" s="1" t="s">
        <v>147</v>
      </c>
      <c r="C34" s="1" t="s">
        <v>70</v>
      </c>
      <c r="D34" s="1" t="s">
        <v>90</v>
      </c>
      <c r="E34" s="1" t="s">
        <v>35</v>
      </c>
      <c r="F34" s="1" t="s">
        <v>148</v>
      </c>
      <c r="G34" s="8">
        <v>29194</v>
      </c>
      <c r="H34" s="1">
        <v>39</v>
      </c>
      <c r="I34" s="1" t="s">
        <v>48</v>
      </c>
      <c r="J34" s="8">
        <v>38672</v>
      </c>
      <c r="K34" s="1" t="s">
        <v>149</v>
      </c>
      <c r="L34" s="7">
        <v>3500000</v>
      </c>
      <c r="M34" s="7">
        <v>200000</v>
      </c>
    </row>
    <row r="35" spans="2:13">
      <c r="B35" s="1" t="s">
        <v>150</v>
      </c>
      <c r="C35" s="1" t="s">
        <v>46</v>
      </c>
      <c r="D35" s="1" t="s">
        <v>61</v>
      </c>
      <c r="E35" s="1" t="s">
        <v>35</v>
      </c>
      <c r="F35" s="1" t="s">
        <v>151</v>
      </c>
      <c r="G35" s="8">
        <v>30789</v>
      </c>
      <c r="H35" s="1">
        <v>34</v>
      </c>
      <c r="I35" s="1" t="s">
        <v>48</v>
      </c>
      <c r="J35" s="8">
        <v>40826</v>
      </c>
      <c r="K35" s="1" t="s">
        <v>152</v>
      </c>
      <c r="L35" s="7">
        <v>2700000</v>
      </c>
      <c r="M35" s="7">
        <v>100000</v>
      </c>
    </row>
    <row r="36" spans="2:13">
      <c r="B36" s="1" t="s">
        <v>153</v>
      </c>
      <c r="C36" s="1" t="s">
        <v>46</v>
      </c>
      <c r="D36" s="1" t="s">
        <v>90</v>
      </c>
      <c r="E36" s="1" t="s">
        <v>41</v>
      </c>
      <c r="F36" s="1" t="s">
        <v>154</v>
      </c>
      <c r="G36" s="8">
        <v>29529</v>
      </c>
      <c r="H36" s="1">
        <v>38</v>
      </c>
      <c r="I36" s="1" t="s">
        <v>57</v>
      </c>
      <c r="J36" s="8">
        <v>38758</v>
      </c>
      <c r="K36" s="1" t="s">
        <v>155</v>
      </c>
      <c r="L36" s="7">
        <v>3500000</v>
      </c>
      <c r="M36" s="7">
        <v>100000</v>
      </c>
    </row>
    <row r="37" spans="2:13">
      <c r="B37" s="1" t="s">
        <v>156</v>
      </c>
      <c r="C37" s="1" t="s">
        <v>70</v>
      </c>
      <c r="D37" s="1" t="s">
        <v>55</v>
      </c>
      <c r="E37" s="1" t="s">
        <v>35</v>
      </c>
      <c r="F37" s="1" t="s">
        <v>157</v>
      </c>
      <c r="G37" s="8">
        <v>25239</v>
      </c>
      <c r="H37" s="1">
        <v>49</v>
      </c>
      <c r="I37" s="1" t="s">
        <v>92</v>
      </c>
      <c r="J37" s="8">
        <v>35257</v>
      </c>
      <c r="K37" s="1" t="s">
        <v>158</v>
      </c>
      <c r="L37" s="7">
        <v>5000000</v>
      </c>
      <c r="M37" s="7">
        <v>200000</v>
      </c>
    </row>
    <row r="38" spans="2:13">
      <c r="B38" s="1" t="s">
        <v>159</v>
      </c>
      <c r="C38" s="1" t="s">
        <v>70</v>
      </c>
      <c r="D38" s="1" t="s">
        <v>61</v>
      </c>
      <c r="E38" s="1" t="s">
        <v>41</v>
      </c>
      <c r="F38" s="1" t="s">
        <v>160</v>
      </c>
      <c r="G38" s="8">
        <v>29729</v>
      </c>
      <c r="H38" s="1">
        <v>37</v>
      </c>
      <c r="I38" s="1" t="s">
        <v>63</v>
      </c>
      <c r="J38" s="8">
        <v>39168</v>
      </c>
      <c r="K38" s="1" t="s">
        <v>161</v>
      </c>
      <c r="L38" s="7">
        <v>2700000</v>
      </c>
      <c r="M38" s="7">
        <v>200000</v>
      </c>
    </row>
    <row r="39" spans="2:13">
      <c r="B39" s="1" t="s">
        <v>162</v>
      </c>
      <c r="C39" s="1" t="s">
        <v>66</v>
      </c>
      <c r="D39" s="1" t="s">
        <v>90</v>
      </c>
      <c r="E39" s="1" t="s">
        <v>35</v>
      </c>
      <c r="F39" s="1" t="s">
        <v>163</v>
      </c>
      <c r="G39" s="8">
        <v>27265</v>
      </c>
      <c r="H39" s="1">
        <v>44</v>
      </c>
      <c r="I39" s="1" t="s">
        <v>52</v>
      </c>
      <c r="J39" s="8">
        <v>37335</v>
      </c>
      <c r="K39" s="1" t="s">
        <v>164</v>
      </c>
      <c r="L39" s="7">
        <v>3500000</v>
      </c>
      <c r="M39" s="7">
        <v>100000</v>
      </c>
    </row>
    <row r="40" spans="2:13">
      <c r="B40" s="1" t="s">
        <v>165</v>
      </c>
      <c r="C40" s="1" t="s">
        <v>144</v>
      </c>
      <c r="D40" s="1" t="s">
        <v>34</v>
      </c>
      <c r="E40" s="1" t="s">
        <v>35</v>
      </c>
      <c r="F40" s="1" t="s">
        <v>166</v>
      </c>
      <c r="G40" s="8">
        <v>31492</v>
      </c>
      <c r="H40" s="1">
        <v>32</v>
      </c>
      <c r="I40" s="1" t="s">
        <v>57</v>
      </c>
      <c r="J40" s="8">
        <v>40710</v>
      </c>
      <c r="K40" s="1" t="s">
        <v>167</v>
      </c>
      <c r="L40" s="7">
        <v>2000000</v>
      </c>
      <c r="M40" s="7">
        <v>100000</v>
      </c>
    </row>
    <row r="41" spans="2:13">
      <c r="B41" s="1" t="s">
        <v>168</v>
      </c>
      <c r="C41" s="1" t="s">
        <v>98</v>
      </c>
      <c r="D41" s="1" t="s">
        <v>61</v>
      </c>
      <c r="E41" s="1" t="s">
        <v>41</v>
      </c>
      <c r="F41" s="1" t="s">
        <v>169</v>
      </c>
      <c r="G41" s="8">
        <v>30781</v>
      </c>
      <c r="H41" s="1">
        <v>34</v>
      </c>
      <c r="I41" s="1" t="s">
        <v>37</v>
      </c>
      <c r="J41" s="8">
        <v>40788</v>
      </c>
      <c r="K41" s="1" t="s">
        <v>170</v>
      </c>
      <c r="L41" s="7">
        <v>2700000</v>
      </c>
      <c r="M41" s="7">
        <v>100000</v>
      </c>
    </row>
    <row r="42" spans="2:13">
      <c r="B42" s="1" t="s">
        <v>171</v>
      </c>
      <c r="C42" s="1" t="s">
        <v>33</v>
      </c>
      <c r="D42" s="1" t="s">
        <v>90</v>
      </c>
      <c r="E42" s="1" t="s">
        <v>35</v>
      </c>
      <c r="F42" s="1" t="s">
        <v>172</v>
      </c>
      <c r="G42" s="8">
        <v>29040</v>
      </c>
      <c r="H42" s="1">
        <v>39</v>
      </c>
      <c r="I42" s="1" t="s">
        <v>92</v>
      </c>
      <c r="J42" s="8">
        <v>38660</v>
      </c>
      <c r="K42" s="1" t="s">
        <v>173</v>
      </c>
      <c r="L42" s="7">
        <v>3500000</v>
      </c>
      <c r="M42" s="7">
        <v>100000</v>
      </c>
    </row>
    <row r="43" spans="2:13">
      <c r="B43" s="1" t="s">
        <v>174</v>
      </c>
      <c r="C43" s="1" t="s">
        <v>70</v>
      </c>
      <c r="D43" s="1" t="s">
        <v>61</v>
      </c>
      <c r="E43" s="1" t="s">
        <v>35</v>
      </c>
      <c r="F43" s="1" t="s">
        <v>175</v>
      </c>
      <c r="G43" s="8">
        <v>29681</v>
      </c>
      <c r="H43" s="1">
        <v>37</v>
      </c>
      <c r="I43" s="1" t="s">
        <v>52</v>
      </c>
      <c r="J43" s="8">
        <v>38891</v>
      </c>
      <c r="K43" s="1" t="s">
        <v>176</v>
      </c>
      <c r="L43" s="7">
        <v>2700000</v>
      </c>
      <c r="M43" s="7">
        <v>200000</v>
      </c>
    </row>
    <row r="44" spans="2:13">
      <c r="B44" s="1" t="s">
        <v>177</v>
      </c>
      <c r="C44" s="1" t="s">
        <v>70</v>
      </c>
      <c r="D44" s="1" t="s">
        <v>78</v>
      </c>
      <c r="E44" s="1" t="s">
        <v>35</v>
      </c>
      <c r="F44" s="1" t="s">
        <v>178</v>
      </c>
      <c r="G44" s="8">
        <v>26635</v>
      </c>
      <c r="H44" s="1">
        <v>46</v>
      </c>
      <c r="I44" s="1" t="s">
        <v>43</v>
      </c>
      <c r="J44" s="8">
        <v>36171</v>
      </c>
      <c r="K44" s="1" t="s">
        <v>179</v>
      </c>
      <c r="L44" s="7">
        <v>4000000</v>
      </c>
      <c r="M44" s="7">
        <v>200000</v>
      </c>
    </row>
    <row r="45" spans="2:13">
      <c r="B45" s="1" t="s">
        <v>180</v>
      </c>
      <c r="C45" s="1" t="s">
        <v>40</v>
      </c>
      <c r="D45" s="1" t="s">
        <v>61</v>
      </c>
      <c r="E45" s="1" t="s">
        <v>35</v>
      </c>
      <c r="F45" s="1" t="s">
        <v>181</v>
      </c>
      <c r="G45" s="8">
        <v>29095</v>
      </c>
      <c r="H45" s="1">
        <v>39</v>
      </c>
      <c r="I45" s="1" t="s">
        <v>87</v>
      </c>
      <c r="J45" s="8">
        <v>39157</v>
      </c>
      <c r="K45" s="1" t="s">
        <v>182</v>
      </c>
      <c r="L45" s="7">
        <v>2700000</v>
      </c>
      <c r="M45" s="7">
        <v>100000</v>
      </c>
    </row>
    <row r="46" spans="2:13">
      <c r="B46" s="1" t="s">
        <v>183</v>
      </c>
      <c r="C46" s="1" t="s">
        <v>70</v>
      </c>
      <c r="D46" s="1" t="s">
        <v>34</v>
      </c>
      <c r="E46" s="1" t="s">
        <v>35</v>
      </c>
      <c r="F46" s="1" t="s">
        <v>184</v>
      </c>
      <c r="G46" s="8">
        <v>31247</v>
      </c>
      <c r="H46" s="1">
        <v>33</v>
      </c>
      <c r="I46" s="1" t="s">
        <v>43</v>
      </c>
      <c r="J46" s="8">
        <v>41589</v>
      </c>
      <c r="K46" s="1" t="s">
        <v>185</v>
      </c>
      <c r="L46" s="7">
        <v>2000000</v>
      </c>
      <c r="M46" s="7">
        <v>200000</v>
      </c>
    </row>
    <row r="47" spans="2:13">
      <c r="B47" s="1" t="s">
        <v>186</v>
      </c>
      <c r="C47" s="1" t="s">
        <v>187</v>
      </c>
      <c r="D47" s="1" t="s">
        <v>61</v>
      </c>
      <c r="E47" s="1" t="s">
        <v>41</v>
      </c>
      <c r="F47" s="1" t="s">
        <v>188</v>
      </c>
      <c r="G47" s="8">
        <v>30285</v>
      </c>
      <c r="H47" s="1">
        <v>36</v>
      </c>
      <c r="I47" s="1" t="s">
        <v>87</v>
      </c>
      <c r="J47" s="8">
        <v>40080</v>
      </c>
      <c r="K47" s="1" t="s">
        <v>189</v>
      </c>
      <c r="L47" s="7">
        <v>2700000</v>
      </c>
      <c r="M47" s="7">
        <v>100000</v>
      </c>
    </row>
    <row r="48" spans="2:13">
      <c r="B48" s="1" t="s">
        <v>190</v>
      </c>
      <c r="C48" s="1" t="s">
        <v>40</v>
      </c>
      <c r="D48" s="1" t="s">
        <v>78</v>
      </c>
      <c r="E48" s="1" t="s">
        <v>41</v>
      </c>
      <c r="F48" s="1" t="s">
        <v>191</v>
      </c>
      <c r="G48" s="8">
        <v>26055</v>
      </c>
      <c r="H48" s="1">
        <v>47</v>
      </c>
      <c r="I48" s="1" t="s">
        <v>63</v>
      </c>
      <c r="J48" s="8">
        <v>35727</v>
      </c>
      <c r="K48" s="1" t="s">
        <v>192</v>
      </c>
      <c r="L48" s="7">
        <v>4000000</v>
      </c>
      <c r="M48" s="7">
        <v>100000</v>
      </c>
    </row>
    <row r="49" spans="2:13">
      <c r="B49" s="1" t="s">
        <v>193</v>
      </c>
      <c r="C49" s="1" t="s">
        <v>70</v>
      </c>
      <c r="D49" s="1" t="s">
        <v>34</v>
      </c>
      <c r="E49" s="1" t="s">
        <v>35</v>
      </c>
      <c r="F49" s="1" t="s">
        <v>194</v>
      </c>
      <c r="G49" s="8">
        <v>30602</v>
      </c>
      <c r="H49" s="1">
        <v>35</v>
      </c>
      <c r="I49" s="1" t="s">
        <v>87</v>
      </c>
      <c r="J49" s="8">
        <v>40883</v>
      </c>
      <c r="K49" s="1" t="s">
        <v>195</v>
      </c>
      <c r="L49" s="7">
        <v>2000000</v>
      </c>
      <c r="M49" s="7">
        <v>200000</v>
      </c>
    </row>
    <row r="50" spans="2:13">
      <c r="B50" s="1" t="s">
        <v>196</v>
      </c>
      <c r="C50" s="1" t="s">
        <v>70</v>
      </c>
      <c r="D50" s="1" t="s">
        <v>34</v>
      </c>
      <c r="E50" s="1" t="s">
        <v>41</v>
      </c>
      <c r="F50" s="1" t="s">
        <v>197</v>
      </c>
      <c r="G50" s="8">
        <v>32313</v>
      </c>
      <c r="H50" s="1">
        <v>30</v>
      </c>
      <c r="I50" s="1" t="s">
        <v>198</v>
      </c>
      <c r="J50" s="8">
        <v>41337</v>
      </c>
      <c r="K50" s="1" t="s">
        <v>199</v>
      </c>
      <c r="L50" s="7">
        <v>2000000</v>
      </c>
      <c r="M50" s="7">
        <v>200000</v>
      </c>
    </row>
    <row r="51" spans="2:13">
      <c r="B51" s="1" t="s">
        <v>200</v>
      </c>
      <c r="C51" s="1" t="s">
        <v>46</v>
      </c>
      <c r="D51" s="1" t="s">
        <v>34</v>
      </c>
      <c r="E51" s="1" t="s">
        <v>35</v>
      </c>
      <c r="F51" s="1" t="s">
        <v>201</v>
      </c>
      <c r="G51" s="8">
        <v>30805</v>
      </c>
      <c r="H51" s="1">
        <v>34</v>
      </c>
      <c r="I51" s="1" t="s">
        <v>202</v>
      </c>
      <c r="J51" s="8">
        <v>40683</v>
      </c>
      <c r="K51" s="1" t="s">
        <v>203</v>
      </c>
      <c r="L51" s="7">
        <v>2000000</v>
      </c>
      <c r="M51" s="7">
        <v>100000</v>
      </c>
    </row>
    <row r="52" spans="2:13">
      <c r="B52" s="1" t="s">
        <v>204</v>
      </c>
      <c r="C52" s="1" t="s">
        <v>70</v>
      </c>
      <c r="D52" s="1" t="s">
        <v>78</v>
      </c>
      <c r="E52" s="1" t="s">
        <v>35</v>
      </c>
      <c r="F52" s="1" t="s">
        <v>205</v>
      </c>
      <c r="G52" s="8">
        <v>27422</v>
      </c>
      <c r="H52" s="1">
        <v>43</v>
      </c>
      <c r="I52" s="1" t="s">
        <v>52</v>
      </c>
      <c r="J52" s="8">
        <v>36843</v>
      </c>
      <c r="K52" s="1" t="s">
        <v>206</v>
      </c>
      <c r="L52" s="7">
        <v>4000000</v>
      </c>
      <c r="M52" s="7">
        <v>200000</v>
      </c>
    </row>
    <row r="53" spans="2:13">
      <c r="B53" s="1" t="s">
        <v>207</v>
      </c>
      <c r="C53" s="1" t="s">
        <v>46</v>
      </c>
      <c r="D53" s="1" t="s">
        <v>90</v>
      </c>
      <c r="E53" s="1" t="s">
        <v>35</v>
      </c>
      <c r="F53" s="1" t="s">
        <v>208</v>
      </c>
      <c r="G53" s="8">
        <v>28114</v>
      </c>
      <c r="H53" s="1">
        <v>42</v>
      </c>
      <c r="I53" s="1" t="s">
        <v>37</v>
      </c>
      <c r="J53" s="8">
        <v>37285</v>
      </c>
      <c r="K53" s="1" t="s">
        <v>209</v>
      </c>
      <c r="L53" s="7">
        <v>3500000</v>
      </c>
      <c r="M53" s="7">
        <v>100000</v>
      </c>
    </row>
    <row r="54" spans="2:13">
      <c r="B54" s="1" t="s">
        <v>210</v>
      </c>
      <c r="C54" s="1" t="s">
        <v>144</v>
      </c>
      <c r="D54" s="1" t="s">
        <v>34</v>
      </c>
      <c r="E54" s="1" t="s">
        <v>41</v>
      </c>
      <c r="F54" s="1" t="s">
        <v>211</v>
      </c>
      <c r="G54" s="8">
        <v>33386</v>
      </c>
      <c r="H54" s="1">
        <v>27</v>
      </c>
      <c r="I54" s="1" t="s">
        <v>37</v>
      </c>
      <c r="J54" s="8">
        <v>42699</v>
      </c>
      <c r="K54" s="1" t="s">
        <v>212</v>
      </c>
      <c r="L54" s="7">
        <v>2000000</v>
      </c>
      <c r="M54" s="7">
        <v>100000</v>
      </c>
    </row>
    <row r="55" spans="2:13">
      <c r="B55" s="1" t="s">
        <v>213</v>
      </c>
      <c r="C55" s="1" t="s">
        <v>70</v>
      </c>
      <c r="D55" s="1" t="s">
        <v>34</v>
      </c>
      <c r="E55" s="1" t="s">
        <v>41</v>
      </c>
      <c r="F55" s="1" t="s">
        <v>214</v>
      </c>
      <c r="G55" s="8">
        <v>32985</v>
      </c>
      <c r="H55" s="1">
        <v>28</v>
      </c>
      <c r="I55" s="1" t="s">
        <v>198</v>
      </c>
      <c r="J55" s="8">
        <v>42667</v>
      </c>
      <c r="K55" s="1" t="s">
        <v>215</v>
      </c>
      <c r="L55" s="7">
        <v>2000000</v>
      </c>
      <c r="M55" s="7">
        <v>200000</v>
      </c>
    </row>
    <row r="56" spans="2:13">
      <c r="B56" s="1" t="s">
        <v>216</v>
      </c>
      <c r="C56" s="1" t="s">
        <v>46</v>
      </c>
      <c r="D56" s="1" t="s">
        <v>61</v>
      </c>
      <c r="E56" s="1" t="s">
        <v>35</v>
      </c>
      <c r="F56" s="1" t="s">
        <v>217</v>
      </c>
      <c r="G56" s="8">
        <v>29749</v>
      </c>
      <c r="H56" s="1">
        <v>37</v>
      </c>
      <c r="I56" s="1" t="s">
        <v>52</v>
      </c>
      <c r="J56" s="8">
        <v>39605</v>
      </c>
      <c r="K56" s="1" t="s">
        <v>218</v>
      </c>
      <c r="L56" s="7">
        <v>2700000</v>
      </c>
      <c r="M56" s="7">
        <v>100000</v>
      </c>
    </row>
    <row r="57" spans="2:13">
      <c r="B57" s="1" t="s">
        <v>219</v>
      </c>
      <c r="C57" s="1" t="s">
        <v>74</v>
      </c>
      <c r="D57" s="1" t="s">
        <v>61</v>
      </c>
      <c r="E57" s="1" t="s">
        <v>35</v>
      </c>
      <c r="F57" s="1" t="s">
        <v>220</v>
      </c>
      <c r="G57" s="8">
        <v>30539</v>
      </c>
      <c r="H57" s="1">
        <v>35</v>
      </c>
      <c r="I57" s="1" t="s">
        <v>80</v>
      </c>
      <c r="J57" s="8">
        <v>40240</v>
      </c>
      <c r="K57" s="1" t="s">
        <v>221</v>
      </c>
      <c r="L57" s="7">
        <v>2700000</v>
      </c>
      <c r="M57" s="7">
        <v>100000</v>
      </c>
    </row>
    <row r="58" spans="2:13">
      <c r="B58" s="1" t="s">
        <v>222</v>
      </c>
      <c r="C58" s="1" t="s">
        <v>60</v>
      </c>
      <c r="D58" s="1" t="s">
        <v>61</v>
      </c>
      <c r="E58" s="1" t="s">
        <v>35</v>
      </c>
      <c r="F58" s="1" t="s">
        <v>223</v>
      </c>
      <c r="G58" s="8">
        <v>30334</v>
      </c>
      <c r="H58" s="1">
        <v>35</v>
      </c>
      <c r="I58" s="1" t="s">
        <v>92</v>
      </c>
      <c r="J58" s="8">
        <v>39542</v>
      </c>
      <c r="K58" s="1" t="s">
        <v>224</v>
      </c>
      <c r="L58" s="7">
        <v>2700000</v>
      </c>
      <c r="M58" s="7">
        <v>200000</v>
      </c>
    </row>
    <row r="59" spans="2:13">
      <c r="B59" s="1" t="s">
        <v>225</v>
      </c>
      <c r="C59" s="1" t="s">
        <v>144</v>
      </c>
      <c r="D59" s="1" t="s">
        <v>61</v>
      </c>
      <c r="E59" s="1" t="s">
        <v>35</v>
      </c>
      <c r="F59" s="1" t="s">
        <v>226</v>
      </c>
      <c r="G59" s="8">
        <v>30653</v>
      </c>
      <c r="H59" s="1">
        <v>35</v>
      </c>
      <c r="I59" s="1" t="s">
        <v>37</v>
      </c>
      <c r="J59" s="8">
        <v>40765</v>
      </c>
      <c r="K59" s="1" t="s">
        <v>227</v>
      </c>
      <c r="L59" s="7">
        <v>2700000</v>
      </c>
      <c r="M59" s="7">
        <v>100000</v>
      </c>
    </row>
    <row r="60" spans="2:13">
      <c r="B60" s="1" t="s">
        <v>228</v>
      </c>
      <c r="C60" s="1" t="s">
        <v>33</v>
      </c>
      <c r="D60" s="1" t="s">
        <v>61</v>
      </c>
      <c r="E60" s="1" t="s">
        <v>35</v>
      </c>
      <c r="F60" s="1" t="s">
        <v>229</v>
      </c>
      <c r="G60" s="8">
        <v>28611</v>
      </c>
      <c r="H60" s="1">
        <v>40</v>
      </c>
      <c r="I60" s="1" t="s">
        <v>57</v>
      </c>
      <c r="J60" s="8">
        <v>38912</v>
      </c>
      <c r="K60" s="1" t="s">
        <v>230</v>
      </c>
      <c r="L60" s="7">
        <v>2700000</v>
      </c>
      <c r="M60" s="7">
        <v>100000</v>
      </c>
    </row>
    <row r="61" spans="2:13">
      <c r="B61" s="1" t="s">
        <v>231</v>
      </c>
      <c r="C61" s="1" t="s">
        <v>46</v>
      </c>
      <c r="D61" s="1" t="s">
        <v>78</v>
      </c>
      <c r="E61" s="1" t="s">
        <v>35</v>
      </c>
      <c r="F61" s="1" t="s">
        <v>232</v>
      </c>
      <c r="G61" s="8">
        <v>26709</v>
      </c>
      <c r="H61" s="1">
        <v>45</v>
      </c>
      <c r="I61" s="1" t="s">
        <v>43</v>
      </c>
      <c r="J61" s="8">
        <v>37152</v>
      </c>
      <c r="K61" s="1" t="s">
        <v>233</v>
      </c>
      <c r="L61" s="7">
        <v>4000000</v>
      </c>
      <c r="M61" s="7">
        <v>100000</v>
      </c>
    </row>
    <row r="62" spans="2:13">
      <c r="B62" s="1" t="s">
        <v>234</v>
      </c>
      <c r="C62" s="1" t="s">
        <v>66</v>
      </c>
      <c r="D62" s="1" t="s">
        <v>61</v>
      </c>
      <c r="E62" s="1" t="s">
        <v>35</v>
      </c>
      <c r="F62" s="1" t="s">
        <v>235</v>
      </c>
      <c r="G62" s="8">
        <v>30341</v>
      </c>
      <c r="H62" s="1">
        <v>35</v>
      </c>
      <c r="I62" s="1" t="s">
        <v>80</v>
      </c>
      <c r="J62" s="8">
        <v>39779</v>
      </c>
      <c r="K62" s="1" t="s">
        <v>236</v>
      </c>
      <c r="L62" s="7">
        <v>2700000</v>
      </c>
      <c r="M62" s="7">
        <v>100000</v>
      </c>
    </row>
    <row r="63" spans="2:13">
      <c r="B63" s="1" t="s">
        <v>237</v>
      </c>
      <c r="C63" s="1" t="s">
        <v>66</v>
      </c>
      <c r="D63" s="1" t="s">
        <v>61</v>
      </c>
      <c r="E63" s="1" t="s">
        <v>35</v>
      </c>
      <c r="F63" s="1" t="s">
        <v>238</v>
      </c>
      <c r="G63" s="8">
        <v>30597</v>
      </c>
      <c r="H63" s="1">
        <v>35</v>
      </c>
      <c r="I63" s="1" t="s">
        <v>87</v>
      </c>
      <c r="J63" s="8">
        <v>40200</v>
      </c>
      <c r="K63" s="1" t="s">
        <v>239</v>
      </c>
      <c r="L63" s="7">
        <v>2700000</v>
      </c>
      <c r="M63" s="7">
        <v>100000</v>
      </c>
    </row>
    <row r="64" spans="2:13">
      <c r="B64" s="1" t="s">
        <v>240</v>
      </c>
      <c r="C64" s="1" t="s">
        <v>66</v>
      </c>
      <c r="D64" s="1" t="s">
        <v>61</v>
      </c>
      <c r="E64" s="1" t="s">
        <v>35</v>
      </c>
      <c r="F64" s="1" t="s">
        <v>241</v>
      </c>
      <c r="G64" s="8">
        <v>31498</v>
      </c>
      <c r="H64" s="1">
        <v>32</v>
      </c>
      <c r="I64" s="1" t="s">
        <v>107</v>
      </c>
      <c r="J64" s="8">
        <v>41030</v>
      </c>
      <c r="K64" s="1" t="s">
        <v>242</v>
      </c>
      <c r="L64" s="7">
        <v>2700000</v>
      </c>
      <c r="M64" s="7">
        <v>100000</v>
      </c>
    </row>
    <row r="65" spans="2:13">
      <c r="B65" s="1" t="s">
        <v>243</v>
      </c>
      <c r="C65" s="1" t="s">
        <v>144</v>
      </c>
      <c r="D65" s="1" t="s">
        <v>78</v>
      </c>
      <c r="E65" s="1" t="s">
        <v>41</v>
      </c>
      <c r="F65" s="1" t="s">
        <v>244</v>
      </c>
      <c r="G65" s="8">
        <v>26589</v>
      </c>
      <c r="H65" s="1">
        <v>46</v>
      </c>
      <c r="I65" s="1" t="s">
        <v>107</v>
      </c>
      <c r="J65" s="8">
        <v>36255</v>
      </c>
      <c r="K65" s="1" t="s">
        <v>245</v>
      </c>
      <c r="L65" s="7">
        <v>4000000</v>
      </c>
      <c r="M65" s="7">
        <v>100000</v>
      </c>
    </row>
    <row r="66" spans="2:13">
      <c r="B66" s="1" t="s">
        <v>246</v>
      </c>
      <c r="C66" s="1" t="s">
        <v>187</v>
      </c>
      <c r="D66" s="1" t="s">
        <v>55</v>
      </c>
      <c r="E66" s="1" t="s">
        <v>35</v>
      </c>
      <c r="F66" s="1" t="s">
        <v>247</v>
      </c>
      <c r="G66" s="8">
        <v>26335</v>
      </c>
      <c r="H66" s="1">
        <v>46</v>
      </c>
      <c r="I66" s="1" t="s">
        <v>48</v>
      </c>
      <c r="J66" s="8">
        <v>36419</v>
      </c>
      <c r="K66" s="1" t="s">
        <v>248</v>
      </c>
      <c r="L66" s="7">
        <v>5000000</v>
      </c>
      <c r="M66" s="7">
        <v>100000</v>
      </c>
    </row>
    <row r="67" spans="2:13">
      <c r="B67" s="1" t="s">
        <v>249</v>
      </c>
      <c r="C67" s="1" t="s">
        <v>70</v>
      </c>
      <c r="D67" s="1" t="s">
        <v>90</v>
      </c>
      <c r="E67" s="1" t="s">
        <v>35</v>
      </c>
      <c r="F67" s="1" t="s">
        <v>250</v>
      </c>
      <c r="G67" s="8">
        <v>29875</v>
      </c>
      <c r="H67" s="1">
        <v>37</v>
      </c>
      <c r="I67" s="1" t="s">
        <v>80</v>
      </c>
      <c r="J67" s="8">
        <v>38847</v>
      </c>
      <c r="K67" s="1" t="s">
        <v>251</v>
      </c>
      <c r="L67" s="7">
        <v>3500000</v>
      </c>
      <c r="M67" s="7">
        <v>200000</v>
      </c>
    </row>
    <row r="68" spans="2:13">
      <c r="B68" s="1" t="s">
        <v>252</v>
      </c>
      <c r="C68" s="1" t="s">
        <v>144</v>
      </c>
      <c r="D68" s="1" t="s">
        <v>90</v>
      </c>
      <c r="E68" s="1" t="s">
        <v>41</v>
      </c>
      <c r="F68" s="1" t="s">
        <v>253</v>
      </c>
      <c r="G68" s="8">
        <v>29135</v>
      </c>
      <c r="H68" s="1">
        <v>39</v>
      </c>
      <c r="I68" s="1" t="s">
        <v>87</v>
      </c>
      <c r="J68" s="8">
        <v>38987</v>
      </c>
      <c r="K68" s="1" t="s">
        <v>254</v>
      </c>
      <c r="L68" s="7">
        <v>3500000</v>
      </c>
      <c r="M68" s="7">
        <v>100000</v>
      </c>
    </row>
    <row r="69" spans="2:13">
      <c r="B69" s="1" t="s">
        <v>255</v>
      </c>
      <c r="C69" s="1" t="s">
        <v>74</v>
      </c>
      <c r="D69" s="1" t="s">
        <v>34</v>
      </c>
      <c r="E69" s="1" t="s">
        <v>41</v>
      </c>
      <c r="F69" s="1" t="s">
        <v>256</v>
      </c>
      <c r="G69" s="8">
        <v>31441</v>
      </c>
      <c r="H69" s="1">
        <v>32</v>
      </c>
      <c r="I69" s="1" t="s">
        <v>87</v>
      </c>
      <c r="J69" s="8">
        <v>41157</v>
      </c>
      <c r="K69" s="1" t="s">
        <v>257</v>
      </c>
      <c r="L69" s="7">
        <v>2000000</v>
      </c>
      <c r="M69" s="7">
        <v>100000</v>
      </c>
    </row>
    <row r="70" spans="2:13">
      <c r="B70" s="1" t="s">
        <v>258</v>
      </c>
      <c r="C70" s="1" t="s">
        <v>74</v>
      </c>
      <c r="D70" s="1" t="s">
        <v>90</v>
      </c>
      <c r="E70" s="1" t="s">
        <v>35</v>
      </c>
      <c r="F70" s="1" t="s">
        <v>259</v>
      </c>
      <c r="G70" s="8">
        <v>28944</v>
      </c>
      <c r="H70" s="1">
        <v>39</v>
      </c>
      <c r="I70" s="1" t="s">
        <v>48</v>
      </c>
      <c r="J70" s="8">
        <v>38828</v>
      </c>
      <c r="K70" s="1" t="s">
        <v>260</v>
      </c>
      <c r="L70" s="7">
        <v>3500000</v>
      </c>
      <c r="M70" s="7">
        <v>100000</v>
      </c>
    </row>
    <row r="71" spans="2:13">
      <c r="B71" s="1" t="s">
        <v>261</v>
      </c>
      <c r="C71" s="1" t="s">
        <v>60</v>
      </c>
      <c r="D71" s="1" t="s">
        <v>55</v>
      </c>
      <c r="E71" s="1" t="s">
        <v>35</v>
      </c>
      <c r="F71" s="1" t="s">
        <v>262</v>
      </c>
      <c r="G71" s="8">
        <v>26188</v>
      </c>
      <c r="H71" s="1">
        <v>47</v>
      </c>
      <c r="I71" s="1" t="s">
        <v>263</v>
      </c>
      <c r="J71" s="8">
        <v>36441</v>
      </c>
      <c r="K71" s="1" t="s">
        <v>264</v>
      </c>
      <c r="L71" s="7">
        <v>5000000</v>
      </c>
      <c r="M71" s="7">
        <v>200000</v>
      </c>
    </row>
    <row r="72" spans="2:13">
      <c r="B72" s="1" t="s">
        <v>265</v>
      </c>
      <c r="C72" s="1" t="s">
        <v>66</v>
      </c>
      <c r="D72" s="1" t="s">
        <v>55</v>
      </c>
      <c r="E72" s="1" t="s">
        <v>35</v>
      </c>
      <c r="F72" s="1" t="s">
        <v>266</v>
      </c>
      <c r="G72" s="8">
        <v>25980</v>
      </c>
      <c r="H72" s="1">
        <v>47</v>
      </c>
      <c r="I72" s="1" t="s">
        <v>80</v>
      </c>
      <c r="J72" s="8">
        <v>35908</v>
      </c>
      <c r="K72" s="1" t="s">
        <v>267</v>
      </c>
      <c r="L72" s="7">
        <v>5000000</v>
      </c>
      <c r="M72" s="7">
        <v>100000</v>
      </c>
    </row>
    <row r="73" spans="2:13">
      <c r="B73" s="1" t="s">
        <v>268</v>
      </c>
      <c r="C73" s="1" t="s">
        <v>187</v>
      </c>
      <c r="D73" s="1" t="s">
        <v>34</v>
      </c>
      <c r="E73" s="1" t="s">
        <v>35</v>
      </c>
      <c r="F73" s="1" t="s">
        <v>269</v>
      </c>
      <c r="G73" s="8">
        <v>31442</v>
      </c>
      <c r="H73" s="1">
        <v>32</v>
      </c>
      <c r="I73" s="1" t="s">
        <v>202</v>
      </c>
      <c r="J73" s="8">
        <v>41765</v>
      </c>
      <c r="K73" s="1" t="s">
        <v>270</v>
      </c>
      <c r="L73" s="7">
        <v>2000000</v>
      </c>
      <c r="M73" s="7">
        <v>100000</v>
      </c>
    </row>
    <row r="74" spans="2:13">
      <c r="B74" s="1" t="s">
        <v>271</v>
      </c>
      <c r="C74" s="1" t="s">
        <v>33</v>
      </c>
      <c r="D74" s="1" t="s">
        <v>61</v>
      </c>
      <c r="E74" s="1" t="s">
        <v>35</v>
      </c>
      <c r="F74" s="1" t="s">
        <v>272</v>
      </c>
      <c r="G74" s="8">
        <v>29408</v>
      </c>
      <c r="H74" s="1">
        <v>38</v>
      </c>
      <c r="I74" s="1" t="s">
        <v>43</v>
      </c>
      <c r="J74" s="8">
        <v>38889</v>
      </c>
      <c r="K74" s="1" t="s">
        <v>273</v>
      </c>
      <c r="L74" s="7">
        <v>2700000</v>
      </c>
      <c r="M74" s="7">
        <v>100000</v>
      </c>
    </row>
    <row r="75" spans="2:13">
      <c r="B75" s="1" t="s">
        <v>274</v>
      </c>
      <c r="C75" s="1" t="s">
        <v>66</v>
      </c>
      <c r="D75" s="1" t="s">
        <v>34</v>
      </c>
      <c r="E75" s="1" t="s">
        <v>35</v>
      </c>
      <c r="F75" s="1" t="s">
        <v>275</v>
      </c>
      <c r="G75" s="8">
        <v>32481</v>
      </c>
      <c r="H75" s="1">
        <v>30</v>
      </c>
      <c r="I75" s="1" t="s">
        <v>276</v>
      </c>
      <c r="J75" s="8">
        <v>41873</v>
      </c>
      <c r="K75" s="1" t="s">
        <v>277</v>
      </c>
      <c r="L75" s="7">
        <v>2000000</v>
      </c>
      <c r="M75" s="7">
        <v>100000</v>
      </c>
    </row>
    <row r="76" spans="2:13">
      <c r="B76" s="1" t="s">
        <v>278</v>
      </c>
      <c r="C76" s="1" t="s">
        <v>60</v>
      </c>
      <c r="D76" s="1" t="s">
        <v>61</v>
      </c>
      <c r="E76" s="1" t="s">
        <v>35</v>
      </c>
      <c r="F76" s="1" t="s">
        <v>279</v>
      </c>
      <c r="G76" s="8">
        <v>29905</v>
      </c>
      <c r="H76" s="1">
        <v>37</v>
      </c>
      <c r="I76" s="1" t="s">
        <v>57</v>
      </c>
      <c r="J76" s="8">
        <v>40102</v>
      </c>
      <c r="K76" s="1" t="s">
        <v>280</v>
      </c>
      <c r="L76" s="7">
        <v>2700000</v>
      </c>
      <c r="M76" s="7">
        <v>200000</v>
      </c>
    </row>
    <row r="77" spans="2:13">
      <c r="B77" s="1" t="s">
        <v>281</v>
      </c>
      <c r="C77" s="1" t="s">
        <v>60</v>
      </c>
      <c r="D77" s="1" t="s">
        <v>34</v>
      </c>
      <c r="E77" s="1" t="s">
        <v>35</v>
      </c>
      <c r="F77" s="1" t="s">
        <v>282</v>
      </c>
      <c r="G77" s="8">
        <v>31600</v>
      </c>
      <c r="H77" s="1">
        <v>32</v>
      </c>
      <c r="I77" s="1" t="s">
        <v>283</v>
      </c>
      <c r="J77" s="8">
        <v>41914</v>
      </c>
      <c r="K77" s="1" t="s">
        <v>284</v>
      </c>
      <c r="L77" s="7">
        <v>2000000</v>
      </c>
      <c r="M77" s="7">
        <v>200000</v>
      </c>
    </row>
    <row r="78" spans="2:13">
      <c r="B78" s="1" t="s">
        <v>285</v>
      </c>
      <c r="C78" s="1" t="s">
        <v>187</v>
      </c>
      <c r="D78" s="1" t="s">
        <v>90</v>
      </c>
      <c r="E78" s="1" t="s">
        <v>35</v>
      </c>
      <c r="F78" s="1" t="s">
        <v>286</v>
      </c>
      <c r="G78" s="8">
        <v>28121</v>
      </c>
      <c r="H78" s="1">
        <v>42</v>
      </c>
      <c r="I78" s="1" t="s">
        <v>63</v>
      </c>
      <c r="J78" s="8">
        <v>37237</v>
      </c>
      <c r="K78" s="1" t="s">
        <v>287</v>
      </c>
      <c r="L78" s="7">
        <v>3500000</v>
      </c>
      <c r="M78" s="7">
        <v>100000</v>
      </c>
    </row>
    <row r="79" spans="2:13">
      <c r="B79" s="1" t="s">
        <v>288</v>
      </c>
      <c r="C79" s="1" t="s">
        <v>66</v>
      </c>
      <c r="D79" s="1" t="s">
        <v>34</v>
      </c>
      <c r="E79" s="1" t="s">
        <v>35</v>
      </c>
      <c r="F79" s="1" t="s">
        <v>289</v>
      </c>
      <c r="G79" s="8">
        <v>32876</v>
      </c>
      <c r="H79" s="1">
        <v>28</v>
      </c>
      <c r="I79" s="1" t="s">
        <v>283</v>
      </c>
      <c r="J79" s="8">
        <v>42951</v>
      </c>
      <c r="K79" s="1" t="s">
        <v>290</v>
      </c>
      <c r="L79" s="7">
        <v>2000000</v>
      </c>
      <c r="M79" s="7">
        <v>100000</v>
      </c>
    </row>
    <row r="80" spans="2:13">
      <c r="B80" s="1" t="s">
        <v>291</v>
      </c>
      <c r="C80" s="1" t="s">
        <v>74</v>
      </c>
      <c r="D80" s="1" t="s">
        <v>34</v>
      </c>
      <c r="E80" s="1" t="s">
        <v>41</v>
      </c>
      <c r="F80" s="1" t="s">
        <v>292</v>
      </c>
      <c r="G80" s="8">
        <v>33067</v>
      </c>
      <c r="H80" s="1">
        <v>28</v>
      </c>
      <c r="I80" s="1" t="s">
        <v>202</v>
      </c>
      <c r="J80" s="8">
        <v>42352</v>
      </c>
      <c r="K80" s="1" t="s">
        <v>293</v>
      </c>
      <c r="L80" s="7">
        <v>2000000</v>
      </c>
      <c r="M80" s="7">
        <v>100000</v>
      </c>
    </row>
  </sheetData>
  <mergeCells count="1">
    <mergeCell ref="B2:M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23B6-E9D9-4D0F-8E6A-14C1F1D648A7}">
  <sheetPr>
    <tabColor theme="7" tint="0.39997558519241921"/>
  </sheetPr>
  <dimension ref="B1:F32"/>
  <sheetViews>
    <sheetView showGridLines="0" view="pageLayout" zoomScale="115" zoomScaleNormal="100" zoomScalePageLayoutView="115" workbookViewId="0">
      <selection activeCell="D7" sqref="D7"/>
    </sheetView>
  </sheetViews>
  <sheetFormatPr defaultRowHeight="16.5"/>
  <cols>
    <col min="1" max="1" width="1.25" style="9" customWidth="1"/>
    <col min="2" max="2" width="15.75" style="9" customWidth="1"/>
    <col min="3" max="3" width="15" style="9" customWidth="1"/>
    <col min="4" max="4" width="17.125" style="9" customWidth="1"/>
    <col min="5" max="5" width="16.5" style="9" customWidth="1"/>
    <col min="6" max="6" width="16" style="9" customWidth="1"/>
    <col min="7" max="16384" width="9" style="9"/>
  </cols>
  <sheetData>
    <row r="1" spans="2:6" ht="38.25">
      <c r="B1" s="124" t="s">
        <v>294</v>
      </c>
      <c r="C1" s="124"/>
      <c r="D1" s="124"/>
      <c r="E1" s="124"/>
      <c r="F1" s="124"/>
    </row>
    <row r="2" spans="2:6" ht="6" customHeight="1">
      <c r="B2" s="10"/>
      <c r="C2" s="10"/>
      <c r="D2" s="10"/>
      <c r="E2" s="10"/>
      <c r="F2" s="10"/>
    </row>
    <row r="3" spans="2:6" ht="27.75" customHeight="1">
      <c r="B3" s="123" t="s">
        <v>295</v>
      </c>
      <c r="C3" s="123"/>
      <c r="D3" s="123"/>
      <c r="E3" s="123"/>
      <c r="F3" s="123"/>
    </row>
    <row r="4" spans="2:6" ht="25.5" customHeight="1">
      <c r="B4" s="125" t="s">
        <v>296</v>
      </c>
      <c r="C4" s="11" t="s">
        <v>297</v>
      </c>
      <c r="D4" s="12" t="s">
        <v>298</v>
      </c>
      <c r="E4" s="13" t="s">
        <v>299</v>
      </c>
      <c r="F4" s="12"/>
    </row>
    <row r="5" spans="2:6" ht="25.5" customHeight="1">
      <c r="B5" s="125"/>
      <c r="C5" s="11" t="s">
        <v>300</v>
      </c>
      <c r="D5" s="12" t="s">
        <v>301</v>
      </c>
      <c r="E5" s="14" t="s">
        <v>302</v>
      </c>
      <c r="F5" s="12" t="s">
        <v>303</v>
      </c>
    </row>
    <row r="6" spans="2:6" ht="25.5" customHeight="1">
      <c r="B6" s="125"/>
      <c r="C6" s="11" t="s">
        <v>304</v>
      </c>
      <c r="D6" s="126" t="s">
        <v>305</v>
      </c>
      <c r="E6" s="126"/>
      <c r="F6" s="126"/>
    </row>
    <row r="7" spans="2:6" ht="25.5" customHeight="1">
      <c r="B7" s="125" t="s">
        <v>306</v>
      </c>
      <c r="C7" s="11" t="s">
        <v>297</v>
      </c>
      <c r="D7" s="12" t="s">
        <v>73</v>
      </c>
      <c r="E7" s="14" t="s">
        <v>307</v>
      </c>
      <c r="F7" s="77">
        <f>IFERROR(VLOOKUP($D$7,사원명부1,MATCH(E7,필드명_사원명부1,0),0),"")</f>
        <v>25248</v>
      </c>
    </row>
    <row r="8" spans="2:6" ht="25.5" customHeight="1">
      <c r="B8" s="125"/>
      <c r="C8" s="11" t="s">
        <v>308</v>
      </c>
      <c r="D8" s="12" t="str">
        <f>IFERROR(VLOOKUP($D$7,사원명부1,MATCH(C8,필드명_사원명부1,0),0),"")</f>
        <v>서울시 동작구</v>
      </c>
      <c r="E8" s="15" t="s">
        <v>309</v>
      </c>
      <c r="F8" s="12" t="str">
        <f>IFERROR(VLOOKUP($D$7,사원명부1,MATCH(E8,필드명_사원명부1,0),0),"")</f>
        <v>690214-1******</v>
      </c>
    </row>
    <row r="9" spans="2:6" ht="7.5" customHeight="1"/>
    <row r="10" spans="2:6" ht="27.75" customHeight="1">
      <c r="B10" s="123" t="s">
        <v>310</v>
      </c>
      <c r="C10" s="123"/>
      <c r="D10" s="123"/>
      <c r="E10" s="123"/>
      <c r="F10" s="123"/>
    </row>
    <row r="11" spans="2:6" ht="25.5" customHeight="1">
      <c r="B11" s="16" t="s">
        <v>311</v>
      </c>
      <c r="C11" s="127" t="s">
        <v>312</v>
      </c>
      <c r="D11" s="127"/>
      <c r="E11" s="16" t="s">
        <v>313</v>
      </c>
      <c r="F11" s="17" t="s">
        <v>314</v>
      </c>
    </row>
    <row r="12" spans="2:6" ht="25.5" customHeight="1">
      <c r="B12" s="16" t="s">
        <v>315</v>
      </c>
      <c r="C12" s="127" t="s">
        <v>316</v>
      </c>
      <c r="D12" s="127"/>
      <c r="E12" s="18" t="s">
        <v>317</v>
      </c>
      <c r="F12" s="17" t="s">
        <v>318</v>
      </c>
    </row>
    <row r="13" spans="2:6" ht="7.5" customHeight="1">
      <c r="B13" s="19"/>
      <c r="C13" s="19"/>
      <c r="D13" s="19"/>
      <c r="E13" s="19"/>
      <c r="F13" s="19"/>
    </row>
    <row r="14" spans="2:6" ht="27.75" customHeight="1">
      <c r="B14" s="123" t="s">
        <v>319</v>
      </c>
      <c r="C14" s="123"/>
      <c r="D14" s="123"/>
      <c r="E14" s="123"/>
      <c r="F14" s="123"/>
    </row>
    <row r="15" spans="2:6" ht="25.5" customHeight="1">
      <c r="B15" s="20" t="s">
        <v>320</v>
      </c>
      <c r="C15" s="128"/>
      <c r="D15" s="128"/>
      <c r="E15" s="20" t="s">
        <v>321</v>
      </c>
      <c r="F15" s="21" t="s">
        <v>322</v>
      </c>
    </row>
    <row r="16" spans="2:6" ht="25.5" customHeight="1">
      <c r="B16" s="20" t="s">
        <v>323</v>
      </c>
      <c r="C16" s="128"/>
      <c r="D16" s="128"/>
      <c r="E16" s="20" t="s">
        <v>324</v>
      </c>
      <c r="F16" s="22"/>
    </row>
    <row r="17" spans="2:6" ht="25.5" customHeight="1">
      <c r="B17" s="20" t="s">
        <v>325</v>
      </c>
      <c r="C17" s="128" t="s">
        <v>326</v>
      </c>
      <c r="D17" s="128"/>
      <c r="E17" s="128"/>
      <c r="F17" s="128"/>
    </row>
    <row r="18" spans="2:6" ht="25.5" customHeight="1">
      <c r="B18" s="129" t="s">
        <v>327</v>
      </c>
      <c r="C18" s="23" t="s">
        <v>328</v>
      </c>
      <c r="D18" s="130" t="s">
        <v>329</v>
      </c>
      <c r="E18" s="130"/>
      <c r="F18" s="130"/>
    </row>
    <row r="19" spans="2:6" ht="25.5" customHeight="1">
      <c r="B19" s="129"/>
      <c r="C19" s="23" t="s">
        <v>330</v>
      </c>
      <c r="D19" s="131" t="s">
        <v>331</v>
      </c>
      <c r="E19" s="131"/>
      <c r="F19" s="131"/>
    </row>
    <row r="20" spans="2:6" ht="25.5" customHeight="1">
      <c r="B20" s="20" t="s">
        <v>332</v>
      </c>
      <c r="C20" s="16" t="s">
        <v>333</v>
      </c>
      <c r="D20" s="21" t="s">
        <v>334</v>
      </c>
      <c r="E20" s="16" t="s">
        <v>335</v>
      </c>
      <c r="F20" s="21" t="s">
        <v>336</v>
      </c>
    </row>
    <row r="21" spans="2:6" ht="25.5" customHeight="1">
      <c r="B21" s="20" t="s">
        <v>335</v>
      </c>
      <c r="C21" s="128" t="s">
        <v>337</v>
      </c>
      <c r="D21" s="128"/>
      <c r="E21" s="128"/>
      <c r="F21" s="128"/>
    </row>
    <row r="22" spans="2:6" ht="25.5" customHeight="1">
      <c r="B22" s="20" t="s">
        <v>338</v>
      </c>
      <c r="C22" s="128"/>
      <c r="D22" s="128"/>
      <c r="E22" s="128"/>
      <c r="F22" s="128"/>
    </row>
    <row r="23" spans="2:6" ht="7.5" customHeight="1">
      <c r="B23" s="24"/>
      <c r="C23" s="25"/>
      <c r="D23" s="24"/>
      <c r="E23" s="24"/>
      <c r="F23" s="24"/>
    </row>
    <row r="24" spans="2:6" ht="27.75" customHeight="1">
      <c r="B24" s="123" t="s">
        <v>339</v>
      </c>
      <c r="C24" s="123"/>
      <c r="D24" s="123"/>
      <c r="E24" s="123"/>
      <c r="F24" s="123"/>
    </row>
    <row r="25" spans="2:6" ht="25.5" customHeight="1">
      <c r="B25" s="20" t="s">
        <v>340</v>
      </c>
      <c r="C25" s="128"/>
      <c r="D25" s="128"/>
      <c r="E25" s="128"/>
      <c r="F25" s="128"/>
    </row>
    <row r="26" spans="2:6" ht="25.5" customHeight="1">
      <c r="B26" s="26" t="s">
        <v>341</v>
      </c>
      <c r="C26" s="128" t="s">
        <v>342</v>
      </c>
      <c r="D26" s="128"/>
      <c r="E26" s="128"/>
      <c r="F26" s="128"/>
    </row>
    <row r="27" spans="2:6" ht="25.5" customHeight="1">
      <c r="B27" s="132" t="s">
        <v>343</v>
      </c>
      <c r="C27" s="132"/>
      <c r="D27" s="132"/>
      <c r="E27" s="132"/>
      <c r="F27" s="132"/>
    </row>
    <row r="28" spans="2:6" ht="9" customHeight="1">
      <c r="B28" s="133"/>
      <c r="C28" s="133"/>
      <c r="D28" s="133"/>
      <c r="E28" s="133"/>
      <c r="F28" s="133"/>
    </row>
    <row r="29" spans="2:6" ht="30" customHeight="1">
      <c r="B29" s="134" t="s">
        <v>344</v>
      </c>
      <c r="C29" s="134"/>
      <c r="D29" s="134"/>
      <c r="E29" s="134"/>
      <c r="F29" s="134"/>
    </row>
    <row r="30" spans="2:6" ht="27.75" customHeight="1">
      <c r="B30" s="27"/>
      <c r="C30" s="27"/>
      <c r="D30" s="27"/>
      <c r="E30" s="28" t="s">
        <v>345</v>
      </c>
      <c r="F30" s="29" t="str">
        <f>D4</f>
        <v>홍길동</v>
      </c>
    </row>
    <row r="31" spans="2:6" ht="27.75" customHeight="1">
      <c r="B31" s="27"/>
      <c r="C31" s="27"/>
      <c r="D31" s="27"/>
      <c r="E31" s="28" t="s">
        <v>346</v>
      </c>
      <c r="F31" s="29" t="str">
        <f>D7</f>
        <v>김부식</v>
      </c>
    </row>
    <row r="32" spans="2:6">
      <c r="B32" s="30"/>
      <c r="C32" s="30"/>
      <c r="D32" s="30"/>
      <c r="E32" s="30"/>
      <c r="F32" s="30"/>
    </row>
  </sheetData>
  <mergeCells count="23">
    <mergeCell ref="C25:F25"/>
    <mergeCell ref="C26:F26"/>
    <mergeCell ref="B27:F27"/>
    <mergeCell ref="B28:F28"/>
    <mergeCell ref="B29:F29"/>
    <mergeCell ref="B24:F24"/>
    <mergeCell ref="C11:D11"/>
    <mergeCell ref="C12:D12"/>
    <mergeCell ref="B14:F14"/>
    <mergeCell ref="C15:D15"/>
    <mergeCell ref="C16:D16"/>
    <mergeCell ref="C17:F17"/>
    <mergeCell ref="B18:B19"/>
    <mergeCell ref="D18:F18"/>
    <mergeCell ref="D19:F19"/>
    <mergeCell ref="C21:F21"/>
    <mergeCell ref="C22:F22"/>
    <mergeCell ref="B10:F10"/>
    <mergeCell ref="B1:F1"/>
    <mergeCell ref="B3:F3"/>
    <mergeCell ref="B4:B6"/>
    <mergeCell ref="D6:F6"/>
    <mergeCell ref="B7:B8"/>
  </mergeCells>
  <phoneticPr fontId="2" type="noConversion"/>
  <dataValidations count="1">
    <dataValidation type="list" allowBlank="1" showInputMessage="1" showErrorMessage="1" sqref="D7" xr:uid="{47A4F6E0-6114-4497-99F6-2DEB88B349B6}">
      <formula1>성명1</formula1>
    </dataValidation>
  </dataValidations>
  <pageMargins left="0.70866141732283472" right="0.70866141732283472" top="0.74803149606299213" bottom="0.55118110236220474" header="0.19685039370078741" footer="0.19685039370078741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2F84-20A2-48B2-A201-1C69637E32C0}">
  <sheetPr>
    <tabColor theme="7" tint="0.39997558519241921"/>
  </sheetPr>
  <dimension ref="B1:E13"/>
  <sheetViews>
    <sheetView showGridLines="0" view="pageLayout" zoomScaleNormal="100" workbookViewId="0">
      <selection activeCell="B7" sqref="B7"/>
    </sheetView>
  </sheetViews>
  <sheetFormatPr defaultRowHeight="16.5"/>
  <cols>
    <col min="1" max="1" width="3.125" customWidth="1"/>
    <col min="2" max="2" width="29.625" customWidth="1"/>
    <col min="3" max="3" width="27.875" customWidth="1"/>
    <col min="4" max="4" width="29.625" customWidth="1"/>
    <col min="5" max="5" width="27.875" customWidth="1"/>
  </cols>
  <sheetData>
    <row r="1" spans="2:5" ht="9" customHeight="1"/>
    <row r="2" spans="2:5" ht="33.75" customHeight="1">
      <c r="B2" s="135">
        <v>7</v>
      </c>
      <c r="C2" s="135"/>
      <c r="D2" s="135"/>
      <c r="E2" s="135"/>
    </row>
    <row r="3" spans="2:5" ht="37.5" customHeight="1">
      <c r="B3" s="67" t="str">
        <f>TEXT(DATE(2018,B2+1,10),"지급일 : YYYY년 M월 D일")</f>
        <v>지급일 : 2018년 8월 10일</v>
      </c>
      <c r="E3" s="68" t="str">
        <f>TEXT(DATE(2018,B2+1,1),"작성일 : YYYY년 M월 D일")</f>
        <v>작성일 : 2018년 8월 1일</v>
      </c>
    </row>
    <row r="4" spans="2:5" ht="35.25" customHeight="1">
      <c r="B4" s="69" t="s">
        <v>297</v>
      </c>
      <c r="C4" s="71" t="s">
        <v>59</v>
      </c>
      <c r="D4" s="69" t="s">
        <v>523</v>
      </c>
      <c r="E4" s="77">
        <f>IFERROR(VLOOKUP($C$4,사원명부1,MATCH(D4,필드명_사원명부1,0),0),"")</f>
        <v>39708</v>
      </c>
    </row>
    <row r="5" spans="2:5" ht="35.25" customHeight="1">
      <c r="B5" s="69" t="s">
        <v>509</v>
      </c>
      <c r="C5" s="12" t="str">
        <f>IFERROR(VLOOKUP($C$4,사원명부1,MATCH(B5,필드명_사원명부1,0),0),"")</f>
        <v>영업1팀</v>
      </c>
      <c r="D5" s="69" t="s">
        <v>510</v>
      </c>
      <c r="E5" s="12" t="str">
        <f>IFERROR(VLOOKUP($C$4,사원명부1,MATCH(D5,필드명_사원명부1,0),0),"")</f>
        <v>대리</v>
      </c>
    </row>
    <row r="6" spans="2:5" ht="35.25" customHeight="1">
      <c r="B6" s="69" t="s">
        <v>320</v>
      </c>
      <c r="C6" s="12">
        <f>IFERROR(VLOOKUP($C$4,사원명부1,MATCH(B6,필드명_사원명부1,0),0),"")</f>
        <v>2700000</v>
      </c>
      <c r="D6" s="69" t="s">
        <v>511</v>
      </c>
      <c r="E6" s="70">
        <f>IF($C$4="","",C6*0.0066)</f>
        <v>17820</v>
      </c>
    </row>
    <row r="7" spans="2:5" ht="35.25" customHeight="1">
      <c r="B7" s="69" t="s">
        <v>324</v>
      </c>
      <c r="C7" s="70">
        <f>IF($C$4="","",100000)</f>
        <v>100000</v>
      </c>
      <c r="D7" s="69" t="s">
        <v>512</v>
      </c>
      <c r="E7" s="70">
        <f>IF($C$4="","",(C6+C9+C10+C11)*0.045)</f>
        <v>122850</v>
      </c>
    </row>
    <row r="8" spans="2:5" ht="35.25" customHeight="1">
      <c r="B8" s="69" t="s">
        <v>513</v>
      </c>
      <c r="C8" s="70">
        <f>IF($C$4="","",100000)</f>
        <v>100000</v>
      </c>
      <c r="D8" s="69" t="s">
        <v>514</v>
      </c>
      <c r="E8" s="70">
        <f>IF($C$4="","",(C6+C9+C10+C11)*0.05)</f>
        <v>136500</v>
      </c>
    </row>
    <row r="9" spans="2:5" ht="35.25" customHeight="1">
      <c r="B9" s="69" t="s">
        <v>515</v>
      </c>
      <c r="C9" s="70">
        <f>IF($C$4="","",30000)</f>
        <v>30000</v>
      </c>
      <c r="D9" s="69" t="s">
        <v>516</v>
      </c>
      <c r="E9" s="70">
        <f>IF($C$4="","",E8*0.0655)</f>
        <v>8940.75</v>
      </c>
    </row>
    <row r="10" spans="2:5" ht="35.25" customHeight="1">
      <c r="B10" s="69" t="s">
        <v>517</v>
      </c>
      <c r="C10" s="70">
        <f>IF($C$4="","",0)</f>
        <v>0</v>
      </c>
      <c r="D10" s="69" t="s">
        <v>518</v>
      </c>
      <c r="E10" s="70">
        <f>IF($C$4="","",10000)</f>
        <v>10000</v>
      </c>
    </row>
    <row r="11" spans="2:5" ht="35.25" customHeight="1">
      <c r="B11" s="69" t="s">
        <v>330</v>
      </c>
      <c r="C11" s="70">
        <f>IF($C$4="","",0)</f>
        <v>0</v>
      </c>
      <c r="D11" s="69" t="s">
        <v>519</v>
      </c>
      <c r="E11" s="70">
        <f>IF($C$4="","",10000)</f>
        <v>10000</v>
      </c>
    </row>
    <row r="12" spans="2:5" ht="35.25" customHeight="1">
      <c r="B12" s="69" t="s">
        <v>520</v>
      </c>
      <c r="C12" s="70">
        <f>IF($C$4="","",SUM(C6:C11))</f>
        <v>2930000</v>
      </c>
      <c r="D12" s="69" t="s">
        <v>521</v>
      </c>
      <c r="E12" s="70">
        <f>IF(C4="","",SUM(E6:E11))</f>
        <v>306110.75</v>
      </c>
    </row>
    <row r="13" spans="2:5" ht="50.25" customHeight="1">
      <c r="B13" s="69" t="s">
        <v>522</v>
      </c>
      <c r="C13" s="136">
        <f>IF(C4="","",C12-E12)</f>
        <v>2623889.25</v>
      </c>
      <c r="D13" s="136"/>
      <c r="E13" s="136"/>
    </row>
  </sheetData>
  <mergeCells count="2">
    <mergeCell ref="B2:E2"/>
    <mergeCell ref="C13:E13"/>
  </mergeCells>
  <phoneticPr fontId="2" type="noConversion"/>
  <dataValidations count="1">
    <dataValidation type="list" allowBlank="1" showInputMessage="1" showErrorMessage="1" sqref="C4" xr:uid="{72AE68A8-3FB6-4721-8868-E09775224F41}">
      <formula1>성명1</formula1>
    </dataValidation>
  </dataValidation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DD22-0E32-4318-80D3-87AC4B19E22B}">
  <sheetPr codeName="Sheet1">
    <tabColor theme="4"/>
  </sheetPr>
  <dimension ref="B1:D9"/>
  <sheetViews>
    <sheetView workbookViewId="0">
      <selection activeCell="I12" sqref="I12"/>
    </sheetView>
  </sheetViews>
  <sheetFormatPr defaultRowHeight="16.5"/>
  <cols>
    <col min="1" max="1" width="1.75" customWidth="1"/>
    <col min="2" max="2" width="12.75" customWidth="1"/>
    <col min="3" max="3" width="3.625" customWidth="1"/>
  </cols>
  <sheetData>
    <row r="1" spans="2:4">
      <c r="B1" t="s">
        <v>354</v>
      </c>
    </row>
    <row r="3" spans="2:4">
      <c r="B3" s="108" t="s">
        <v>353</v>
      </c>
      <c r="D3" s="2" t="s">
        <v>352</v>
      </c>
    </row>
    <row r="4" spans="2:4">
      <c r="B4" s="109" t="s">
        <v>556</v>
      </c>
      <c r="D4" s="1" t="s">
        <v>351</v>
      </c>
    </row>
    <row r="5" spans="2:4">
      <c r="B5" s="109" t="s">
        <v>557</v>
      </c>
      <c r="D5" s="1" t="s">
        <v>350</v>
      </c>
    </row>
    <row r="6" spans="2:4">
      <c r="B6" s="109" t="s">
        <v>558</v>
      </c>
      <c r="D6" s="1" t="s">
        <v>349</v>
      </c>
    </row>
    <row r="7" spans="2:4">
      <c r="B7" s="109" t="s">
        <v>559</v>
      </c>
      <c r="D7" s="1" t="s">
        <v>348</v>
      </c>
    </row>
    <row r="8" spans="2:4">
      <c r="B8" s="109" t="s">
        <v>560</v>
      </c>
      <c r="D8" s="1" t="s">
        <v>347</v>
      </c>
    </row>
    <row r="9" spans="2:4">
      <c r="B9" s="109" t="s">
        <v>561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AE83D-5258-474C-BEFB-8E79C365D14C}">
  <sheetPr codeName="Sheet2">
    <tabColor theme="4"/>
  </sheetPr>
  <dimension ref="B1:C34"/>
  <sheetViews>
    <sheetView workbookViewId="0"/>
  </sheetViews>
  <sheetFormatPr defaultRowHeight="16.5"/>
  <cols>
    <col min="1" max="1" width="2.125" customWidth="1"/>
    <col min="2" max="2" width="13.75" bestFit="1" customWidth="1"/>
    <col min="3" max="3" width="11.5" customWidth="1"/>
  </cols>
  <sheetData>
    <row r="1" spans="2:3" ht="10.5" customHeight="1"/>
    <row r="2" spans="2:3" ht="26.25">
      <c r="B2" s="137" t="s">
        <v>357</v>
      </c>
      <c r="C2" s="137"/>
    </row>
    <row r="3" spans="2:3" ht="7.5" customHeight="1"/>
    <row r="4" spans="2:3">
      <c r="B4" s="2" t="s">
        <v>356</v>
      </c>
      <c r="C4" s="2" t="s">
        <v>355</v>
      </c>
    </row>
    <row r="5" spans="2:3">
      <c r="B5" s="109" t="s">
        <v>562</v>
      </c>
      <c r="C5" s="7">
        <v>23000</v>
      </c>
    </row>
    <row r="6" spans="2:3">
      <c r="B6" s="109" t="s">
        <v>563</v>
      </c>
      <c r="C6" s="7">
        <v>25000</v>
      </c>
    </row>
    <row r="7" spans="2:3">
      <c r="B7" s="109" t="s">
        <v>564</v>
      </c>
      <c r="C7" s="7">
        <v>30000</v>
      </c>
    </row>
    <row r="8" spans="2:3">
      <c r="B8" s="109" t="s">
        <v>565</v>
      </c>
      <c r="C8" s="7">
        <v>35000</v>
      </c>
    </row>
    <row r="9" spans="2:3">
      <c r="B9" s="109" t="s">
        <v>566</v>
      </c>
      <c r="C9" s="7">
        <v>40000</v>
      </c>
    </row>
    <row r="10" spans="2:3">
      <c r="B10" s="109" t="s">
        <v>567</v>
      </c>
      <c r="C10" s="7">
        <v>28000</v>
      </c>
    </row>
    <row r="11" spans="2:3">
      <c r="B11" s="109" t="s">
        <v>568</v>
      </c>
      <c r="C11" s="7">
        <v>33000</v>
      </c>
    </row>
    <row r="12" spans="2:3">
      <c r="B12" s="109" t="s">
        <v>569</v>
      </c>
      <c r="C12" s="7">
        <v>38000</v>
      </c>
    </row>
    <row r="13" spans="2:3">
      <c r="B13" s="109" t="s">
        <v>570</v>
      </c>
      <c r="C13" s="7">
        <v>45000</v>
      </c>
    </row>
    <row r="14" spans="2:3">
      <c r="B14" s="109" t="s">
        <v>571</v>
      </c>
      <c r="C14" s="7">
        <v>50000</v>
      </c>
    </row>
    <row r="15" spans="2:3">
      <c r="B15" s="109" t="s">
        <v>572</v>
      </c>
      <c r="C15" s="7">
        <v>18000</v>
      </c>
    </row>
    <row r="16" spans="2:3">
      <c r="B16" s="109" t="s">
        <v>573</v>
      </c>
      <c r="C16" s="7">
        <v>20000</v>
      </c>
    </row>
    <row r="17" spans="2:3">
      <c r="B17" s="109" t="s">
        <v>574</v>
      </c>
      <c r="C17" s="7">
        <v>23000</v>
      </c>
    </row>
    <row r="18" spans="2:3">
      <c r="B18" s="109" t="s">
        <v>575</v>
      </c>
      <c r="C18" s="7">
        <v>25000</v>
      </c>
    </row>
    <row r="19" spans="2:3">
      <c r="B19" s="109" t="s">
        <v>576</v>
      </c>
      <c r="C19" s="7">
        <v>30000</v>
      </c>
    </row>
    <row r="20" spans="2:3">
      <c r="B20" s="109" t="s">
        <v>577</v>
      </c>
      <c r="C20" s="7">
        <v>45000</v>
      </c>
    </row>
    <row r="21" spans="2:3">
      <c r="B21" s="109" t="s">
        <v>578</v>
      </c>
      <c r="C21" s="7">
        <v>48000</v>
      </c>
    </row>
    <row r="22" spans="2:3">
      <c r="B22" s="109" t="s">
        <v>579</v>
      </c>
      <c r="C22" s="7">
        <v>55000</v>
      </c>
    </row>
    <row r="23" spans="2:3">
      <c r="B23" s="109" t="s">
        <v>580</v>
      </c>
      <c r="C23" s="7">
        <v>60000</v>
      </c>
    </row>
    <row r="24" spans="2:3">
      <c r="B24" s="109" t="s">
        <v>581</v>
      </c>
      <c r="C24" s="7">
        <v>70000</v>
      </c>
    </row>
    <row r="25" spans="2:3">
      <c r="B25" s="109" t="s">
        <v>582</v>
      </c>
      <c r="C25" s="7">
        <v>34000</v>
      </c>
    </row>
    <row r="26" spans="2:3">
      <c r="B26" s="109" t="s">
        <v>583</v>
      </c>
      <c r="C26" s="7">
        <v>37000</v>
      </c>
    </row>
    <row r="27" spans="2:3">
      <c r="B27" s="109" t="s">
        <v>584</v>
      </c>
      <c r="C27" s="7">
        <v>42000</v>
      </c>
    </row>
    <row r="28" spans="2:3">
      <c r="B28" s="109" t="s">
        <v>585</v>
      </c>
      <c r="C28" s="7">
        <v>44000</v>
      </c>
    </row>
    <row r="29" spans="2:3">
      <c r="B29" s="109" t="s">
        <v>586</v>
      </c>
      <c r="C29" s="7">
        <v>55000</v>
      </c>
    </row>
    <row r="30" spans="2:3">
      <c r="B30" s="109" t="s">
        <v>587</v>
      </c>
      <c r="C30" s="7">
        <v>43000</v>
      </c>
    </row>
    <row r="31" spans="2:3">
      <c r="B31" s="109" t="s">
        <v>588</v>
      </c>
      <c r="C31" s="7">
        <v>49000</v>
      </c>
    </row>
    <row r="32" spans="2:3">
      <c r="B32" s="109" t="s">
        <v>589</v>
      </c>
      <c r="C32" s="7">
        <v>56000</v>
      </c>
    </row>
    <row r="33" spans="2:3">
      <c r="B33" s="109" t="s">
        <v>590</v>
      </c>
      <c r="C33" s="7">
        <v>63000</v>
      </c>
    </row>
    <row r="34" spans="2:3">
      <c r="B34" s="109" t="s">
        <v>591</v>
      </c>
      <c r="C34" s="7">
        <v>80000</v>
      </c>
    </row>
  </sheetData>
  <mergeCells count="1">
    <mergeCell ref="B2:C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912A-27CA-4995-84A3-86B36D46949D}">
  <sheetPr codeName="Sheet3">
    <tabColor theme="4"/>
  </sheetPr>
  <dimension ref="B2:K15"/>
  <sheetViews>
    <sheetView workbookViewId="0">
      <selection activeCell="G26" sqref="G26"/>
    </sheetView>
  </sheetViews>
  <sheetFormatPr defaultRowHeight="16.5"/>
  <cols>
    <col min="1" max="1" width="2.5" customWidth="1"/>
    <col min="2" max="2" width="5.25" bestFit="1" customWidth="1"/>
    <col min="3" max="3" width="17.25" bestFit="1" customWidth="1"/>
    <col min="4" max="4" width="9" bestFit="1" customWidth="1"/>
    <col min="5" max="5" width="15.875" bestFit="1" customWidth="1"/>
    <col min="6" max="6" width="9" bestFit="1" customWidth="1"/>
    <col min="7" max="7" width="23" customWidth="1"/>
    <col min="8" max="9" width="5.25" bestFit="1" customWidth="1"/>
    <col min="11" max="11" width="13.5" customWidth="1"/>
  </cols>
  <sheetData>
    <row r="2" spans="2:11" ht="30" customHeight="1">
      <c r="B2" s="34" t="s">
        <v>451</v>
      </c>
      <c r="C2" s="34"/>
      <c r="D2" s="34"/>
      <c r="E2" s="34"/>
      <c r="F2" s="34"/>
      <c r="G2" s="34"/>
      <c r="H2" s="34"/>
      <c r="I2" s="34"/>
      <c r="J2" s="34"/>
      <c r="K2" s="34"/>
    </row>
    <row r="3" spans="2:11" ht="6.75" customHeight="1"/>
    <row r="4" spans="2:11">
      <c r="B4" s="2" t="s">
        <v>450</v>
      </c>
      <c r="C4" s="2" t="s">
        <v>449</v>
      </c>
      <c r="D4" s="2" t="s">
        <v>448</v>
      </c>
      <c r="E4" s="2" t="s">
        <v>447</v>
      </c>
      <c r="F4" s="2" t="s">
        <v>446</v>
      </c>
      <c r="G4" s="2" t="s">
        <v>445</v>
      </c>
      <c r="H4" s="2" t="s">
        <v>444</v>
      </c>
      <c r="I4" s="2" t="s">
        <v>443</v>
      </c>
      <c r="J4" s="2" t="s">
        <v>442</v>
      </c>
      <c r="K4" s="2" t="s">
        <v>302</v>
      </c>
    </row>
    <row r="5" spans="2:11">
      <c r="B5" s="1">
        <v>1</v>
      </c>
      <c r="C5" s="32" t="s">
        <v>441</v>
      </c>
      <c r="D5" s="32" t="s">
        <v>440</v>
      </c>
      <c r="E5" s="32" t="s">
        <v>439</v>
      </c>
      <c r="F5" s="31" t="s">
        <v>122</v>
      </c>
      <c r="G5" s="33" t="s">
        <v>438</v>
      </c>
      <c r="H5" s="32" t="s">
        <v>437</v>
      </c>
      <c r="I5" s="32" t="s">
        <v>436</v>
      </c>
      <c r="J5" s="31" t="s">
        <v>435</v>
      </c>
      <c r="K5" s="1" t="s">
        <v>434</v>
      </c>
    </row>
    <row r="6" spans="2:11">
      <c r="B6" s="1">
        <v>2</v>
      </c>
      <c r="C6" s="32" t="s">
        <v>433</v>
      </c>
      <c r="D6" s="32" t="s">
        <v>432</v>
      </c>
      <c r="E6" s="32" t="s">
        <v>431</v>
      </c>
      <c r="F6" s="31" t="s">
        <v>265</v>
      </c>
      <c r="G6" s="33" t="s">
        <v>430</v>
      </c>
      <c r="H6" s="32" t="s">
        <v>429</v>
      </c>
      <c r="I6" s="32" t="s">
        <v>428</v>
      </c>
      <c r="J6" s="31" t="s">
        <v>427</v>
      </c>
      <c r="K6" s="1" t="s">
        <v>426</v>
      </c>
    </row>
    <row r="7" spans="2:11">
      <c r="B7" s="1">
        <v>3</v>
      </c>
      <c r="C7" s="32" t="s">
        <v>425</v>
      </c>
      <c r="D7" s="32" t="s">
        <v>424</v>
      </c>
      <c r="E7" s="32" t="s">
        <v>423</v>
      </c>
      <c r="F7" s="31" t="s">
        <v>237</v>
      </c>
      <c r="G7" s="33" t="s">
        <v>386</v>
      </c>
      <c r="H7" s="32" t="s">
        <v>422</v>
      </c>
      <c r="I7" s="32" t="s">
        <v>421</v>
      </c>
      <c r="J7" s="31" t="s">
        <v>420</v>
      </c>
      <c r="K7" s="1" t="s">
        <v>419</v>
      </c>
    </row>
    <row r="8" spans="2:11">
      <c r="B8" s="1">
        <v>4</v>
      </c>
      <c r="C8" s="32" t="s">
        <v>418</v>
      </c>
      <c r="D8" s="32" t="s">
        <v>417</v>
      </c>
      <c r="E8" s="32" t="s">
        <v>416</v>
      </c>
      <c r="F8" s="31" t="s">
        <v>234</v>
      </c>
      <c r="G8" s="33" t="s">
        <v>378</v>
      </c>
      <c r="H8" s="32" t="s">
        <v>415</v>
      </c>
      <c r="I8" s="32" t="s">
        <v>414</v>
      </c>
      <c r="J8" s="31" t="s">
        <v>413</v>
      </c>
      <c r="K8" s="1" t="s">
        <v>412</v>
      </c>
    </row>
    <row r="9" spans="2:11">
      <c r="B9" s="1">
        <v>5</v>
      </c>
      <c r="C9" s="32" t="s">
        <v>411</v>
      </c>
      <c r="D9" s="32" t="s">
        <v>410</v>
      </c>
      <c r="E9" s="32" t="s">
        <v>409</v>
      </c>
      <c r="F9" s="31" t="s">
        <v>65</v>
      </c>
      <c r="G9" s="33" t="s">
        <v>362</v>
      </c>
      <c r="H9" s="32" t="s">
        <v>408</v>
      </c>
      <c r="I9" s="32" t="s">
        <v>407</v>
      </c>
      <c r="J9" s="31" t="s">
        <v>406</v>
      </c>
      <c r="K9" s="1" t="s">
        <v>405</v>
      </c>
    </row>
    <row r="10" spans="2:11">
      <c r="B10" s="1">
        <v>6</v>
      </c>
      <c r="C10" s="32" t="s">
        <v>404</v>
      </c>
      <c r="D10" s="32" t="s">
        <v>403</v>
      </c>
      <c r="E10" s="32" t="s">
        <v>402</v>
      </c>
      <c r="F10" s="31" t="s">
        <v>288</v>
      </c>
      <c r="G10" s="33" t="s">
        <v>401</v>
      </c>
      <c r="H10" s="32" t="s">
        <v>400</v>
      </c>
      <c r="I10" s="32" t="s">
        <v>399</v>
      </c>
      <c r="J10" s="31" t="s">
        <v>398</v>
      </c>
      <c r="K10" s="1" t="s">
        <v>397</v>
      </c>
    </row>
    <row r="11" spans="2:11">
      <c r="B11" s="1">
        <v>7</v>
      </c>
      <c r="C11" s="32" t="s">
        <v>396</v>
      </c>
      <c r="D11" s="32" t="s">
        <v>395</v>
      </c>
      <c r="E11" s="32" t="s">
        <v>394</v>
      </c>
      <c r="F11" s="31" t="s">
        <v>274</v>
      </c>
      <c r="G11" s="33" t="s">
        <v>362</v>
      </c>
      <c r="H11" s="32" t="s">
        <v>393</v>
      </c>
      <c r="I11" s="32" t="s">
        <v>392</v>
      </c>
      <c r="J11" s="31" t="s">
        <v>391</v>
      </c>
      <c r="K11" s="1" t="s">
        <v>390</v>
      </c>
    </row>
    <row r="12" spans="2:11">
      <c r="B12" s="1">
        <v>8</v>
      </c>
      <c r="C12" s="32" t="s">
        <v>389</v>
      </c>
      <c r="D12" s="32" t="s">
        <v>388</v>
      </c>
      <c r="E12" s="32" t="s">
        <v>387</v>
      </c>
      <c r="F12" s="31" t="s">
        <v>82</v>
      </c>
      <c r="G12" s="33" t="s">
        <v>386</v>
      </c>
      <c r="H12" s="32" t="s">
        <v>385</v>
      </c>
      <c r="I12" s="32" t="s">
        <v>384</v>
      </c>
      <c r="J12" s="31" t="s">
        <v>383</v>
      </c>
      <c r="K12" s="1" t="s">
        <v>382</v>
      </c>
    </row>
    <row r="13" spans="2:11">
      <c r="B13" s="1">
        <v>9</v>
      </c>
      <c r="C13" s="32" t="s">
        <v>381</v>
      </c>
      <c r="D13" s="32" t="s">
        <v>380</v>
      </c>
      <c r="E13" s="32" t="s">
        <v>379</v>
      </c>
      <c r="F13" s="31" t="s">
        <v>156</v>
      </c>
      <c r="G13" s="33" t="s">
        <v>378</v>
      </c>
      <c r="H13" s="32" t="s">
        <v>377</v>
      </c>
      <c r="I13" s="32" t="s">
        <v>376</v>
      </c>
      <c r="J13" s="31" t="s">
        <v>375</v>
      </c>
      <c r="K13" s="1" t="s">
        <v>374</v>
      </c>
    </row>
    <row r="14" spans="2:11">
      <c r="B14" s="1">
        <v>10</v>
      </c>
      <c r="C14" s="32" t="s">
        <v>373</v>
      </c>
      <c r="D14" s="32" t="s">
        <v>372</v>
      </c>
      <c r="E14" s="32" t="s">
        <v>371</v>
      </c>
      <c r="F14" s="31" t="s">
        <v>174</v>
      </c>
      <c r="G14" s="33" t="s">
        <v>370</v>
      </c>
      <c r="H14" s="32" t="s">
        <v>369</v>
      </c>
      <c r="I14" s="32" t="s">
        <v>368</v>
      </c>
      <c r="J14" s="31" t="s">
        <v>367</v>
      </c>
      <c r="K14" s="1" t="s">
        <v>366</v>
      </c>
    </row>
    <row r="15" spans="2:11">
      <c r="B15" s="1">
        <v>11</v>
      </c>
      <c r="C15" s="32" t="s">
        <v>365</v>
      </c>
      <c r="D15" s="32" t="s">
        <v>364</v>
      </c>
      <c r="E15" s="32" t="s">
        <v>363</v>
      </c>
      <c r="F15" s="31" t="s">
        <v>159</v>
      </c>
      <c r="G15" s="33" t="s">
        <v>362</v>
      </c>
      <c r="H15" s="32" t="s">
        <v>361</v>
      </c>
      <c r="I15" s="32" t="s">
        <v>360</v>
      </c>
      <c r="J15" s="31" t="s">
        <v>359</v>
      </c>
      <c r="K15" s="1" t="s">
        <v>358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20</vt:i4>
      </vt:variant>
      <vt:variant>
        <vt:lpstr>이름 지정된 범위</vt:lpstr>
      </vt:variant>
      <vt:variant>
        <vt:i4>9</vt:i4>
      </vt:variant>
    </vt:vector>
  </HeadingPairs>
  <TitlesOfParts>
    <vt:vector size="29" baseType="lpstr">
      <vt:lpstr>VLOOKUP정의</vt:lpstr>
      <vt:lpstr>VLOOKUP이해</vt:lpstr>
      <vt:lpstr>근사값</vt:lpstr>
      <vt:lpstr>DB_사원명부</vt:lpstr>
      <vt:lpstr>근로계약서</vt:lpstr>
      <vt:lpstr>급여명세서</vt:lpstr>
      <vt:lpstr>DB_품명&amp;규격</vt:lpstr>
      <vt:lpstr>DB_단가표</vt:lpstr>
      <vt:lpstr>DB_거래처명부</vt:lpstr>
      <vt:lpstr>양식_견적서</vt:lpstr>
      <vt:lpstr>양식_거래명세표</vt:lpstr>
      <vt:lpstr>연습_DB_사원명부</vt:lpstr>
      <vt:lpstr>연습_근로계약서</vt:lpstr>
      <vt:lpstr>연습_급여명세서</vt:lpstr>
      <vt:lpstr>연습_DB_품명&amp;규격</vt:lpstr>
      <vt:lpstr>연습_DB_단가표</vt:lpstr>
      <vt:lpstr>연습_DB_거래처명부</vt:lpstr>
      <vt:lpstr>연습_양식_견적서</vt:lpstr>
      <vt:lpstr>연습_양식_거래명세표</vt:lpstr>
      <vt:lpstr>연습_INDIRECT</vt:lpstr>
      <vt:lpstr>거래처명1</vt:lpstr>
      <vt:lpstr>거래처명부1</vt:lpstr>
      <vt:lpstr>규격1</vt:lpstr>
      <vt:lpstr>단가표1</vt:lpstr>
      <vt:lpstr>사원명부1</vt:lpstr>
      <vt:lpstr>성명1</vt:lpstr>
      <vt:lpstr>품명1</vt:lpstr>
      <vt:lpstr>필드명_거래처명부1</vt:lpstr>
      <vt:lpstr>필드명_사원명부1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엑셀레이터</dc:creator>
  <cp:lastModifiedBy>엑셀레이터</cp:lastModifiedBy>
  <dcterms:created xsi:type="dcterms:W3CDTF">2017-11-12T04:39:34Z</dcterms:created>
  <dcterms:modified xsi:type="dcterms:W3CDTF">2017-11-19T13:07:42Z</dcterms:modified>
</cp:coreProperties>
</file>