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24" tabRatio="500"/>
  </bookViews>
  <sheets>
    <sheet name="meta_dict" sheetId="2" r:id="rId1"/>
    <sheet name="etl_config" sheetId="3" r:id="rId2"/>
    <sheet name="etl_db_info" sheetId="4" r:id="rId3"/>
    <sheet name="etl_type_convert" sheetId="8" r:id="rId4"/>
    <sheet name="etl_db_info_hive" sheetId="5" state="hidden" r:id="rId5"/>
    <sheet name="etl_db_info_mysql" sheetId="6" state="hidden" r:id="rId6"/>
    <sheet name="etl_db_info_oracle" sheetId="7" state="hidden" r:id="rId7"/>
  </sheets>
  <definedNames>
    <definedName name="_xlnm._FilterDatabase" localSheetId="0" hidden="1">meta_dict!$A$1:$I$170</definedName>
  </definedNames>
  <calcPr calcId="144525"/>
</workbook>
</file>

<file path=xl/sharedStrings.xml><?xml version="1.0" encoding="utf-8"?>
<sst xmlns="http://schemas.openxmlformats.org/spreadsheetml/2006/main" count="435">
  <si>
    <t>表名</t>
  </si>
  <si>
    <t>字段名</t>
  </si>
  <si>
    <t>字段类型</t>
  </si>
  <si>
    <t>默认值</t>
  </si>
  <si>
    <t>表中文名</t>
  </si>
  <si>
    <t>字段中文名</t>
  </si>
  <si>
    <t>是否主键</t>
  </si>
  <si>
    <t>Key名称</t>
  </si>
  <si>
    <t>备注</t>
  </si>
  <si>
    <t>meta_dict</t>
  </si>
  <si>
    <t>table_name</t>
  </si>
  <si>
    <t>varchar(128)</t>
  </si>
  <si>
    <t>元数据字典表</t>
  </si>
  <si>
    <t>column_name</t>
  </si>
  <si>
    <t>column_type</t>
  </si>
  <si>
    <t>default_value</t>
  </si>
  <si>
    <t>varchar(32)</t>
  </si>
  <si>
    <t>table_cn_name</t>
  </si>
  <si>
    <t>varchar(2048)</t>
  </si>
  <si>
    <t>column_cn_name</t>
  </si>
  <si>
    <t>is_pk</t>
  </si>
  <si>
    <t>key_name</t>
  </si>
  <si>
    <t>varchar(256)</t>
  </si>
  <si>
    <t>此字段为Python程序用</t>
  </si>
  <si>
    <t>remark</t>
  </si>
  <si>
    <t>etl_config</t>
  </si>
  <si>
    <t>parameter</t>
  </si>
  <si>
    <t>系统配置</t>
  </si>
  <si>
    <t>参数名</t>
  </si>
  <si>
    <t>value</t>
  </si>
  <si>
    <t>varchar(512)</t>
  </si>
  <si>
    <t>参数值</t>
  </si>
  <si>
    <t>etl_db_info</t>
  </si>
  <si>
    <t>level</t>
  </si>
  <si>
    <t>etl数据库信息</t>
  </si>
  <si>
    <t>模型层次</t>
  </si>
  <si>
    <t>type</t>
  </si>
  <si>
    <t>源数据库类型</t>
  </si>
  <si>
    <t>version</t>
  </si>
  <si>
    <t>版本</t>
  </si>
  <si>
    <t>sid</t>
  </si>
  <si>
    <t>实例名或数据库名</t>
  </si>
  <si>
    <t>schema_v</t>
  </si>
  <si>
    <t>模式名或数据库名</t>
  </si>
  <si>
    <t>charset</t>
  </si>
  <si>
    <t>字符集</t>
  </si>
  <si>
    <t>ip</t>
  </si>
  <si>
    <t>IP地址</t>
  </si>
  <si>
    <t>port</t>
  </si>
  <si>
    <t>decimal(16)</t>
  </si>
  <si>
    <t>端口</t>
  </si>
  <si>
    <t>username</t>
  </si>
  <si>
    <t>用户名</t>
  </si>
  <si>
    <t>password</t>
  </si>
  <si>
    <t>密码</t>
  </si>
  <si>
    <t>src_system</t>
  </si>
  <si>
    <t>sys</t>
  </si>
  <si>
    <t>源系统系统级信息</t>
  </si>
  <si>
    <t>源系统简称</t>
  </si>
  <si>
    <t>src_table</t>
  </si>
  <si>
    <t>源系统接口级信息</t>
  </si>
  <si>
    <t>源模式名或数据库名</t>
  </si>
  <si>
    <t>源表名</t>
  </si>
  <si>
    <t>源表中文名</t>
  </si>
  <si>
    <t>inc_cdt</t>
  </si>
  <si>
    <t>增量条件</t>
  </si>
  <si>
    <t>if_mark</t>
  </si>
  <si>
    <t>增全量标志，I或F</t>
  </si>
  <si>
    <t>table_type</t>
  </si>
  <si>
    <t>源表类型，状态表（ST）或流水表（EV）</t>
  </si>
  <si>
    <t>template_code</t>
  </si>
  <si>
    <t>算法模板文件</t>
  </si>
  <si>
    <t>is_put_to_etldb</t>
  </si>
  <si>
    <t>是否入库</t>
  </si>
  <si>
    <t>src_column</t>
  </si>
  <si>
    <t>源系统字段级信息</t>
  </si>
  <si>
    <t>column_id</t>
  </si>
  <si>
    <t>int</t>
  </si>
  <si>
    <t>源字段序号</t>
  </si>
  <si>
    <t>源字段名称</t>
  </si>
  <si>
    <t>源字段类型</t>
  </si>
  <si>
    <t>源字段中文名</t>
  </si>
  <si>
    <t>not_null</t>
  </si>
  <si>
    <t>是否不为空</t>
  </si>
  <si>
    <t>is_dk</t>
  </si>
  <si>
    <t>是否分布键(nz),分桶键(hive)</t>
  </si>
  <si>
    <t>etl_type_convert</t>
  </si>
  <si>
    <t>src_db_type</t>
  </si>
  <si>
    <t>数据类型转换信息</t>
  </si>
  <si>
    <t>src_column_type</t>
  </si>
  <si>
    <t>tgt_db_type</t>
  </si>
  <si>
    <t>目标数据库类型</t>
  </si>
  <si>
    <t>tgt_column_type</t>
  </si>
  <si>
    <t>tgt_column_big_type</t>
  </si>
  <si>
    <t>字段大类类型</t>
  </si>
  <si>
    <t>tgt_column_length</t>
  </si>
  <si>
    <t>字段长度</t>
  </si>
  <si>
    <t>tgt_column_default</t>
  </si>
  <si>
    <t>字段默认值</t>
  </si>
  <si>
    <t>tgt_column_format</t>
  </si>
  <si>
    <t>字段格式化</t>
  </si>
  <si>
    <t>convert_mode</t>
  </si>
  <si>
    <t>varchar(1)</t>
  </si>
  <si>
    <t>转换方式（0:替换关键字，1:替换全部）</t>
  </si>
  <si>
    <t>etl_itl_table</t>
  </si>
  <si>
    <t>itl层表级信息</t>
  </si>
  <si>
    <t>itl层表名</t>
  </si>
  <si>
    <t>itl层表中文名</t>
  </si>
  <si>
    <t>data_path</t>
  </si>
  <si>
    <t>数据文件存储路径</t>
  </si>
  <si>
    <t>data_file_name</t>
  </si>
  <si>
    <t>数据文件名</t>
  </si>
  <si>
    <t>ctrl_file_name</t>
  </si>
  <si>
    <t>控制文件名</t>
  </si>
  <si>
    <t>separator</t>
  </si>
  <si>
    <t>字段分隔符名</t>
  </si>
  <si>
    <t>retain_date</t>
  </si>
  <si>
    <t>数据保留周期，可覆盖系统级配置</t>
  </si>
  <si>
    <t>is_gather_stats</t>
  </si>
  <si>
    <t>[oracle]是否收集统计信息</t>
  </si>
  <si>
    <t>template_ddl</t>
  </si>
  <si>
    <t>建表模板文件</t>
  </si>
  <si>
    <t>etl_itl_column</t>
  </si>
  <si>
    <t>itl层字段级信息</t>
  </si>
  <si>
    <t>字段序号</t>
  </si>
  <si>
    <t>column_length</t>
  </si>
  <si>
    <t>字段长度（用于外部表时使用）</t>
  </si>
  <si>
    <t>column_default</t>
  </si>
  <si>
    <t>column_format</t>
  </si>
  <si>
    <t>数据格式化方式</t>
  </si>
  <si>
    <t>etl_iol_table</t>
  </si>
  <si>
    <t>iol层表级信息</t>
  </si>
  <si>
    <t>iol层表名</t>
  </si>
  <si>
    <t>iol层表中文名</t>
  </si>
  <si>
    <t>etl_iol_column</t>
  </si>
  <si>
    <t>iol层字段级信息</t>
  </si>
  <si>
    <t>kettle_config</t>
  </si>
  <si>
    <t>kettle配置</t>
  </si>
  <si>
    <t>etl_iml_table</t>
  </si>
  <si>
    <t>iml层表级信息</t>
  </si>
  <si>
    <t>表类型，状态表（ST）或流水表（EV）</t>
  </si>
  <si>
    <t>etl_iml_column</t>
  </si>
  <si>
    <t>iml层字段级信息</t>
  </si>
  <si>
    <t>字段名称</t>
  </si>
  <si>
    <t>etl_iml_mapping</t>
  </si>
  <si>
    <t>iml层映射信息</t>
  </si>
  <si>
    <t>数据库名或模式名</t>
  </si>
  <si>
    <t>task_code</t>
  </si>
  <si>
    <t>任务编码</t>
  </si>
  <si>
    <t>算法模版</t>
  </si>
  <si>
    <t>group_id</t>
  </si>
  <si>
    <t>分组名</t>
  </si>
  <si>
    <t>src_schema_v</t>
  </si>
  <si>
    <t>源数据库名或模式名</t>
  </si>
  <si>
    <t>src_table_name</t>
  </si>
  <si>
    <t>src_column_name</t>
  </si>
  <si>
    <t>src_column_trans</t>
  </si>
  <si>
    <t>源字段sql处理</t>
  </si>
  <si>
    <t>snd_join_type</t>
  </si>
  <si>
    <t>JOIN方式</t>
  </si>
  <si>
    <t>snd_schema_v</t>
  </si>
  <si>
    <t>次源数据库名或模式名</t>
  </si>
  <si>
    <t>snd_table_name</t>
  </si>
  <si>
    <t>次源表名</t>
  </si>
  <si>
    <t>snd_table_alias</t>
  </si>
  <si>
    <t>次源表别名</t>
  </si>
  <si>
    <t>snd_on_cnd</t>
  </si>
  <si>
    <t>ON条件</t>
  </si>
  <si>
    <t>filter</t>
  </si>
  <si>
    <t>过滤条件</t>
  </si>
  <si>
    <t>etl_icl_table</t>
  </si>
  <si>
    <t>icl层表级信息</t>
  </si>
  <si>
    <t>etl_icl_column</t>
  </si>
  <si>
    <t>icl层字段级信息</t>
  </si>
  <si>
    <t>etl_idl_table</t>
  </si>
  <si>
    <t>idl层表级信息</t>
  </si>
  <si>
    <t>etl_idl_column</t>
  </si>
  <si>
    <t>idl层字段级信息</t>
  </si>
  <si>
    <t>etl_iel_table</t>
  </si>
  <si>
    <t>unload_key</t>
  </si>
  <si>
    <t>模式名+表名+后续名</t>
  </si>
  <si>
    <t>table_file_name</t>
  </si>
  <si>
    <t>文件名称格式</t>
  </si>
  <si>
    <t>unload_dml</t>
  </si>
  <si>
    <t>卸数自定义SQL</t>
  </si>
  <si>
    <t>unload_code</t>
  </si>
  <si>
    <t>卸数模板</t>
  </si>
  <si>
    <t>1.system_config</t>
  </si>
  <si>
    <t>${ETL_HOME}/etc/meta/1.system_config.xlsx</t>
  </si>
  <si>
    <t>数据文件字段分隔符</t>
  </si>
  <si>
    <t>2.source_system</t>
  </si>
  <si>
    <t>${ETL_HOME}/etc/meta/2.source_system.xlsx</t>
  </si>
  <si>
    <t>3.source_mapping</t>
  </si>
  <si>
    <t>${ETL_HOME}/etc/meta/3.source_mapping</t>
  </si>
  <si>
    <t>4.0.iml_metadata</t>
  </si>
  <si>
    <t>${ETL_HOME}/etc/meta/4.iml_mapping</t>
  </si>
  <si>
    <t>4.1.iml_mapping</t>
  </si>
  <si>
    <t>${ETL_HOME}/etc/meta/4.iml_mapping/4.1.iml_mapping</t>
  </si>
  <si>
    <t>5.icl_mapping</t>
  </si>
  <si>
    <t>${ETL_HOME}/etc/meta/5.icl_mapping</t>
  </si>
  <si>
    <t>6.idl_mapping</t>
  </si>
  <si>
    <t>${ETL_HOME}/etc/meta/6.idl_mapping</t>
  </si>
  <si>
    <t>7.iel_mapping</t>
  </si>
  <si>
    <t>${ETL_HOME}/etc/meta/7.iel_mapping</t>
  </si>
  <si>
    <t>iml_sql_path</t>
  </si>
  <si>
    <t>${ETL_HOME}/script/sql/iml/</t>
  </si>
  <si>
    <t>iml的sql文件存放位置</t>
  </si>
  <si>
    <t>icl_sql_path</t>
  </si>
  <si>
    <t>${ETL_HOME}/script/sql/icl/</t>
  </si>
  <si>
    <t>icl的sql文件存放位置</t>
  </si>
  <si>
    <t>idl_sql_path</t>
  </si>
  <si>
    <t>${ETL_HOME}/script/sql/idl/</t>
  </si>
  <si>
    <t>idl的sql文件存放位置</t>
  </si>
  <si>
    <t>0x01</t>
  </si>
  <si>
    <t>enter</t>
  </si>
  <si>
    <t>0x0a</t>
  </si>
  <si>
    <t>数据文件行分隔符</t>
  </si>
  <si>
    <t>utf8</t>
  </si>
  <si>
    <t>ETL统一字符集：[utf8|gbk]</t>
  </si>
  <si>
    <t>data_file_suffix</t>
  </si>
  <si>
    <t>.dat</t>
  </si>
  <si>
    <t>数据文件后缀名</t>
  </si>
  <si>
    <t>ctrl_file_suffix</t>
  </si>
  <si>
    <t>.ok</t>
  </si>
  <si>
    <t>控制文件后缀名</t>
  </si>
  <si>
    <t>etl_db_type</t>
  </si>
  <si>
    <t>oracle</t>
  </si>
  <si>
    <t>etl的数据库类型：[mysql|oracle]</t>
  </si>
  <si>
    <t>ext_retain_date</t>
  </si>
  <si>
    <t>7</t>
  </si>
  <si>
    <t>文本文件保留周期</t>
  </si>
  <si>
    <t>itl_retain_date</t>
  </si>
  <si>
    <t>itl层数据保留周期</t>
  </si>
  <si>
    <t>iol_retain_date</t>
  </si>
  <si>
    <t>0</t>
  </si>
  <si>
    <t>iol层数据保留周期</t>
  </si>
  <si>
    <t>iml_retain_date</t>
  </si>
  <si>
    <t>iml层数据保留周期</t>
  </si>
  <si>
    <t>batch_date</t>
  </si>
  <si>
    <t>${yyyymmdd}</t>
  </si>
  <si>
    <t>批次日期变量</t>
  </si>
  <si>
    <t>date_format</t>
  </si>
  <si>
    <t>yyyymmdd</t>
  </si>
  <si>
    <t>统一日期格式</t>
  </si>
  <si>
    <t>sql_date_format</t>
  </si>
  <si>
    <t>SQL语句的统一日期格式: [oracle]yyyymmdd [mysql]%Y%m%d [hive]yyyyMMdd</t>
  </si>
  <si>
    <t>str_to_date</t>
  </si>
  <si>
    <t>to_date('${yyyymmdd}','yyyymmdd')</t>
  </si>
  <si>
    <t>字符串格式化为日期类型：[oracle]to_date('${yyyymmdd}','yyyymmdd') [mysql]str_to_date('${yyyymmdd}','%Y%m%d') [hive]cast(from_unixtime(unix_timestamp('${yyyymmdd}' , 'yyyyMMdd')) as date)</t>
  </si>
  <si>
    <t>ude_path</t>
  </si>
  <si>
    <t>/data/</t>
  </si>
  <si>
    <t>统一数据交换根目录</t>
  </si>
  <si>
    <t>ext_path</t>
  </si>
  <si>
    <t>input/</t>
  </si>
  <si>
    <t>采集数据目录</t>
  </si>
  <si>
    <t>ude_path_prem</t>
  </si>
  <si>
    <t>0755</t>
  </si>
  <si>
    <t>统一数据交换根目录_权限</t>
  </si>
  <si>
    <t>ext_path_prem</t>
  </si>
  <si>
    <t>采集数据目录_权限</t>
  </si>
  <si>
    <t>iel_path</t>
  </si>
  <si>
    <t>output/</t>
  </si>
  <si>
    <t>卸载数据目录</t>
  </si>
  <si>
    <t>log_path</t>
  </si>
  <si>
    <t>log/</t>
  </si>
  <si>
    <t>加载输出日志目录</t>
  </si>
  <si>
    <t>log_dir</t>
  </si>
  <si>
    <t>[oracle]目录directory对象名</t>
  </si>
  <si>
    <t>null_dt</t>
  </si>
  <si>
    <t>00010101</t>
  </si>
  <si>
    <t>默认值-空值日期</t>
  </si>
  <si>
    <t>min_dt</t>
  </si>
  <si>
    <t>19000101</t>
  </si>
  <si>
    <t>默认值-最小日期</t>
  </si>
  <si>
    <t>max_dt</t>
  </si>
  <si>
    <t>20991231</t>
  </si>
  <si>
    <t>默认值-最大日期</t>
  </si>
  <si>
    <t>etl_dt</t>
  </si>
  <si>
    <t>事件类技术字段-数据日期</t>
  </si>
  <si>
    <t>id_mark</t>
  </si>
  <si>
    <t>状态类技术字段-增删标志</t>
  </si>
  <si>
    <t>start_dt</t>
  </si>
  <si>
    <t>状态类技术字段-开始日期</t>
  </si>
  <si>
    <t>end_dt</t>
  </si>
  <si>
    <t>状态类技术字段-结束日期</t>
  </si>
  <si>
    <t>src_tab</t>
  </si>
  <si>
    <t>iml层技术字段-来源数据表</t>
  </si>
  <si>
    <t>job_cd</t>
  </si>
  <si>
    <t>iml层技术字段-任务编号</t>
  </si>
  <si>
    <t>template_path</t>
  </si>
  <si>
    <t>${ETL_HOME}/package/template/</t>
  </si>
  <si>
    <t>算法模版根目录</t>
  </si>
  <si>
    <t>default_int</t>
  </si>
  <si>
    <t>默认值-数值</t>
  </si>
  <si>
    <t>default_bigint</t>
  </si>
  <si>
    <t>default_number</t>
  </si>
  <si>
    <t>default_string</t>
  </si>
  <si>
    <t>' '</t>
  </si>
  <si>
    <t>默认值-字符</t>
  </si>
  <si>
    <t>default_date</t>
  </si>
  <si>
    <t>to_date('00010101', 'yyyymmdd')</t>
  </si>
  <si>
    <t>默认值-日期</t>
  </si>
  <si>
    <t>default_timestamp</t>
  </si>
  <si>
    <t>to_timestamp('00010101', 'yyyymmdd')</t>
  </si>
  <si>
    <t>默认值-时间戳</t>
  </si>
  <si>
    <t>itl_schema</t>
  </si>
  <si>
    <t>itl</t>
  </si>
  <si>
    <t>itl层模式名</t>
  </si>
  <si>
    <t>iol_schema</t>
  </si>
  <si>
    <t>iol</t>
  </si>
  <si>
    <t>iol层模式名</t>
  </si>
  <si>
    <t>iml_schema</t>
  </si>
  <si>
    <t>iml</t>
  </si>
  <si>
    <t>iml层模式名</t>
  </si>
  <si>
    <t>icl_schema</t>
  </si>
  <si>
    <t>icl</t>
  </si>
  <si>
    <t>icl层模式名</t>
  </si>
  <si>
    <t>idl_schema</t>
  </si>
  <si>
    <t>idl</t>
  </si>
  <si>
    <t>idl层模式名</t>
  </si>
  <si>
    <t>itl_template</t>
  </si>
  <si>
    <t>itl/external_table.sql</t>
  </si>
  <si>
    <t>itl层算法模版</t>
  </si>
  <si>
    <t>iol_template_ev_incr</t>
  </si>
  <si>
    <t>iol/event_incr.sql</t>
  </si>
  <si>
    <t>iol层增量流水算法模版</t>
  </si>
  <si>
    <t>iol_template_ev_full</t>
  </si>
  <si>
    <t>iol/event_full.sql</t>
  </si>
  <si>
    <t>iol层全量流水算法模版</t>
  </si>
  <si>
    <t>iol_template_st_incr</t>
  </si>
  <si>
    <t>iol/status_incr.sql</t>
  </si>
  <si>
    <t>iol层增量拉链算法模版</t>
  </si>
  <si>
    <t>iol_template_st_full</t>
  </si>
  <si>
    <t>iol/status_full.sql</t>
  </si>
  <si>
    <t>iol层全量拉链算法模版</t>
  </si>
  <si>
    <t>iml_template</t>
  </si>
  <si>
    <t>itl/???.sql</t>
  </si>
  <si>
    <t>iml层算法模版</t>
  </si>
  <si>
    <t>icl_template</t>
  </si>
  <si>
    <t>icl层算法模版</t>
  </si>
  <si>
    <t>idl_template</t>
  </si>
  <si>
    <t>idl层算法模版</t>
  </si>
  <si>
    <t>itl_ddl_template</t>
  </si>
  <si>
    <t>itl/table_ddl.sql</t>
  </si>
  <si>
    <t>itl层建表模版</t>
  </si>
  <si>
    <t>iol_status_ddl_template</t>
  </si>
  <si>
    <t>iol/status_table_ddl.sql</t>
  </si>
  <si>
    <t>iol层状态建表模版</t>
  </si>
  <si>
    <t>iol_event_ddl_template</t>
  </si>
  <si>
    <t>iol/event_table_ddl.sql</t>
  </si>
  <si>
    <t>iol层流水建表模版</t>
  </si>
  <si>
    <t>数据库名</t>
  </si>
  <si>
    <t>模式名</t>
  </si>
  <si>
    <t>11.2</t>
  </si>
  <si>
    <t>orcl</t>
  </si>
  <si>
    <t>UTF-8</t>
  </si>
  <si>
    <t>10.211.55.67</t>
  </si>
  <si>
    <t>1521</t>
  </si>
  <si>
    <t>注意使用VIP</t>
  </si>
  <si>
    <t>iel</t>
  </si>
  <si>
    <t xml:space="preserve"> 源数据库类型</t>
  </si>
  <si>
    <t>类型</t>
  </si>
  <si>
    <t>长度</t>
  </si>
  <si>
    <t>格式化</t>
  </si>
  <si>
    <t>转换方式
（0:替换关键字，1:替换全部）</t>
  </si>
  <si>
    <t>varchar2</t>
  </si>
  <si>
    <t>trim(column_name)</t>
  </si>
  <si>
    <t>timestamp</t>
  </si>
  <si>
    <t>to_timestamp(trim(substr(column_name,1,26)), 'yyyy-mm-dd hh24:mi:ss.ff6')</t>
  </si>
  <si>
    <t>1</t>
  </si>
  <si>
    <t>date</t>
  </si>
  <si>
    <t>to_date(trim(substr(column_name, 1, 19)), 'yyyy-mm-dd hh24:mi:ss')</t>
  </si>
  <si>
    <t>number</t>
  </si>
  <si>
    <t>char</t>
  </si>
  <si>
    <t>number(22)</t>
  </si>
  <si>
    <t>float</t>
  </si>
  <si>
    <t>number(38,6)</t>
  </si>
  <si>
    <t>clob</t>
  </si>
  <si>
    <t>varchar2(4000)</t>
  </si>
  <si>
    <t>blob</t>
  </si>
  <si>
    <t>raw</t>
  </si>
  <si>
    <t>mysql</t>
  </si>
  <si>
    <t>varchar</t>
  </si>
  <si>
    <t>string</t>
  </si>
  <si>
    <t>date_format('0001-01-01 00:00:00.000000', '%Y-%m-%d %H:%i:%s.%f')</t>
  </si>
  <si>
    <t>date_format(trim(column_name), '%Y-%m-%d %H:%i:%s.%f')</t>
  </si>
  <si>
    <t>datetime</t>
  </si>
  <si>
    <t>date_format('0001-01-01 00:00:00', '%Y-%m-%d %H:%i:%s')</t>
  </si>
  <si>
    <t>date_format(trim(column_name), '%Y-%m-%d %H:%i:%s')</t>
  </si>
  <si>
    <t>decimal</t>
  </si>
  <si>
    <t>decimal(22)</t>
  </si>
  <si>
    <t>hive</t>
  </si>
  <si>
    <t>cast(from_unixtime(unix_timestamp('00010101' , 'yyyyMMdd')) as timestamp)</t>
  </si>
  <si>
    <t>cast(from_unixtime(unix_timestamp(trim(column_name) , 'yyyy-MM-dd HH:mm:ss.FFFFFF')) as timestamp)</t>
  </si>
  <si>
    <t>cast(from_unixtime(unix_timestamp('00010101' , 'yyyyMMdd')) as date)</t>
  </si>
  <si>
    <t>cast(from_unixtime(unix_timestamp(trim(column_name) , 'yyyy-MM-dd HH:mm:ss')) as date)</t>
  </si>
  <si>
    <t>greenplum</t>
  </si>
  <si>
    <t>timestamp '0001-01-01 00:00:00.000000'</t>
  </si>
  <si>
    <t>to_timestamp(column_name)</t>
  </si>
  <si>
    <t>timestamp '0001-01-01 00:00:00'</t>
  </si>
  <si>
    <t>smallint</t>
  </si>
  <si>
    <t>longint</t>
  </si>
  <si>
    <t>date_format('0001-01-01', '%Y-%m-%d')</t>
  </si>
  <si>
    <t>date_format(trim(column_name), '%Y-%m-%d')</t>
  </si>
  <si>
    <t>bigint</t>
  </si>
  <si>
    <t>text</t>
  </si>
  <si>
    <t>varchar(4000)</t>
  </si>
  <si>
    <t>inceptor</t>
  </si>
  <si>
    <t>tinyint</t>
  </si>
  <si>
    <t>varchar2(16)</t>
  </si>
  <si>
    <t>mssql</t>
  </si>
  <si>
    <t>binary</t>
  </si>
  <si>
    <t>varbinary</t>
  </si>
  <si>
    <t>uniqueidentifier</t>
  </si>
  <si>
    <t>varchar2(400)</t>
  </si>
  <si>
    <t>sql_variant</t>
  </si>
  <si>
    <t>xml</t>
  </si>
  <si>
    <t>nvarchar</t>
  </si>
  <si>
    <t>nvarchar2</t>
  </si>
  <si>
    <t>numeric</t>
  </si>
  <si>
    <t>bit</t>
  </si>
  <si>
    <t>smalldatetime</t>
  </si>
  <si>
    <t>image</t>
  </si>
  <si>
    <t>1.2.1</t>
  </si>
  <si>
    <t>10.211.55.34</t>
  </si>
  <si>
    <t>10000</t>
  </si>
  <si>
    <t>hadoop</t>
  </si>
  <si>
    <t>5.6.29</t>
  </si>
  <si>
    <t>10.211.55.101</t>
  </si>
  <si>
    <t>3306</t>
  </si>
  <si>
    <t>root</t>
  </si>
  <si>
    <t>illusion</t>
  </si>
  <si>
    <t>11.2.0.4.0</t>
  </si>
  <si>
    <t>AMERICAN_AMERICA.AL32UTF8</t>
  </si>
  <si>
    <t>10.211.55.30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</si>
</sst>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0_ "/>
  </numFmts>
  <fonts count="29">
    <font>
      <sz val="12"/>
      <color theme="1"/>
      <name val="DengXian"/>
      <charset val="134"/>
      <scheme val="minor"/>
    </font>
    <font>
      <b/>
      <sz val="12"/>
      <color rgb="FFFF0000"/>
      <name val="微软雅黑"/>
      <charset val="134"/>
    </font>
    <font>
      <b/>
      <sz val="12"/>
      <color theme="1"/>
      <name val="微软雅黑"/>
      <charset val="134"/>
    </font>
    <font>
      <sz val="9"/>
      <color theme="1"/>
      <name val="微软雅黑"/>
      <charset val="134"/>
    </font>
    <font>
      <sz val="9"/>
      <color indexed="8"/>
      <name val="微软雅黑"/>
      <charset val="134"/>
    </font>
    <font>
      <b/>
      <sz val="12"/>
      <color theme="1" tint="0.0499893185216834"/>
      <name val="微软雅黑"/>
      <charset val="134"/>
    </font>
    <font>
      <sz val="9"/>
      <color rgb="FF000000"/>
      <name val="微软雅黑"/>
      <charset val="134"/>
    </font>
    <font>
      <sz val="9"/>
      <color rgb="FFFF0000"/>
      <name val="微软雅黑"/>
      <charset val="134"/>
    </font>
    <font>
      <sz val="9"/>
      <color rgb="FFC00000"/>
      <name val="微软雅黑"/>
      <charset val="134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2" fillId="20" borderId="8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12" borderId="4" applyNumberFormat="0" applyFon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11" borderId="3" applyNumberFormat="0" applyAlignment="0" applyProtection="0">
      <alignment vertical="center"/>
    </xf>
    <xf numFmtId="0" fontId="27" fillId="11" borderId="8" applyNumberFormat="0" applyAlignment="0" applyProtection="0">
      <alignment vertical="center"/>
    </xf>
    <xf numFmtId="0" fontId="26" fillId="25" borderId="9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 wrapText="1"/>
    </xf>
    <xf numFmtId="177" fontId="0" fillId="0" borderId="0" xfId="0" applyNumberFormat="1"/>
    <xf numFmtId="177" fontId="2" fillId="2" borderId="1" xfId="0" applyNumberFormat="1" applyFont="1" applyFill="1" applyBorder="1" applyAlignment="1">
      <alignment horizontal="left" vertical="center"/>
    </xf>
    <xf numFmtId="176" fontId="3" fillId="3" borderId="1" xfId="0" applyNumberFormat="1" applyFont="1" applyFill="1" applyBorder="1" applyAlignment="1">
      <alignment horizontal="left" vertical="center"/>
    </xf>
    <xf numFmtId="177" fontId="4" fillId="3" borderId="1" xfId="0" applyNumberFormat="1" applyFont="1" applyFill="1" applyBorder="1" applyAlignment="1">
      <alignment horizontal="right" vertical="center"/>
    </xf>
    <xf numFmtId="177" fontId="4" fillId="0" borderId="1" xfId="0" applyNumberFormat="1" applyFont="1" applyFill="1" applyBorder="1" applyAlignment="1">
      <alignment horizontal="right" vertical="center"/>
    </xf>
    <xf numFmtId="176" fontId="8" fillId="4" borderId="1" xfId="0" applyNumberFormat="1" applyFont="1" applyFill="1" applyBorder="1" applyAlignment="1">
      <alignment horizontal="left" vertical="center"/>
    </xf>
    <xf numFmtId="176" fontId="3" fillId="0" borderId="1" xfId="0" applyNumberFormat="1" applyFont="1" applyBorder="1" applyAlignment="1" quotePrefix="1">
      <alignment horizontal="left" vertical="center"/>
    </xf>
    <xf numFmtId="0" fontId="4" fillId="0" borderId="1" xfId="0" applyFont="1" applyFill="1" applyBorder="1" applyAlignment="1" quotePrefix="1">
      <alignment vertical="center"/>
    </xf>
    <xf numFmtId="49" fontId="4" fillId="0" borderId="1" xfId="0" applyNumberFormat="1" applyFont="1" applyFill="1" applyBorder="1" applyAlignment="1" quotePrefix="1">
      <alignment vertical="center"/>
    </xf>
    <xf numFmtId="0" fontId="4" fillId="0" borderId="1" xfId="0" applyFont="1" applyFill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colors>
    <mruColors>
      <color rgb="00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I170"/>
  <sheetViews>
    <sheetView tabSelected="1" zoomScale="85" zoomScaleNormal="85" workbookViewId="0">
      <pane ySplit="1" topLeftCell="A2" activePane="bottomLeft" state="frozen"/>
      <selection/>
      <selection pane="bottomLeft" activeCell="G23" sqref="G23"/>
    </sheetView>
  </sheetViews>
  <sheetFormatPr defaultColWidth="11" defaultRowHeight="15.6"/>
  <cols>
    <col min="1" max="1" width="16.8333333333333" customWidth="1"/>
    <col min="2" max="2" width="15.5" customWidth="1"/>
    <col min="5" max="5" width="13.5" customWidth="1"/>
    <col min="6" max="6" width="29.6666666666667" customWidth="1"/>
    <col min="7" max="7" width="9.5" style="14" customWidth="1"/>
    <col min="8" max="8" width="29.6666666666667" customWidth="1"/>
    <col min="9" max="9" width="17.1666666666667" customWidth="1"/>
  </cols>
  <sheetData>
    <row r="1" ht="17.4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5" t="s">
        <v>6</v>
      </c>
      <c r="H1" s="2" t="s">
        <v>7</v>
      </c>
      <c r="I1" s="2" t="s">
        <v>8</v>
      </c>
    </row>
    <row r="2" spans="1:9">
      <c r="A2" s="16" t="s">
        <v>9</v>
      </c>
      <c r="B2" s="16" t="s">
        <v>10</v>
      </c>
      <c r="C2" s="16" t="s">
        <v>11</v>
      </c>
      <c r="D2" s="16"/>
      <c r="E2" s="16" t="s">
        <v>12</v>
      </c>
      <c r="F2" s="16" t="s">
        <v>0</v>
      </c>
      <c r="G2" s="17">
        <v>1</v>
      </c>
      <c r="H2" s="16" t="str">
        <f>"mta_"&amp;B2</f>
        <v>mta_table_name</v>
      </c>
      <c r="I2" s="16"/>
    </row>
    <row r="3" spans="1:9">
      <c r="A3" s="16" t="s">
        <v>9</v>
      </c>
      <c r="B3" s="16" t="s">
        <v>13</v>
      </c>
      <c r="C3" s="16" t="s">
        <v>11</v>
      </c>
      <c r="D3" s="16"/>
      <c r="E3" s="16" t="s">
        <v>12</v>
      </c>
      <c r="F3" s="16" t="s">
        <v>1</v>
      </c>
      <c r="G3" s="17">
        <v>1</v>
      </c>
      <c r="H3" s="16" t="str">
        <f t="shared" ref="H2:H10" si="0">"mta_"&amp;B3</f>
        <v>mta_column_name</v>
      </c>
      <c r="I3" s="16"/>
    </row>
    <row r="4" spans="1:9">
      <c r="A4" s="16" t="s">
        <v>9</v>
      </c>
      <c r="B4" s="16" t="s">
        <v>14</v>
      </c>
      <c r="C4" s="16" t="s">
        <v>11</v>
      </c>
      <c r="D4" s="16"/>
      <c r="E4" s="16" t="s">
        <v>12</v>
      </c>
      <c r="F4" s="16" t="s">
        <v>2</v>
      </c>
      <c r="G4" s="17">
        <v>0</v>
      </c>
      <c r="H4" s="16" t="str">
        <f t="shared" si="0"/>
        <v>mta_column_type</v>
      </c>
      <c r="I4" s="16"/>
    </row>
    <row r="5" spans="1:9">
      <c r="A5" s="16" t="s">
        <v>9</v>
      </c>
      <c r="B5" s="16" t="s">
        <v>15</v>
      </c>
      <c r="C5" s="16" t="s">
        <v>16</v>
      </c>
      <c r="D5" s="16"/>
      <c r="E5" s="16" t="s">
        <v>12</v>
      </c>
      <c r="F5" s="16" t="s">
        <v>3</v>
      </c>
      <c r="G5" s="17">
        <v>0</v>
      </c>
      <c r="H5" s="16" t="str">
        <f t="shared" si="0"/>
        <v>mta_default_value</v>
      </c>
      <c r="I5" s="16"/>
    </row>
    <row r="6" spans="1:9">
      <c r="A6" s="16" t="s">
        <v>9</v>
      </c>
      <c r="B6" s="16" t="s">
        <v>17</v>
      </c>
      <c r="C6" s="16" t="s">
        <v>18</v>
      </c>
      <c r="D6" s="16"/>
      <c r="E6" s="16" t="s">
        <v>12</v>
      </c>
      <c r="F6" s="16" t="s">
        <v>4</v>
      </c>
      <c r="G6" s="17">
        <v>0</v>
      </c>
      <c r="H6" s="16" t="str">
        <f t="shared" si="0"/>
        <v>mta_table_cn_name</v>
      </c>
      <c r="I6" s="16"/>
    </row>
    <row r="7" spans="1:9">
      <c r="A7" s="16" t="s">
        <v>9</v>
      </c>
      <c r="B7" s="16" t="s">
        <v>19</v>
      </c>
      <c r="C7" s="16" t="s">
        <v>18</v>
      </c>
      <c r="D7" s="16"/>
      <c r="E7" s="16" t="s">
        <v>12</v>
      </c>
      <c r="F7" s="16" t="s">
        <v>5</v>
      </c>
      <c r="G7" s="17">
        <v>0</v>
      </c>
      <c r="H7" s="16" t="str">
        <f t="shared" si="0"/>
        <v>mta_column_cn_name</v>
      </c>
      <c r="I7" s="16"/>
    </row>
    <row r="8" spans="1:9">
      <c r="A8" s="16" t="s">
        <v>9</v>
      </c>
      <c r="B8" s="16" t="s">
        <v>20</v>
      </c>
      <c r="C8" s="16" t="s">
        <v>16</v>
      </c>
      <c r="D8" s="16"/>
      <c r="E8" s="16" t="s">
        <v>12</v>
      </c>
      <c r="F8" s="16" t="s">
        <v>6</v>
      </c>
      <c r="G8" s="17">
        <v>0</v>
      </c>
      <c r="H8" s="16" t="str">
        <f t="shared" si="0"/>
        <v>mta_is_pk</v>
      </c>
      <c r="I8" s="16"/>
    </row>
    <row r="9" spans="1:9">
      <c r="A9" s="16" t="s">
        <v>9</v>
      </c>
      <c r="B9" s="16" t="s">
        <v>21</v>
      </c>
      <c r="C9" s="16" t="s">
        <v>22</v>
      </c>
      <c r="D9" s="16"/>
      <c r="E9" s="16" t="s">
        <v>12</v>
      </c>
      <c r="F9" s="16" t="s">
        <v>7</v>
      </c>
      <c r="G9" s="17">
        <v>0</v>
      </c>
      <c r="H9" s="16" t="str">
        <f t="shared" si="0"/>
        <v>mta_key_name</v>
      </c>
      <c r="I9" s="16" t="s">
        <v>23</v>
      </c>
    </row>
    <row r="10" spans="1:9">
      <c r="A10" s="16" t="s">
        <v>9</v>
      </c>
      <c r="B10" s="16" t="s">
        <v>24</v>
      </c>
      <c r="C10" s="16" t="s">
        <v>11</v>
      </c>
      <c r="D10" s="16"/>
      <c r="E10" s="16" t="s">
        <v>12</v>
      </c>
      <c r="F10" s="16" t="s">
        <v>8</v>
      </c>
      <c r="G10" s="17">
        <v>0</v>
      </c>
      <c r="H10" s="16" t="str">
        <f t="shared" si="0"/>
        <v>mta_remark</v>
      </c>
      <c r="I10" s="16"/>
    </row>
    <row r="11" spans="1:9">
      <c r="A11" s="3" t="s">
        <v>25</v>
      </c>
      <c r="B11" s="3" t="s">
        <v>26</v>
      </c>
      <c r="C11" s="3" t="s">
        <v>22</v>
      </c>
      <c r="D11" s="3"/>
      <c r="E11" s="3" t="s">
        <v>27</v>
      </c>
      <c r="F11" s="3" t="s">
        <v>28</v>
      </c>
      <c r="G11" s="18">
        <v>0</v>
      </c>
      <c r="H11" s="3" t="str">
        <f>"cfg_"&amp;B11</f>
        <v>cfg_parameter</v>
      </c>
      <c r="I11" s="3"/>
    </row>
    <row r="12" spans="1:9">
      <c r="A12" s="3" t="s">
        <v>25</v>
      </c>
      <c r="B12" s="3" t="s">
        <v>29</v>
      </c>
      <c r="C12" s="3" t="s">
        <v>30</v>
      </c>
      <c r="D12" s="3"/>
      <c r="E12" s="3" t="s">
        <v>27</v>
      </c>
      <c r="F12" s="3" t="s">
        <v>31</v>
      </c>
      <c r="G12" s="18">
        <v>0</v>
      </c>
      <c r="H12" s="3" t="str">
        <f>"cfg_"&amp;B12</f>
        <v>cfg_value</v>
      </c>
      <c r="I12" s="3"/>
    </row>
    <row r="13" spans="1:9">
      <c r="A13" s="3" t="s">
        <v>25</v>
      </c>
      <c r="B13" s="3" t="s">
        <v>24</v>
      </c>
      <c r="C13" s="3" t="s">
        <v>11</v>
      </c>
      <c r="D13" s="3"/>
      <c r="E13" s="3" t="s">
        <v>27</v>
      </c>
      <c r="F13" s="3" t="s">
        <v>8</v>
      </c>
      <c r="G13" s="18">
        <v>0</v>
      </c>
      <c r="H13" s="3" t="str">
        <f>"cfg_"&amp;B13</f>
        <v>cfg_remark</v>
      </c>
      <c r="I13" s="3"/>
    </row>
    <row r="14" spans="1:9">
      <c r="A14" s="3" t="s">
        <v>32</v>
      </c>
      <c r="B14" s="3" t="s">
        <v>33</v>
      </c>
      <c r="C14" s="3" t="s">
        <v>11</v>
      </c>
      <c r="D14" s="3"/>
      <c r="E14" s="3" t="s">
        <v>34</v>
      </c>
      <c r="F14" s="3" t="s">
        <v>35</v>
      </c>
      <c r="G14" s="18">
        <v>1</v>
      </c>
      <c r="H14" s="3" t="str">
        <f t="shared" ref="H14:H24" si="1">"edb_"&amp;B14</f>
        <v>edb_level</v>
      </c>
      <c r="I14" s="3"/>
    </row>
    <row r="15" spans="1:9">
      <c r="A15" s="3" t="s">
        <v>32</v>
      </c>
      <c r="B15" s="3" t="s">
        <v>36</v>
      </c>
      <c r="C15" s="3" t="s">
        <v>11</v>
      </c>
      <c r="D15" s="3"/>
      <c r="E15" s="3" t="s">
        <v>34</v>
      </c>
      <c r="F15" s="3" t="s">
        <v>37</v>
      </c>
      <c r="G15" s="18">
        <v>0</v>
      </c>
      <c r="H15" s="3" t="str">
        <f t="shared" si="1"/>
        <v>edb_type</v>
      </c>
      <c r="I15" s="3"/>
    </row>
    <row r="16" spans="1:9">
      <c r="A16" s="3" t="s">
        <v>32</v>
      </c>
      <c r="B16" s="3" t="s">
        <v>38</v>
      </c>
      <c r="C16" s="3" t="s">
        <v>11</v>
      </c>
      <c r="D16" s="3"/>
      <c r="E16" s="3" t="s">
        <v>34</v>
      </c>
      <c r="F16" s="3" t="s">
        <v>39</v>
      </c>
      <c r="G16" s="18">
        <v>0</v>
      </c>
      <c r="H16" s="3" t="str">
        <f t="shared" si="1"/>
        <v>edb_version</v>
      </c>
      <c r="I16" s="3"/>
    </row>
    <row r="17" spans="1:9">
      <c r="A17" s="3" t="s">
        <v>32</v>
      </c>
      <c r="B17" s="3" t="s">
        <v>40</v>
      </c>
      <c r="C17" s="3" t="s">
        <v>11</v>
      </c>
      <c r="D17" s="3"/>
      <c r="E17" s="3" t="s">
        <v>34</v>
      </c>
      <c r="F17" s="3" t="s">
        <v>41</v>
      </c>
      <c r="G17" s="18">
        <v>0</v>
      </c>
      <c r="H17" s="3" t="str">
        <f t="shared" si="1"/>
        <v>edb_sid</v>
      </c>
      <c r="I17" s="3"/>
    </row>
    <row r="18" spans="1:9">
      <c r="A18" s="3" t="s">
        <v>32</v>
      </c>
      <c r="B18" s="3" t="s">
        <v>42</v>
      </c>
      <c r="C18" s="3" t="s">
        <v>11</v>
      </c>
      <c r="D18" s="3"/>
      <c r="E18" s="3" t="s">
        <v>34</v>
      </c>
      <c r="F18" s="3" t="s">
        <v>43</v>
      </c>
      <c r="G18" s="18">
        <v>0</v>
      </c>
      <c r="H18" s="3" t="str">
        <f t="shared" si="1"/>
        <v>edb_schema_v</v>
      </c>
      <c r="I18" s="3"/>
    </row>
    <row r="19" spans="1:9">
      <c r="A19" s="3" t="s">
        <v>32</v>
      </c>
      <c r="B19" s="3" t="s">
        <v>44</v>
      </c>
      <c r="C19" s="3" t="s">
        <v>11</v>
      </c>
      <c r="D19" s="3"/>
      <c r="E19" s="3" t="s">
        <v>34</v>
      </c>
      <c r="F19" s="3" t="s">
        <v>45</v>
      </c>
      <c r="G19" s="18">
        <v>0</v>
      </c>
      <c r="H19" s="3" t="str">
        <f t="shared" si="1"/>
        <v>edb_charset</v>
      </c>
      <c r="I19" s="3"/>
    </row>
    <row r="20" spans="1:9">
      <c r="A20" s="3" t="s">
        <v>32</v>
      </c>
      <c r="B20" s="3" t="s">
        <v>46</v>
      </c>
      <c r="C20" s="3" t="s">
        <v>11</v>
      </c>
      <c r="D20" s="3"/>
      <c r="E20" s="3" t="s">
        <v>34</v>
      </c>
      <c r="F20" s="3" t="s">
        <v>47</v>
      </c>
      <c r="G20" s="18">
        <v>0</v>
      </c>
      <c r="H20" s="3" t="str">
        <f t="shared" si="1"/>
        <v>edb_ip</v>
      </c>
      <c r="I20" s="3"/>
    </row>
    <row r="21" spans="1:9">
      <c r="A21" s="3" t="s">
        <v>32</v>
      </c>
      <c r="B21" s="3" t="s">
        <v>48</v>
      </c>
      <c r="C21" s="3" t="s">
        <v>49</v>
      </c>
      <c r="D21" s="3"/>
      <c r="E21" s="3" t="s">
        <v>34</v>
      </c>
      <c r="F21" s="3" t="s">
        <v>50</v>
      </c>
      <c r="G21" s="18">
        <v>0</v>
      </c>
      <c r="H21" s="3" t="str">
        <f t="shared" si="1"/>
        <v>edb_port</v>
      </c>
      <c r="I21" s="3"/>
    </row>
    <row r="22" spans="1:9">
      <c r="A22" s="3" t="s">
        <v>32</v>
      </c>
      <c r="B22" s="3" t="s">
        <v>51</v>
      </c>
      <c r="C22" s="3" t="s">
        <v>11</v>
      </c>
      <c r="D22" s="3"/>
      <c r="E22" s="3" t="s">
        <v>34</v>
      </c>
      <c r="F22" s="3" t="s">
        <v>52</v>
      </c>
      <c r="G22" s="18">
        <v>0</v>
      </c>
      <c r="H22" s="3" t="str">
        <f t="shared" si="1"/>
        <v>edb_username</v>
      </c>
      <c r="I22" s="3"/>
    </row>
    <row r="23" spans="1:9">
      <c r="A23" s="3" t="s">
        <v>32</v>
      </c>
      <c r="B23" s="3" t="s">
        <v>53</v>
      </c>
      <c r="C23" s="3" t="s">
        <v>11</v>
      </c>
      <c r="D23" s="3"/>
      <c r="E23" s="3" t="s">
        <v>34</v>
      </c>
      <c r="F23" s="3" t="s">
        <v>54</v>
      </c>
      <c r="G23" s="18">
        <v>0</v>
      </c>
      <c r="H23" s="3" t="str">
        <f t="shared" si="1"/>
        <v>edb_password</v>
      </c>
      <c r="I23" s="3"/>
    </row>
    <row r="24" spans="1:9">
      <c r="A24" s="3" t="s">
        <v>32</v>
      </c>
      <c r="B24" s="3" t="s">
        <v>24</v>
      </c>
      <c r="C24" s="3" t="s">
        <v>11</v>
      </c>
      <c r="D24" s="3"/>
      <c r="E24" s="3" t="s">
        <v>34</v>
      </c>
      <c r="F24" s="3" t="s">
        <v>8</v>
      </c>
      <c r="G24" s="18">
        <v>0</v>
      </c>
      <c r="H24" s="3" t="str">
        <f t="shared" si="1"/>
        <v>edb_remark</v>
      </c>
      <c r="I24" s="3"/>
    </row>
    <row r="25" spans="1:9">
      <c r="A25" s="3" t="s">
        <v>55</v>
      </c>
      <c r="B25" s="3" t="s">
        <v>56</v>
      </c>
      <c r="C25" s="3" t="s">
        <v>11</v>
      </c>
      <c r="D25" s="3"/>
      <c r="E25" s="3" t="s">
        <v>57</v>
      </c>
      <c r="F25" s="3" t="s">
        <v>58</v>
      </c>
      <c r="G25" s="18">
        <v>1</v>
      </c>
      <c r="H25" s="3" t="str">
        <f t="shared" ref="H25:H55" si="2">"src_"&amp;B25</f>
        <v>src_sys</v>
      </c>
      <c r="I25" s="3"/>
    </row>
    <row r="26" spans="1:9">
      <c r="A26" s="3" t="s">
        <v>55</v>
      </c>
      <c r="B26" s="3" t="s">
        <v>36</v>
      </c>
      <c r="C26" s="3" t="s">
        <v>11</v>
      </c>
      <c r="D26" s="3"/>
      <c r="E26" s="3" t="s">
        <v>57</v>
      </c>
      <c r="F26" s="3" t="s">
        <v>37</v>
      </c>
      <c r="G26" s="18">
        <v>0</v>
      </c>
      <c r="H26" s="3" t="str">
        <f t="shared" si="2"/>
        <v>src_type</v>
      </c>
      <c r="I26" s="3"/>
    </row>
    <row r="27" spans="1:9">
      <c r="A27" s="3" t="s">
        <v>55</v>
      </c>
      <c r="B27" s="3" t="s">
        <v>38</v>
      </c>
      <c r="C27" s="3" t="s">
        <v>11</v>
      </c>
      <c r="D27" s="3"/>
      <c r="E27" s="3" t="s">
        <v>57</v>
      </c>
      <c r="F27" s="3" t="s">
        <v>39</v>
      </c>
      <c r="G27" s="18">
        <v>0</v>
      </c>
      <c r="H27" s="3" t="str">
        <f t="shared" si="2"/>
        <v>src_version</v>
      </c>
      <c r="I27" s="3"/>
    </row>
    <row r="28" spans="1:9">
      <c r="A28" s="3" t="s">
        <v>55</v>
      </c>
      <c r="B28" s="3" t="s">
        <v>40</v>
      </c>
      <c r="C28" s="3" t="s">
        <v>11</v>
      </c>
      <c r="D28" s="3"/>
      <c r="E28" s="3" t="s">
        <v>57</v>
      </c>
      <c r="F28" s="3" t="s">
        <v>41</v>
      </c>
      <c r="G28" s="18">
        <v>0</v>
      </c>
      <c r="H28" s="3" t="str">
        <f t="shared" si="2"/>
        <v>src_sid</v>
      </c>
      <c r="I28" s="3"/>
    </row>
    <row r="29" spans="1:9">
      <c r="A29" s="3" t="s">
        <v>55</v>
      </c>
      <c r="B29" s="3" t="s">
        <v>42</v>
      </c>
      <c r="C29" s="3" t="s">
        <v>11</v>
      </c>
      <c r="D29" s="3"/>
      <c r="E29" s="3" t="s">
        <v>57</v>
      </c>
      <c r="F29" s="3" t="s">
        <v>43</v>
      </c>
      <c r="G29" s="18">
        <v>1</v>
      </c>
      <c r="H29" s="3" t="str">
        <f t="shared" si="2"/>
        <v>src_schema_v</v>
      </c>
      <c r="I29" s="3"/>
    </row>
    <row r="30" spans="1:9">
      <c r="A30" s="3" t="s">
        <v>55</v>
      </c>
      <c r="B30" s="3" t="s">
        <v>44</v>
      </c>
      <c r="C30" s="3" t="s">
        <v>11</v>
      </c>
      <c r="D30" s="3"/>
      <c r="E30" s="3" t="s">
        <v>57</v>
      </c>
      <c r="F30" s="3" t="s">
        <v>45</v>
      </c>
      <c r="G30" s="18">
        <v>0</v>
      </c>
      <c r="H30" s="3" t="str">
        <f t="shared" si="2"/>
        <v>src_charset</v>
      </c>
      <c r="I30" s="3"/>
    </row>
    <row r="31" spans="1:9">
      <c r="A31" s="3" t="s">
        <v>55</v>
      </c>
      <c r="B31" s="3" t="s">
        <v>46</v>
      </c>
      <c r="C31" s="3" t="s">
        <v>11</v>
      </c>
      <c r="D31" s="3"/>
      <c r="E31" s="3" t="s">
        <v>57</v>
      </c>
      <c r="F31" s="3" t="s">
        <v>47</v>
      </c>
      <c r="G31" s="18">
        <v>0</v>
      </c>
      <c r="H31" s="3" t="str">
        <f t="shared" si="2"/>
        <v>src_ip</v>
      </c>
      <c r="I31" s="3"/>
    </row>
    <row r="32" spans="1:9">
      <c r="A32" s="3" t="s">
        <v>55</v>
      </c>
      <c r="B32" s="3" t="s">
        <v>48</v>
      </c>
      <c r="C32" s="3" t="s">
        <v>49</v>
      </c>
      <c r="D32" s="3"/>
      <c r="E32" s="3" t="s">
        <v>57</v>
      </c>
      <c r="F32" s="3" t="s">
        <v>50</v>
      </c>
      <c r="G32" s="18">
        <v>0</v>
      </c>
      <c r="H32" s="3" t="str">
        <f t="shared" si="2"/>
        <v>src_port</v>
      </c>
      <c r="I32" s="3"/>
    </row>
    <row r="33" spans="1:9">
      <c r="A33" s="3" t="s">
        <v>55</v>
      </c>
      <c r="B33" s="3" t="s">
        <v>51</v>
      </c>
      <c r="C33" s="3" t="s">
        <v>11</v>
      </c>
      <c r="D33" s="3"/>
      <c r="E33" s="3" t="s">
        <v>57</v>
      </c>
      <c r="F33" s="3" t="s">
        <v>52</v>
      </c>
      <c r="G33" s="18">
        <v>0</v>
      </c>
      <c r="H33" s="3" t="str">
        <f t="shared" si="2"/>
        <v>src_username</v>
      </c>
      <c r="I33" s="3"/>
    </row>
    <row r="34" spans="1:9">
      <c r="A34" s="3" t="s">
        <v>55</v>
      </c>
      <c r="B34" s="3" t="s">
        <v>53</v>
      </c>
      <c r="C34" s="3" t="s">
        <v>11</v>
      </c>
      <c r="D34" s="3"/>
      <c r="E34" s="3" t="s">
        <v>57</v>
      </c>
      <c r="F34" s="3" t="s">
        <v>54</v>
      </c>
      <c r="G34" s="18">
        <v>0</v>
      </c>
      <c r="H34" s="3" t="str">
        <f t="shared" si="2"/>
        <v>src_password</v>
      </c>
      <c r="I34" s="3"/>
    </row>
    <row r="35" spans="1:9">
      <c r="A35" s="3" t="s">
        <v>55</v>
      </c>
      <c r="B35" s="3" t="s">
        <v>24</v>
      </c>
      <c r="C35" s="3" t="s">
        <v>11</v>
      </c>
      <c r="D35" s="3"/>
      <c r="E35" s="3" t="s">
        <v>57</v>
      </c>
      <c r="F35" s="3" t="s">
        <v>8</v>
      </c>
      <c r="G35" s="18">
        <v>0</v>
      </c>
      <c r="H35" s="3" t="str">
        <f t="shared" si="2"/>
        <v>src_remark</v>
      </c>
      <c r="I35" s="3"/>
    </row>
    <row r="36" spans="1:9">
      <c r="A36" s="3" t="s">
        <v>59</v>
      </c>
      <c r="B36" s="3" t="s">
        <v>56</v>
      </c>
      <c r="C36" s="3" t="s">
        <v>11</v>
      </c>
      <c r="D36" s="3"/>
      <c r="E36" s="3" t="s">
        <v>60</v>
      </c>
      <c r="F36" s="3" t="s">
        <v>58</v>
      </c>
      <c r="G36" s="18">
        <v>1</v>
      </c>
      <c r="H36" s="3" t="str">
        <f t="shared" si="2"/>
        <v>src_sys</v>
      </c>
      <c r="I36" s="3"/>
    </row>
    <row r="37" spans="1:9">
      <c r="A37" s="3" t="s">
        <v>59</v>
      </c>
      <c r="B37" s="3" t="s">
        <v>42</v>
      </c>
      <c r="C37" s="3" t="s">
        <v>11</v>
      </c>
      <c r="D37" s="3"/>
      <c r="E37" s="3" t="s">
        <v>60</v>
      </c>
      <c r="F37" s="3" t="s">
        <v>61</v>
      </c>
      <c r="G37" s="18">
        <v>1</v>
      </c>
      <c r="H37" s="3" t="str">
        <f t="shared" si="2"/>
        <v>src_schema_v</v>
      </c>
      <c r="I37" s="3"/>
    </row>
    <row r="38" spans="1:9">
      <c r="A38" s="3" t="s">
        <v>59</v>
      </c>
      <c r="B38" s="3" t="s">
        <v>10</v>
      </c>
      <c r="C38" s="3" t="s">
        <v>11</v>
      </c>
      <c r="D38" s="3"/>
      <c r="E38" s="3" t="s">
        <v>60</v>
      </c>
      <c r="F38" s="3" t="s">
        <v>62</v>
      </c>
      <c r="G38" s="18">
        <v>1</v>
      </c>
      <c r="H38" s="3" t="str">
        <f t="shared" si="2"/>
        <v>src_table_name</v>
      </c>
      <c r="I38" s="3"/>
    </row>
    <row r="39" spans="1:9">
      <c r="A39" s="3" t="s">
        <v>59</v>
      </c>
      <c r="B39" s="3" t="s">
        <v>17</v>
      </c>
      <c r="C39" s="3" t="s">
        <v>18</v>
      </c>
      <c r="D39" s="3"/>
      <c r="E39" s="3" t="s">
        <v>60</v>
      </c>
      <c r="F39" s="3" t="s">
        <v>63</v>
      </c>
      <c r="G39" s="18">
        <v>0</v>
      </c>
      <c r="H39" s="3" t="str">
        <f t="shared" si="2"/>
        <v>src_table_cn_name</v>
      </c>
      <c r="I39" s="3"/>
    </row>
    <row r="40" spans="1:9">
      <c r="A40" s="3" t="s">
        <v>59</v>
      </c>
      <c r="B40" s="3" t="s">
        <v>64</v>
      </c>
      <c r="C40" s="3" t="s">
        <v>18</v>
      </c>
      <c r="D40" s="3"/>
      <c r="E40" s="3" t="s">
        <v>60</v>
      </c>
      <c r="F40" s="3" t="s">
        <v>65</v>
      </c>
      <c r="G40" s="18">
        <v>0</v>
      </c>
      <c r="H40" s="3" t="str">
        <f t="shared" si="2"/>
        <v>src_inc_cdt</v>
      </c>
      <c r="I40" s="3"/>
    </row>
    <row r="41" spans="1:9">
      <c r="A41" s="3" t="s">
        <v>59</v>
      </c>
      <c r="B41" s="3" t="s">
        <v>66</v>
      </c>
      <c r="C41" s="3" t="s">
        <v>16</v>
      </c>
      <c r="D41" s="3"/>
      <c r="E41" s="3" t="s">
        <v>60</v>
      </c>
      <c r="F41" s="3" t="s">
        <v>67</v>
      </c>
      <c r="G41" s="18">
        <v>0</v>
      </c>
      <c r="H41" s="3" t="str">
        <f t="shared" si="2"/>
        <v>src_if_mark</v>
      </c>
      <c r="I41" s="3"/>
    </row>
    <row r="42" spans="1:9">
      <c r="A42" s="3" t="s">
        <v>59</v>
      </c>
      <c r="B42" s="3" t="s">
        <v>68</v>
      </c>
      <c r="C42" s="3" t="s">
        <v>16</v>
      </c>
      <c r="D42" s="3"/>
      <c r="E42" s="3" t="s">
        <v>60</v>
      </c>
      <c r="F42" s="3" t="s">
        <v>69</v>
      </c>
      <c r="G42" s="18">
        <v>0</v>
      </c>
      <c r="H42" s="3" t="str">
        <f t="shared" si="2"/>
        <v>src_table_type</v>
      </c>
      <c r="I42" s="3"/>
    </row>
    <row r="43" spans="1:9">
      <c r="A43" s="3" t="s">
        <v>59</v>
      </c>
      <c r="B43" s="3" t="s">
        <v>70</v>
      </c>
      <c r="C43" s="3" t="s">
        <v>11</v>
      </c>
      <c r="D43" s="3"/>
      <c r="E43" s="3" t="s">
        <v>60</v>
      </c>
      <c r="F43" s="3" t="s">
        <v>71</v>
      </c>
      <c r="G43" s="18">
        <v>0</v>
      </c>
      <c r="H43" s="3" t="str">
        <f t="shared" si="2"/>
        <v>src_template_code</v>
      </c>
      <c r="I43" s="3"/>
    </row>
    <row r="44" spans="1:9">
      <c r="A44" s="3" t="s">
        <v>59</v>
      </c>
      <c r="B44" s="3" t="s">
        <v>72</v>
      </c>
      <c r="C44" s="3" t="s">
        <v>11</v>
      </c>
      <c r="D44" s="3"/>
      <c r="E44" s="3" t="s">
        <v>60</v>
      </c>
      <c r="F44" s="3" t="s">
        <v>73</v>
      </c>
      <c r="G44" s="18">
        <v>0</v>
      </c>
      <c r="H44" s="3" t="str">
        <f t="shared" ref="H44" si="3">"src_"&amp;B44</f>
        <v>src_is_put_to_etldb</v>
      </c>
      <c r="I44" s="3"/>
    </row>
    <row r="45" spans="1:9">
      <c r="A45" s="3" t="s">
        <v>74</v>
      </c>
      <c r="B45" s="3" t="s">
        <v>56</v>
      </c>
      <c r="C45" s="3" t="s">
        <v>11</v>
      </c>
      <c r="D45" s="3"/>
      <c r="E45" s="3" t="s">
        <v>75</v>
      </c>
      <c r="F45" s="3" t="s">
        <v>58</v>
      </c>
      <c r="G45" s="18">
        <v>1</v>
      </c>
      <c r="H45" s="3" t="str">
        <f t="shared" si="2"/>
        <v>src_sys</v>
      </c>
      <c r="I45" s="3"/>
    </row>
    <row r="46" spans="1:9">
      <c r="A46" s="3" t="s">
        <v>74</v>
      </c>
      <c r="B46" s="3" t="s">
        <v>42</v>
      </c>
      <c r="C46" s="3" t="s">
        <v>11</v>
      </c>
      <c r="D46" s="3"/>
      <c r="E46" s="3" t="s">
        <v>75</v>
      </c>
      <c r="F46" s="3" t="s">
        <v>61</v>
      </c>
      <c r="G46" s="18">
        <v>1</v>
      </c>
      <c r="H46" s="3" t="str">
        <f t="shared" si="2"/>
        <v>src_schema_v</v>
      </c>
      <c r="I46" s="3"/>
    </row>
    <row r="47" spans="1:9">
      <c r="A47" s="3" t="s">
        <v>74</v>
      </c>
      <c r="B47" s="3" t="s">
        <v>10</v>
      </c>
      <c r="C47" s="3" t="s">
        <v>11</v>
      </c>
      <c r="D47" s="3"/>
      <c r="E47" s="3" t="s">
        <v>75</v>
      </c>
      <c r="F47" s="3" t="s">
        <v>62</v>
      </c>
      <c r="G47" s="18">
        <v>1</v>
      </c>
      <c r="H47" s="3" t="str">
        <f t="shared" si="2"/>
        <v>src_table_name</v>
      </c>
      <c r="I47" s="3"/>
    </row>
    <row r="48" spans="1:9">
      <c r="A48" s="3" t="s">
        <v>74</v>
      </c>
      <c r="B48" s="3" t="s">
        <v>76</v>
      </c>
      <c r="C48" s="3" t="s">
        <v>77</v>
      </c>
      <c r="D48" s="3"/>
      <c r="E48" s="3" t="s">
        <v>75</v>
      </c>
      <c r="F48" s="3" t="s">
        <v>78</v>
      </c>
      <c r="G48" s="18">
        <v>0</v>
      </c>
      <c r="H48" s="3" t="str">
        <f t="shared" si="2"/>
        <v>src_column_id</v>
      </c>
      <c r="I48" s="3"/>
    </row>
    <row r="49" spans="1:9">
      <c r="A49" s="3" t="s">
        <v>74</v>
      </c>
      <c r="B49" s="3" t="s">
        <v>13</v>
      </c>
      <c r="C49" s="3" t="s">
        <v>11</v>
      </c>
      <c r="D49" s="3"/>
      <c r="E49" s="3" t="s">
        <v>75</v>
      </c>
      <c r="F49" s="3" t="s">
        <v>79</v>
      </c>
      <c r="G49" s="18">
        <v>1</v>
      </c>
      <c r="H49" s="3" t="str">
        <f t="shared" si="2"/>
        <v>src_column_name</v>
      </c>
      <c r="I49" s="3"/>
    </row>
    <row r="50" spans="1:9">
      <c r="A50" s="3" t="s">
        <v>74</v>
      </c>
      <c r="B50" s="3" t="s">
        <v>14</v>
      </c>
      <c r="C50" s="3" t="s">
        <v>11</v>
      </c>
      <c r="D50" s="3"/>
      <c r="E50" s="3" t="s">
        <v>75</v>
      </c>
      <c r="F50" s="3" t="s">
        <v>80</v>
      </c>
      <c r="G50" s="18">
        <v>0</v>
      </c>
      <c r="H50" s="3" t="str">
        <f t="shared" si="2"/>
        <v>src_column_type</v>
      </c>
      <c r="I50" s="3"/>
    </row>
    <row r="51" spans="1:9">
      <c r="A51" s="3" t="s">
        <v>74</v>
      </c>
      <c r="B51" s="3" t="s">
        <v>19</v>
      </c>
      <c r="C51" s="3" t="s">
        <v>18</v>
      </c>
      <c r="D51" s="3"/>
      <c r="E51" s="3" t="s">
        <v>75</v>
      </c>
      <c r="F51" s="3" t="s">
        <v>81</v>
      </c>
      <c r="G51" s="18">
        <v>0</v>
      </c>
      <c r="H51" s="3" t="str">
        <f t="shared" si="2"/>
        <v>src_column_cn_name</v>
      </c>
      <c r="I51" s="3"/>
    </row>
    <row r="52" spans="1:9">
      <c r="A52" s="3" t="s">
        <v>74</v>
      </c>
      <c r="B52" s="3" t="s">
        <v>20</v>
      </c>
      <c r="C52" s="3" t="s">
        <v>16</v>
      </c>
      <c r="D52" s="3"/>
      <c r="E52" s="3" t="s">
        <v>75</v>
      </c>
      <c r="F52" s="3" t="s">
        <v>6</v>
      </c>
      <c r="G52" s="18">
        <v>0</v>
      </c>
      <c r="H52" s="3" t="str">
        <f t="shared" si="2"/>
        <v>src_is_pk</v>
      </c>
      <c r="I52" s="3"/>
    </row>
    <row r="53" spans="1:9">
      <c r="A53" s="3" t="s">
        <v>74</v>
      </c>
      <c r="B53" s="3" t="s">
        <v>82</v>
      </c>
      <c r="C53" s="3" t="s">
        <v>16</v>
      </c>
      <c r="D53" s="3"/>
      <c r="E53" s="3" t="s">
        <v>75</v>
      </c>
      <c r="F53" s="3" t="s">
        <v>83</v>
      </c>
      <c r="G53" s="18">
        <v>0</v>
      </c>
      <c r="H53" s="3" t="str">
        <f t="shared" si="2"/>
        <v>src_not_null</v>
      </c>
      <c r="I53" s="3"/>
    </row>
    <row r="54" spans="1:9">
      <c r="A54" s="3" t="s">
        <v>74</v>
      </c>
      <c r="B54" s="3" t="s">
        <v>15</v>
      </c>
      <c r="C54" s="3" t="s">
        <v>16</v>
      </c>
      <c r="D54" s="3"/>
      <c r="E54" s="3" t="s">
        <v>75</v>
      </c>
      <c r="F54" s="3" t="s">
        <v>3</v>
      </c>
      <c r="G54" s="18">
        <v>0</v>
      </c>
      <c r="H54" s="3" t="str">
        <f t="shared" si="2"/>
        <v>src_default_value</v>
      </c>
      <c r="I54" s="3"/>
    </row>
    <row r="55" spans="1:9">
      <c r="A55" s="3" t="s">
        <v>74</v>
      </c>
      <c r="B55" s="3" t="s">
        <v>84</v>
      </c>
      <c r="C55" s="3" t="s">
        <v>16</v>
      </c>
      <c r="D55" s="3"/>
      <c r="E55" s="3" t="s">
        <v>75</v>
      </c>
      <c r="F55" s="3" t="s">
        <v>85</v>
      </c>
      <c r="G55" s="18">
        <v>0</v>
      </c>
      <c r="H55" s="3" t="str">
        <f t="shared" si="2"/>
        <v>src_is_dk</v>
      </c>
      <c r="I55" s="3"/>
    </row>
    <row r="56" spans="1:9">
      <c r="A56" s="3" t="s">
        <v>86</v>
      </c>
      <c r="B56" s="3" t="s">
        <v>87</v>
      </c>
      <c r="C56" s="3" t="s">
        <v>11</v>
      </c>
      <c r="D56" s="3"/>
      <c r="E56" s="3" t="s">
        <v>88</v>
      </c>
      <c r="F56" s="3" t="s">
        <v>37</v>
      </c>
      <c r="G56" s="18">
        <v>0</v>
      </c>
      <c r="H56" s="3" t="str">
        <f t="shared" ref="H56:H64" si="4">"etl_"&amp;B56</f>
        <v>etl_src_db_type</v>
      </c>
      <c r="I56" s="3"/>
    </row>
    <row r="57" spans="1:9">
      <c r="A57" s="3" t="s">
        <v>86</v>
      </c>
      <c r="B57" s="3" t="s">
        <v>89</v>
      </c>
      <c r="C57" s="3" t="s">
        <v>11</v>
      </c>
      <c r="D57" s="3"/>
      <c r="E57" s="3" t="s">
        <v>88</v>
      </c>
      <c r="F57" s="3" t="s">
        <v>2</v>
      </c>
      <c r="G57" s="18">
        <v>0</v>
      </c>
      <c r="H57" s="3" t="str">
        <f t="shared" si="4"/>
        <v>etl_src_column_type</v>
      </c>
      <c r="I57" s="3"/>
    </row>
    <row r="58" spans="1:9">
      <c r="A58" s="3" t="s">
        <v>86</v>
      </c>
      <c r="B58" s="3" t="s">
        <v>90</v>
      </c>
      <c r="C58" s="3" t="s">
        <v>11</v>
      </c>
      <c r="D58" s="3"/>
      <c r="E58" s="3" t="s">
        <v>88</v>
      </c>
      <c r="F58" s="3" t="s">
        <v>91</v>
      </c>
      <c r="G58" s="18">
        <v>0</v>
      </c>
      <c r="H58" s="3" t="str">
        <f t="shared" si="4"/>
        <v>etl_tgt_db_type</v>
      </c>
      <c r="I58" s="3"/>
    </row>
    <row r="59" spans="1:9">
      <c r="A59" s="3" t="s">
        <v>86</v>
      </c>
      <c r="B59" s="3" t="s">
        <v>92</v>
      </c>
      <c r="C59" s="3" t="s">
        <v>11</v>
      </c>
      <c r="D59" s="3"/>
      <c r="E59" s="3" t="s">
        <v>88</v>
      </c>
      <c r="F59" s="3" t="s">
        <v>2</v>
      </c>
      <c r="G59" s="18">
        <v>0</v>
      </c>
      <c r="H59" s="3" t="str">
        <f t="shared" si="4"/>
        <v>etl_tgt_column_type</v>
      </c>
      <c r="I59" s="3"/>
    </row>
    <row r="60" spans="1:9">
      <c r="A60" s="3" t="s">
        <v>86</v>
      </c>
      <c r="B60" s="3" t="s">
        <v>93</v>
      </c>
      <c r="C60" s="3" t="s">
        <v>11</v>
      </c>
      <c r="D60" s="3"/>
      <c r="E60" s="3" t="s">
        <v>88</v>
      </c>
      <c r="F60" s="3" t="s">
        <v>94</v>
      </c>
      <c r="G60" s="18">
        <v>0</v>
      </c>
      <c r="H60" s="3" t="str">
        <f t="shared" si="4"/>
        <v>etl_tgt_column_big_type</v>
      </c>
      <c r="I60" s="3"/>
    </row>
    <row r="61" spans="1:9">
      <c r="A61" s="3" t="s">
        <v>86</v>
      </c>
      <c r="B61" s="3" t="s">
        <v>95</v>
      </c>
      <c r="C61" s="3" t="s">
        <v>11</v>
      </c>
      <c r="D61" s="3"/>
      <c r="E61" s="3" t="s">
        <v>88</v>
      </c>
      <c r="F61" s="3" t="s">
        <v>96</v>
      </c>
      <c r="G61" s="18">
        <v>0</v>
      </c>
      <c r="H61" s="3" t="str">
        <f t="shared" si="4"/>
        <v>etl_tgt_column_length</v>
      </c>
      <c r="I61" s="3"/>
    </row>
    <row r="62" spans="1:9">
      <c r="A62" s="3" t="s">
        <v>86</v>
      </c>
      <c r="B62" s="3" t="s">
        <v>97</v>
      </c>
      <c r="C62" s="3" t="s">
        <v>11</v>
      </c>
      <c r="D62" s="3"/>
      <c r="E62" s="3" t="s">
        <v>88</v>
      </c>
      <c r="F62" s="3" t="s">
        <v>98</v>
      </c>
      <c r="G62" s="18">
        <v>0</v>
      </c>
      <c r="H62" s="3" t="str">
        <f t="shared" si="4"/>
        <v>etl_tgt_column_default</v>
      </c>
      <c r="I62" s="3"/>
    </row>
    <row r="63" spans="1:9">
      <c r="A63" s="3" t="s">
        <v>86</v>
      </c>
      <c r="B63" s="3" t="s">
        <v>99</v>
      </c>
      <c r="C63" s="3" t="s">
        <v>11</v>
      </c>
      <c r="D63" s="3"/>
      <c r="E63" s="3" t="s">
        <v>88</v>
      </c>
      <c r="F63" s="3" t="s">
        <v>100</v>
      </c>
      <c r="G63" s="18">
        <v>0</v>
      </c>
      <c r="H63" s="3" t="str">
        <f t="shared" si="4"/>
        <v>etl_tgt_column_format</v>
      </c>
      <c r="I63" s="3"/>
    </row>
    <row r="64" spans="1:9">
      <c r="A64" s="3" t="s">
        <v>86</v>
      </c>
      <c r="B64" s="3" t="s">
        <v>101</v>
      </c>
      <c r="C64" s="3" t="s">
        <v>102</v>
      </c>
      <c r="D64" s="3"/>
      <c r="E64" s="3" t="s">
        <v>88</v>
      </c>
      <c r="F64" s="3" t="s">
        <v>103</v>
      </c>
      <c r="G64" s="18">
        <v>0</v>
      </c>
      <c r="H64" s="3" t="str">
        <f t="shared" si="4"/>
        <v>etl_convert_mode</v>
      </c>
      <c r="I64" s="3"/>
    </row>
    <row r="65" spans="1:9">
      <c r="A65" s="3" t="s">
        <v>104</v>
      </c>
      <c r="B65" s="3" t="s">
        <v>42</v>
      </c>
      <c r="C65" s="3" t="s">
        <v>11</v>
      </c>
      <c r="D65" s="3"/>
      <c r="E65" s="3" t="s">
        <v>105</v>
      </c>
      <c r="F65" s="3" t="s">
        <v>43</v>
      </c>
      <c r="G65" s="18">
        <v>1</v>
      </c>
      <c r="H65" s="3" t="str">
        <f t="shared" ref="H65:H84" si="5">"itl_"&amp;B65</f>
        <v>itl_schema_v</v>
      </c>
      <c r="I65" s="3"/>
    </row>
    <row r="66" spans="1:9">
      <c r="A66" s="3" t="s">
        <v>104</v>
      </c>
      <c r="B66" s="3" t="s">
        <v>10</v>
      </c>
      <c r="C66" s="3" t="s">
        <v>11</v>
      </c>
      <c r="D66" s="3"/>
      <c r="E66" s="3" t="s">
        <v>105</v>
      </c>
      <c r="F66" s="3" t="s">
        <v>106</v>
      </c>
      <c r="G66" s="18">
        <v>1</v>
      </c>
      <c r="H66" s="3" t="str">
        <f t="shared" si="5"/>
        <v>itl_table_name</v>
      </c>
      <c r="I66" s="3"/>
    </row>
    <row r="67" spans="1:9">
      <c r="A67" s="3" t="s">
        <v>104</v>
      </c>
      <c r="B67" s="3" t="s">
        <v>17</v>
      </c>
      <c r="C67" s="3" t="s">
        <v>11</v>
      </c>
      <c r="D67" s="3"/>
      <c r="E67" s="3" t="s">
        <v>105</v>
      </c>
      <c r="F67" s="3" t="s">
        <v>107</v>
      </c>
      <c r="G67" s="18">
        <v>0</v>
      </c>
      <c r="H67" s="3" t="str">
        <f t="shared" si="5"/>
        <v>itl_table_cn_name</v>
      </c>
      <c r="I67" s="3"/>
    </row>
    <row r="68" spans="1:9">
      <c r="A68" s="3" t="s">
        <v>104</v>
      </c>
      <c r="B68" s="3" t="s">
        <v>108</v>
      </c>
      <c r="C68" s="3" t="s">
        <v>11</v>
      </c>
      <c r="D68" s="3"/>
      <c r="E68" s="3" t="s">
        <v>105</v>
      </c>
      <c r="F68" s="3" t="s">
        <v>109</v>
      </c>
      <c r="G68" s="18">
        <v>0</v>
      </c>
      <c r="H68" s="3" t="str">
        <f t="shared" si="5"/>
        <v>itl_data_path</v>
      </c>
      <c r="I68" s="3"/>
    </row>
    <row r="69" spans="1:9">
      <c r="A69" s="3" t="s">
        <v>104</v>
      </c>
      <c r="B69" s="3" t="s">
        <v>110</v>
      </c>
      <c r="C69" s="3" t="s">
        <v>11</v>
      </c>
      <c r="D69" s="3"/>
      <c r="E69" s="3" t="s">
        <v>105</v>
      </c>
      <c r="F69" s="3" t="s">
        <v>111</v>
      </c>
      <c r="G69" s="18">
        <v>0</v>
      </c>
      <c r="H69" s="3" t="str">
        <f t="shared" si="5"/>
        <v>itl_data_file_name</v>
      </c>
      <c r="I69" s="3"/>
    </row>
    <row r="70" spans="1:9">
      <c r="A70" s="3" t="s">
        <v>104</v>
      </c>
      <c r="B70" s="3" t="s">
        <v>112</v>
      </c>
      <c r="C70" s="3" t="s">
        <v>11</v>
      </c>
      <c r="D70" s="3"/>
      <c r="E70" s="3" t="s">
        <v>105</v>
      </c>
      <c r="F70" s="3" t="s">
        <v>113</v>
      </c>
      <c r="G70" s="18">
        <v>0</v>
      </c>
      <c r="H70" s="3" t="str">
        <f t="shared" si="5"/>
        <v>itl_ctrl_file_name</v>
      </c>
      <c r="I70" s="3"/>
    </row>
    <row r="71" spans="1:9">
      <c r="A71" s="3" t="s">
        <v>104</v>
      </c>
      <c r="B71" s="5" t="s">
        <v>114</v>
      </c>
      <c r="C71" s="3" t="s">
        <v>16</v>
      </c>
      <c r="D71" s="3"/>
      <c r="E71" s="3" t="s">
        <v>105</v>
      </c>
      <c r="F71" s="3" t="s">
        <v>115</v>
      </c>
      <c r="G71" s="18">
        <v>0</v>
      </c>
      <c r="H71" s="3" t="str">
        <f t="shared" si="5"/>
        <v>itl_separator</v>
      </c>
      <c r="I71" s="3"/>
    </row>
    <row r="72" spans="1:9">
      <c r="A72" s="3" t="s">
        <v>104</v>
      </c>
      <c r="B72" s="3" t="s">
        <v>116</v>
      </c>
      <c r="C72" s="3" t="s">
        <v>11</v>
      </c>
      <c r="D72" s="3"/>
      <c r="E72" s="3" t="s">
        <v>105</v>
      </c>
      <c r="F72" s="3" t="s">
        <v>117</v>
      </c>
      <c r="G72" s="18">
        <v>0</v>
      </c>
      <c r="H72" s="3" t="str">
        <f t="shared" si="5"/>
        <v>itl_retain_date</v>
      </c>
      <c r="I72" s="3"/>
    </row>
    <row r="73" spans="1:9">
      <c r="A73" s="3" t="s">
        <v>104</v>
      </c>
      <c r="B73" s="3" t="s">
        <v>118</v>
      </c>
      <c r="C73" s="3" t="s">
        <v>49</v>
      </c>
      <c r="D73" s="3"/>
      <c r="E73" s="3" t="s">
        <v>105</v>
      </c>
      <c r="F73" s="3" t="s">
        <v>119</v>
      </c>
      <c r="G73" s="18">
        <v>0</v>
      </c>
      <c r="H73" s="3" t="str">
        <f t="shared" si="5"/>
        <v>itl_is_gather_stats</v>
      </c>
      <c r="I73" s="3"/>
    </row>
    <row r="74" spans="1:9">
      <c r="A74" s="3" t="s">
        <v>104</v>
      </c>
      <c r="B74" s="3" t="s">
        <v>70</v>
      </c>
      <c r="C74" s="3" t="s">
        <v>11</v>
      </c>
      <c r="D74" s="3"/>
      <c r="E74" s="3" t="s">
        <v>105</v>
      </c>
      <c r="F74" s="3" t="s">
        <v>71</v>
      </c>
      <c r="G74" s="18">
        <v>0</v>
      </c>
      <c r="H74" s="3" t="str">
        <f t="shared" si="5"/>
        <v>itl_template_code</v>
      </c>
      <c r="I74" s="3"/>
    </row>
    <row r="75" spans="1:9">
      <c r="A75" s="3" t="s">
        <v>104</v>
      </c>
      <c r="B75" s="3" t="s">
        <v>120</v>
      </c>
      <c r="C75" s="3" t="s">
        <v>11</v>
      </c>
      <c r="D75" s="3"/>
      <c r="E75" s="3" t="s">
        <v>105</v>
      </c>
      <c r="F75" s="3" t="s">
        <v>121</v>
      </c>
      <c r="G75" s="18">
        <v>0</v>
      </c>
      <c r="H75" s="3" t="str">
        <f t="shared" si="5"/>
        <v>itl_template_ddl</v>
      </c>
      <c r="I75" s="3"/>
    </row>
    <row r="76" spans="1:9">
      <c r="A76" s="3" t="s">
        <v>122</v>
      </c>
      <c r="B76" s="3" t="s">
        <v>42</v>
      </c>
      <c r="C76" s="3" t="s">
        <v>11</v>
      </c>
      <c r="D76" s="3"/>
      <c r="E76" s="3" t="s">
        <v>123</v>
      </c>
      <c r="F76" s="3" t="s">
        <v>43</v>
      </c>
      <c r="G76" s="18">
        <v>1</v>
      </c>
      <c r="H76" s="3" t="str">
        <f t="shared" si="5"/>
        <v>itl_schema_v</v>
      </c>
      <c r="I76" s="3"/>
    </row>
    <row r="77" spans="1:9">
      <c r="A77" s="3" t="s">
        <v>122</v>
      </c>
      <c r="B77" s="3" t="s">
        <v>10</v>
      </c>
      <c r="C77" s="3" t="s">
        <v>11</v>
      </c>
      <c r="D77" s="3"/>
      <c r="E77" s="3" t="s">
        <v>123</v>
      </c>
      <c r="F77" s="3" t="s">
        <v>106</v>
      </c>
      <c r="G77" s="18">
        <v>1</v>
      </c>
      <c r="H77" s="3" t="str">
        <f t="shared" si="5"/>
        <v>itl_table_name</v>
      </c>
      <c r="I77" s="3"/>
    </row>
    <row r="78" spans="1:9">
      <c r="A78" s="3" t="s">
        <v>122</v>
      </c>
      <c r="B78" s="3" t="s">
        <v>76</v>
      </c>
      <c r="C78" s="3" t="s">
        <v>77</v>
      </c>
      <c r="D78" s="3"/>
      <c r="E78" s="3" t="s">
        <v>123</v>
      </c>
      <c r="F78" s="3" t="s">
        <v>124</v>
      </c>
      <c r="G78" s="18">
        <v>0</v>
      </c>
      <c r="H78" s="3" t="str">
        <f t="shared" si="5"/>
        <v>itl_column_id</v>
      </c>
      <c r="I78" s="3"/>
    </row>
    <row r="79" spans="1:9">
      <c r="A79" s="3" t="s">
        <v>122</v>
      </c>
      <c r="B79" s="3" t="s">
        <v>13</v>
      </c>
      <c r="C79" s="3" t="s">
        <v>11</v>
      </c>
      <c r="D79" s="3"/>
      <c r="E79" s="3" t="s">
        <v>123</v>
      </c>
      <c r="F79" s="3" t="s">
        <v>1</v>
      </c>
      <c r="G79" s="18">
        <v>1</v>
      </c>
      <c r="H79" s="3" t="str">
        <f t="shared" si="5"/>
        <v>itl_column_name</v>
      </c>
      <c r="I79" s="3"/>
    </row>
    <row r="80" spans="1:9">
      <c r="A80" s="3" t="s">
        <v>122</v>
      </c>
      <c r="B80" s="3" t="s">
        <v>19</v>
      </c>
      <c r="C80" s="3" t="s">
        <v>11</v>
      </c>
      <c r="D80" s="3"/>
      <c r="E80" s="3" t="s">
        <v>123</v>
      </c>
      <c r="F80" s="3" t="s">
        <v>5</v>
      </c>
      <c r="G80" s="18">
        <v>0</v>
      </c>
      <c r="H80" s="3" t="str">
        <f t="shared" si="5"/>
        <v>itl_column_cn_name</v>
      </c>
      <c r="I80" s="3"/>
    </row>
    <row r="81" spans="1:9">
      <c r="A81" s="3" t="s">
        <v>122</v>
      </c>
      <c r="B81" s="3" t="s">
        <v>14</v>
      </c>
      <c r="C81" s="3" t="s">
        <v>11</v>
      </c>
      <c r="D81" s="3"/>
      <c r="E81" s="3" t="s">
        <v>123</v>
      </c>
      <c r="F81" s="3" t="s">
        <v>2</v>
      </c>
      <c r="G81" s="18">
        <v>0</v>
      </c>
      <c r="H81" s="3" t="str">
        <f t="shared" si="5"/>
        <v>itl_column_type</v>
      </c>
      <c r="I81" s="3"/>
    </row>
    <row r="82" spans="1:9">
      <c r="A82" s="3" t="s">
        <v>122</v>
      </c>
      <c r="B82" s="3" t="s">
        <v>125</v>
      </c>
      <c r="C82" s="3" t="s">
        <v>11</v>
      </c>
      <c r="D82" s="3"/>
      <c r="E82" s="3" t="s">
        <v>123</v>
      </c>
      <c r="F82" s="3" t="s">
        <v>126</v>
      </c>
      <c r="G82" s="18">
        <v>0</v>
      </c>
      <c r="H82" s="3" t="str">
        <f t="shared" si="5"/>
        <v>itl_column_length</v>
      </c>
      <c r="I82" s="3"/>
    </row>
    <row r="83" spans="1:9">
      <c r="A83" s="3" t="s">
        <v>122</v>
      </c>
      <c r="B83" s="3" t="s">
        <v>127</v>
      </c>
      <c r="C83" s="3" t="s">
        <v>11</v>
      </c>
      <c r="D83" s="3"/>
      <c r="E83" s="3" t="s">
        <v>123</v>
      </c>
      <c r="F83" s="3" t="s">
        <v>3</v>
      </c>
      <c r="G83" s="18">
        <v>0</v>
      </c>
      <c r="H83" s="3" t="str">
        <f t="shared" si="5"/>
        <v>itl_column_default</v>
      </c>
      <c r="I83" s="3"/>
    </row>
    <row r="84" spans="1:9">
      <c r="A84" s="3" t="s">
        <v>122</v>
      </c>
      <c r="B84" s="3" t="s">
        <v>128</v>
      </c>
      <c r="C84" s="3" t="s">
        <v>11</v>
      </c>
      <c r="D84" s="3"/>
      <c r="E84" s="3" t="s">
        <v>123</v>
      </c>
      <c r="F84" s="3" t="s">
        <v>129</v>
      </c>
      <c r="G84" s="18">
        <v>0</v>
      </c>
      <c r="H84" s="3" t="str">
        <f t="shared" si="5"/>
        <v>itl_column_format</v>
      </c>
      <c r="I84" s="3"/>
    </row>
    <row r="85" spans="1:9">
      <c r="A85" s="3" t="s">
        <v>130</v>
      </c>
      <c r="B85" s="3" t="s">
        <v>42</v>
      </c>
      <c r="C85" s="3" t="s">
        <v>11</v>
      </c>
      <c r="D85" s="3"/>
      <c r="E85" s="3" t="s">
        <v>34</v>
      </c>
      <c r="F85" s="3" t="s">
        <v>43</v>
      </c>
      <c r="G85" s="18">
        <v>1</v>
      </c>
      <c r="H85" s="3" t="str">
        <f t="shared" ref="H85:H99" si="6">"iol_"&amp;B85</f>
        <v>iol_schema_v</v>
      </c>
      <c r="I85" s="3"/>
    </row>
    <row r="86" spans="1:9">
      <c r="A86" s="3" t="s">
        <v>130</v>
      </c>
      <c r="B86" s="3" t="s">
        <v>10</v>
      </c>
      <c r="C86" s="3" t="s">
        <v>11</v>
      </c>
      <c r="D86" s="3"/>
      <c r="E86" s="3" t="s">
        <v>131</v>
      </c>
      <c r="F86" s="3" t="s">
        <v>132</v>
      </c>
      <c r="G86" s="18">
        <v>1</v>
      </c>
      <c r="H86" s="3" t="str">
        <f t="shared" si="6"/>
        <v>iol_table_name</v>
      </c>
      <c r="I86" s="3"/>
    </row>
    <row r="87" spans="1:9">
      <c r="A87" s="3" t="s">
        <v>130</v>
      </c>
      <c r="B87" s="3" t="s">
        <v>17</v>
      </c>
      <c r="C87" s="3" t="s">
        <v>11</v>
      </c>
      <c r="D87" s="3"/>
      <c r="E87" s="3" t="s">
        <v>131</v>
      </c>
      <c r="F87" s="3" t="s">
        <v>133</v>
      </c>
      <c r="G87" s="18">
        <v>0</v>
      </c>
      <c r="H87" s="3" t="str">
        <f t="shared" si="6"/>
        <v>iol_table_cn_name</v>
      </c>
      <c r="I87" s="3"/>
    </row>
    <row r="88" spans="1:9">
      <c r="A88" s="3" t="s">
        <v>130</v>
      </c>
      <c r="B88" s="3" t="s">
        <v>66</v>
      </c>
      <c r="C88" s="3" t="s">
        <v>16</v>
      </c>
      <c r="D88" s="3"/>
      <c r="E88" s="3" t="s">
        <v>131</v>
      </c>
      <c r="F88" s="3" t="s">
        <v>67</v>
      </c>
      <c r="G88" s="18">
        <v>0</v>
      </c>
      <c r="H88" s="3" t="str">
        <f t="shared" si="6"/>
        <v>iol_if_mark</v>
      </c>
      <c r="I88" s="3"/>
    </row>
    <row r="89" spans="1:9">
      <c r="A89" s="3" t="s">
        <v>130</v>
      </c>
      <c r="B89" s="3" t="s">
        <v>68</v>
      </c>
      <c r="C89" s="3" t="s">
        <v>16</v>
      </c>
      <c r="D89" s="3"/>
      <c r="E89" s="3" t="s">
        <v>131</v>
      </c>
      <c r="F89" s="3" t="s">
        <v>69</v>
      </c>
      <c r="G89" s="18">
        <v>0</v>
      </c>
      <c r="H89" s="3" t="str">
        <f t="shared" si="6"/>
        <v>iol_table_type</v>
      </c>
      <c r="I89" s="3"/>
    </row>
    <row r="90" spans="1:9">
      <c r="A90" s="3" t="s">
        <v>130</v>
      </c>
      <c r="B90" s="3" t="s">
        <v>120</v>
      </c>
      <c r="C90" s="3" t="s">
        <v>11</v>
      </c>
      <c r="D90" s="3"/>
      <c r="E90" s="3" t="s">
        <v>131</v>
      </c>
      <c r="F90" s="3" t="s">
        <v>121</v>
      </c>
      <c r="G90" s="18">
        <v>0</v>
      </c>
      <c r="H90" s="3" t="str">
        <f t="shared" si="6"/>
        <v>iol_template_ddl</v>
      </c>
      <c r="I90" s="3"/>
    </row>
    <row r="91" spans="1:9">
      <c r="A91" s="3" t="s">
        <v>130</v>
      </c>
      <c r="B91" s="3" t="s">
        <v>70</v>
      </c>
      <c r="C91" s="3" t="s">
        <v>11</v>
      </c>
      <c r="D91" s="3"/>
      <c r="E91" s="3" t="s">
        <v>131</v>
      </c>
      <c r="F91" s="3" t="s">
        <v>71</v>
      </c>
      <c r="G91" s="18">
        <v>0</v>
      </c>
      <c r="H91" s="3" t="str">
        <f t="shared" si="6"/>
        <v>iol_template_code</v>
      </c>
      <c r="I91" s="3"/>
    </row>
    <row r="92" spans="1:9">
      <c r="A92" s="3" t="s">
        <v>134</v>
      </c>
      <c r="B92" s="3" t="s">
        <v>42</v>
      </c>
      <c r="C92" s="3" t="s">
        <v>11</v>
      </c>
      <c r="D92" s="3"/>
      <c r="E92" s="3" t="s">
        <v>135</v>
      </c>
      <c r="F92" s="3" t="s">
        <v>43</v>
      </c>
      <c r="G92" s="18">
        <v>1</v>
      </c>
      <c r="H92" s="3" t="str">
        <f t="shared" si="6"/>
        <v>iol_schema_v</v>
      </c>
      <c r="I92" s="3"/>
    </row>
    <row r="93" spans="1:9">
      <c r="A93" s="3" t="s">
        <v>134</v>
      </c>
      <c r="B93" s="3" t="s">
        <v>10</v>
      </c>
      <c r="C93" s="3" t="s">
        <v>11</v>
      </c>
      <c r="D93" s="3"/>
      <c r="E93" s="3" t="s">
        <v>135</v>
      </c>
      <c r="F93" s="3" t="s">
        <v>106</v>
      </c>
      <c r="G93" s="18">
        <v>1</v>
      </c>
      <c r="H93" s="3" t="str">
        <f t="shared" si="6"/>
        <v>iol_table_name</v>
      </c>
      <c r="I93" s="3"/>
    </row>
    <row r="94" spans="1:9">
      <c r="A94" s="3" t="s">
        <v>134</v>
      </c>
      <c r="B94" s="3" t="s">
        <v>76</v>
      </c>
      <c r="C94" s="3" t="s">
        <v>77</v>
      </c>
      <c r="D94" s="3"/>
      <c r="E94" s="3" t="s">
        <v>135</v>
      </c>
      <c r="F94" s="3" t="s">
        <v>124</v>
      </c>
      <c r="G94" s="18">
        <v>0</v>
      </c>
      <c r="H94" s="3" t="str">
        <f t="shared" si="6"/>
        <v>iol_column_id</v>
      </c>
      <c r="I94" s="3"/>
    </row>
    <row r="95" spans="1:9">
      <c r="A95" s="3" t="s">
        <v>134</v>
      </c>
      <c r="B95" s="3" t="s">
        <v>13</v>
      </c>
      <c r="C95" s="3" t="s">
        <v>11</v>
      </c>
      <c r="D95" s="3"/>
      <c r="E95" s="3" t="s">
        <v>135</v>
      </c>
      <c r="F95" s="3" t="s">
        <v>1</v>
      </c>
      <c r="G95" s="18">
        <v>1</v>
      </c>
      <c r="H95" s="3" t="str">
        <f t="shared" si="6"/>
        <v>iol_column_name</v>
      </c>
      <c r="I95" s="3"/>
    </row>
    <row r="96" spans="1:9">
      <c r="A96" s="3" t="s">
        <v>134</v>
      </c>
      <c r="B96" s="3" t="s">
        <v>19</v>
      </c>
      <c r="C96" s="3" t="s">
        <v>11</v>
      </c>
      <c r="D96" s="3"/>
      <c r="E96" s="3" t="s">
        <v>135</v>
      </c>
      <c r="F96" s="3" t="s">
        <v>5</v>
      </c>
      <c r="G96" s="18">
        <v>0</v>
      </c>
      <c r="H96" s="3" t="str">
        <f t="shared" si="6"/>
        <v>iol_column_cn_name</v>
      </c>
      <c r="I96" s="3"/>
    </row>
    <row r="97" spans="1:9">
      <c r="A97" s="3" t="s">
        <v>134</v>
      </c>
      <c r="B97" s="3" t="s">
        <v>14</v>
      </c>
      <c r="C97" s="3" t="s">
        <v>11</v>
      </c>
      <c r="D97" s="3"/>
      <c r="E97" s="3" t="s">
        <v>135</v>
      </c>
      <c r="F97" s="3" t="s">
        <v>2</v>
      </c>
      <c r="G97" s="18">
        <v>0</v>
      </c>
      <c r="H97" s="3" t="str">
        <f t="shared" si="6"/>
        <v>iol_column_type</v>
      </c>
      <c r="I97" s="3"/>
    </row>
    <row r="98" spans="1:9">
      <c r="A98" s="3" t="s">
        <v>134</v>
      </c>
      <c r="B98" s="3" t="s">
        <v>20</v>
      </c>
      <c r="C98" s="3" t="s">
        <v>16</v>
      </c>
      <c r="D98" s="3"/>
      <c r="E98" s="3" t="s">
        <v>135</v>
      </c>
      <c r="F98" s="3" t="s">
        <v>6</v>
      </c>
      <c r="G98" s="18">
        <v>0</v>
      </c>
      <c r="H98" s="3" t="str">
        <f t="shared" si="6"/>
        <v>iol_is_pk</v>
      </c>
      <c r="I98" s="3"/>
    </row>
    <row r="99" spans="1:9">
      <c r="A99" s="3" t="s">
        <v>134</v>
      </c>
      <c r="B99" s="3" t="s">
        <v>84</v>
      </c>
      <c r="C99" s="3" t="s">
        <v>16</v>
      </c>
      <c r="D99" s="3"/>
      <c r="E99" s="3" t="s">
        <v>135</v>
      </c>
      <c r="F99" s="3" t="s">
        <v>85</v>
      </c>
      <c r="G99" s="18">
        <v>0</v>
      </c>
      <c r="H99" s="3" t="str">
        <f t="shared" si="6"/>
        <v>iol_is_dk</v>
      </c>
      <c r="I99" s="3"/>
    </row>
    <row r="100" spans="1:9">
      <c r="A100" s="3" t="s">
        <v>136</v>
      </c>
      <c r="B100" s="3" t="s">
        <v>26</v>
      </c>
      <c r="C100" s="3" t="s">
        <v>22</v>
      </c>
      <c r="D100" s="3"/>
      <c r="E100" s="3" t="s">
        <v>137</v>
      </c>
      <c r="F100" s="3" t="s">
        <v>28</v>
      </c>
      <c r="G100" s="18">
        <v>1</v>
      </c>
      <c r="H100" s="3" t="str">
        <f>"ktl_"&amp;B100</f>
        <v>ktl_parameter</v>
      </c>
      <c r="I100" s="3"/>
    </row>
    <row r="101" spans="1:9">
      <c r="A101" s="3" t="s">
        <v>136</v>
      </c>
      <c r="B101" s="3" t="s">
        <v>29</v>
      </c>
      <c r="C101" s="3" t="s">
        <v>30</v>
      </c>
      <c r="D101" s="3"/>
      <c r="E101" s="3" t="s">
        <v>137</v>
      </c>
      <c r="F101" s="3" t="s">
        <v>31</v>
      </c>
      <c r="G101" s="18">
        <v>0</v>
      </c>
      <c r="H101" s="3" t="str">
        <f>"ktl_"&amp;B101</f>
        <v>ktl_value</v>
      </c>
      <c r="I101" s="3"/>
    </row>
    <row r="102" spans="1:9">
      <c r="A102" s="3" t="s">
        <v>136</v>
      </c>
      <c r="B102" s="3" t="s">
        <v>24</v>
      </c>
      <c r="C102" s="3" t="s">
        <v>11</v>
      </c>
      <c r="D102" s="3"/>
      <c r="E102" s="3" t="s">
        <v>137</v>
      </c>
      <c r="F102" s="3" t="s">
        <v>8</v>
      </c>
      <c r="G102" s="18">
        <v>0</v>
      </c>
      <c r="H102" s="3" t="str">
        <f>"ktl_"&amp;B102</f>
        <v>ktl_remark</v>
      </c>
      <c r="I102" s="3"/>
    </row>
    <row r="103" spans="1:9">
      <c r="A103" s="3" t="s">
        <v>138</v>
      </c>
      <c r="B103" s="3" t="s">
        <v>42</v>
      </c>
      <c r="C103" s="3" t="s">
        <v>11</v>
      </c>
      <c r="D103" s="3"/>
      <c r="E103" s="3" t="s">
        <v>139</v>
      </c>
      <c r="F103" s="3" t="s">
        <v>43</v>
      </c>
      <c r="G103" s="18">
        <v>1</v>
      </c>
      <c r="H103" s="3" t="str">
        <f t="shared" ref="H103:H133" si="7">"iml_"&amp;B103</f>
        <v>iml_schema_v</v>
      </c>
      <c r="I103" s="3"/>
    </row>
    <row r="104" spans="1:9">
      <c r="A104" s="3" t="s">
        <v>138</v>
      </c>
      <c r="B104" s="3" t="s">
        <v>10</v>
      </c>
      <c r="C104" s="3" t="s">
        <v>11</v>
      </c>
      <c r="D104" s="3"/>
      <c r="E104" s="3" t="s">
        <v>139</v>
      </c>
      <c r="F104" s="3" t="s">
        <v>0</v>
      </c>
      <c r="G104" s="18">
        <v>1</v>
      </c>
      <c r="H104" s="3" t="str">
        <f t="shared" si="7"/>
        <v>iml_table_name</v>
      </c>
      <c r="I104" s="3"/>
    </row>
    <row r="105" spans="1:9">
      <c r="A105" s="3" t="s">
        <v>138</v>
      </c>
      <c r="B105" s="3" t="s">
        <v>17</v>
      </c>
      <c r="C105" s="3" t="s">
        <v>18</v>
      </c>
      <c r="D105" s="3"/>
      <c r="E105" s="3" t="s">
        <v>139</v>
      </c>
      <c r="F105" s="3" t="s">
        <v>4</v>
      </c>
      <c r="G105" s="18">
        <v>0</v>
      </c>
      <c r="H105" s="3" t="str">
        <f t="shared" si="7"/>
        <v>iml_table_cn_name</v>
      </c>
      <c r="I105" s="3"/>
    </row>
    <row r="106" spans="1:9">
      <c r="A106" s="3" t="s">
        <v>138</v>
      </c>
      <c r="B106" s="3" t="s">
        <v>66</v>
      </c>
      <c r="C106" s="3" t="s">
        <v>16</v>
      </c>
      <c r="D106" s="3"/>
      <c r="E106" s="3" t="s">
        <v>139</v>
      </c>
      <c r="F106" s="3" t="s">
        <v>67</v>
      </c>
      <c r="G106" s="18">
        <v>0</v>
      </c>
      <c r="H106" s="3" t="str">
        <f t="shared" si="7"/>
        <v>iml_if_mark</v>
      </c>
      <c r="I106" s="3"/>
    </row>
    <row r="107" spans="1:9">
      <c r="A107" s="3" t="s">
        <v>138</v>
      </c>
      <c r="B107" s="3" t="s">
        <v>68</v>
      </c>
      <c r="C107" s="3" t="s">
        <v>16</v>
      </c>
      <c r="D107" s="3"/>
      <c r="E107" s="3" t="s">
        <v>139</v>
      </c>
      <c r="F107" s="3" t="s">
        <v>140</v>
      </c>
      <c r="G107" s="18">
        <v>0</v>
      </c>
      <c r="H107" s="3" t="str">
        <f t="shared" si="7"/>
        <v>iml_table_type</v>
      </c>
      <c r="I107" s="3"/>
    </row>
    <row r="108" spans="1:9">
      <c r="A108" s="3" t="s">
        <v>138</v>
      </c>
      <c r="B108" s="3" t="s">
        <v>120</v>
      </c>
      <c r="C108" s="3" t="s">
        <v>11</v>
      </c>
      <c r="D108" s="3"/>
      <c r="E108" s="3" t="s">
        <v>139</v>
      </c>
      <c r="F108" s="3" t="s">
        <v>121</v>
      </c>
      <c r="G108" s="18">
        <v>0</v>
      </c>
      <c r="H108" s="3" t="str">
        <f t="shared" si="7"/>
        <v>iml_template_ddl</v>
      </c>
      <c r="I108" s="3"/>
    </row>
    <row r="109" spans="1:9">
      <c r="A109" s="3" t="s">
        <v>141</v>
      </c>
      <c r="B109" s="3" t="s">
        <v>42</v>
      </c>
      <c r="C109" s="3" t="s">
        <v>11</v>
      </c>
      <c r="D109" s="3"/>
      <c r="E109" s="3" t="s">
        <v>142</v>
      </c>
      <c r="F109" s="3" t="s">
        <v>43</v>
      </c>
      <c r="G109" s="18">
        <v>1</v>
      </c>
      <c r="H109" s="3" t="str">
        <f t="shared" si="7"/>
        <v>iml_schema_v</v>
      </c>
      <c r="I109" s="3"/>
    </row>
    <row r="110" spans="1:9">
      <c r="A110" s="3" t="s">
        <v>141</v>
      </c>
      <c r="B110" s="3" t="s">
        <v>10</v>
      </c>
      <c r="C110" s="3" t="s">
        <v>11</v>
      </c>
      <c r="D110" s="3"/>
      <c r="E110" s="3" t="s">
        <v>142</v>
      </c>
      <c r="F110" s="3" t="s">
        <v>0</v>
      </c>
      <c r="G110" s="18">
        <v>1</v>
      </c>
      <c r="H110" s="3" t="str">
        <f t="shared" si="7"/>
        <v>iml_table_name</v>
      </c>
      <c r="I110" s="3"/>
    </row>
    <row r="111" spans="1:9">
      <c r="A111" s="3" t="s">
        <v>141</v>
      </c>
      <c r="B111" s="3" t="s">
        <v>76</v>
      </c>
      <c r="C111" s="3" t="s">
        <v>77</v>
      </c>
      <c r="D111" s="3"/>
      <c r="E111" s="3" t="s">
        <v>142</v>
      </c>
      <c r="F111" s="3" t="s">
        <v>124</v>
      </c>
      <c r="G111" s="18">
        <v>0</v>
      </c>
      <c r="H111" s="3" t="str">
        <f t="shared" si="7"/>
        <v>iml_column_id</v>
      </c>
      <c r="I111" s="3"/>
    </row>
    <row r="112" spans="1:9">
      <c r="A112" s="3" t="s">
        <v>141</v>
      </c>
      <c r="B112" s="3" t="s">
        <v>13</v>
      </c>
      <c r="C112" s="3" t="s">
        <v>11</v>
      </c>
      <c r="D112" s="3"/>
      <c r="E112" s="3" t="s">
        <v>142</v>
      </c>
      <c r="F112" s="3" t="s">
        <v>143</v>
      </c>
      <c r="G112" s="18">
        <v>1</v>
      </c>
      <c r="H112" s="3" t="str">
        <f t="shared" si="7"/>
        <v>iml_column_name</v>
      </c>
      <c r="I112" s="3"/>
    </row>
    <row r="113" spans="1:9">
      <c r="A113" s="3" t="s">
        <v>141</v>
      </c>
      <c r="B113" s="3" t="s">
        <v>14</v>
      </c>
      <c r="C113" s="3" t="s">
        <v>11</v>
      </c>
      <c r="D113" s="3"/>
      <c r="E113" s="3" t="s">
        <v>142</v>
      </c>
      <c r="F113" s="3" t="s">
        <v>2</v>
      </c>
      <c r="G113" s="18">
        <v>0</v>
      </c>
      <c r="H113" s="3" t="str">
        <f t="shared" si="7"/>
        <v>iml_column_type</v>
      </c>
      <c r="I113" s="3"/>
    </row>
    <row r="114" spans="1:9">
      <c r="A114" s="3" t="s">
        <v>141</v>
      </c>
      <c r="B114" s="3" t="s">
        <v>19</v>
      </c>
      <c r="C114" s="3" t="s">
        <v>18</v>
      </c>
      <c r="D114" s="3"/>
      <c r="E114" s="3" t="s">
        <v>142</v>
      </c>
      <c r="F114" s="3" t="s">
        <v>5</v>
      </c>
      <c r="G114" s="18">
        <v>0</v>
      </c>
      <c r="H114" s="3" t="str">
        <f t="shared" si="7"/>
        <v>iml_column_cn_name</v>
      </c>
      <c r="I114" s="3"/>
    </row>
    <row r="115" spans="1:9">
      <c r="A115" s="3" t="s">
        <v>141</v>
      </c>
      <c r="B115" s="3" t="s">
        <v>20</v>
      </c>
      <c r="C115" s="3" t="s">
        <v>16</v>
      </c>
      <c r="D115" s="3"/>
      <c r="E115" s="3" t="s">
        <v>142</v>
      </c>
      <c r="F115" s="3" t="s">
        <v>6</v>
      </c>
      <c r="G115" s="18">
        <v>0</v>
      </c>
      <c r="H115" s="3" t="str">
        <f t="shared" si="7"/>
        <v>iml_is_pk</v>
      </c>
      <c r="I115" s="3"/>
    </row>
    <row r="116" spans="1:9">
      <c r="A116" s="3" t="s">
        <v>141</v>
      </c>
      <c r="B116" s="3" t="s">
        <v>84</v>
      </c>
      <c r="C116" s="3" t="s">
        <v>16</v>
      </c>
      <c r="D116" s="3"/>
      <c r="E116" s="3" t="s">
        <v>142</v>
      </c>
      <c r="F116" s="3" t="s">
        <v>85</v>
      </c>
      <c r="G116" s="18">
        <v>0</v>
      </c>
      <c r="H116" s="3" t="str">
        <f t="shared" si="7"/>
        <v>iml_is_dk</v>
      </c>
      <c r="I116" s="3"/>
    </row>
    <row r="117" spans="1:9">
      <c r="A117" s="3" t="s">
        <v>144</v>
      </c>
      <c r="B117" s="3" t="s">
        <v>42</v>
      </c>
      <c r="C117" s="3" t="s">
        <v>11</v>
      </c>
      <c r="D117" s="3"/>
      <c r="E117" s="3" t="s">
        <v>145</v>
      </c>
      <c r="F117" s="3" t="s">
        <v>146</v>
      </c>
      <c r="G117" s="18">
        <v>1</v>
      </c>
      <c r="H117" s="3" t="str">
        <f t="shared" si="7"/>
        <v>iml_schema_v</v>
      </c>
      <c r="I117" s="3"/>
    </row>
    <row r="118" spans="1:9">
      <c r="A118" s="3" t="s">
        <v>144</v>
      </c>
      <c r="B118" s="3" t="s">
        <v>10</v>
      </c>
      <c r="C118" s="3" t="s">
        <v>11</v>
      </c>
      <c r="D118" s="3"/>
      <c r="E118" s="3" t="s">
        <v>145</v>
      </c>
      <c r="F118" s="3" t="s">
        <v>0</v>
      </c>
      <c r="G118" s="18">
        <v>1</v>
      </c>
      <c r="H118" s="3" t="str">
        <f t="shared" si="7"/>
        <v>iml_table_name</v>
      </c>
      <c r="I118" s="3"/>
    </row>
    <row r="119" spans="1:9">
      <c r="A119" s="3" t="s">
        <v>144</v>
      </c>
      <c r="B119" s="3" t="s">
        <v>147</v>
      </c>
      <c r="C119" s="3" t="s">
        <v>11</v>
      </c>
      <c r="D119" s="3"/>
      <c r="E119" s="3" t="s">
        <v>145</v>
      </c>
      <c r="F119" s="3" t="s">
        <v>148</v>
      </c>
      <c r="G119" s="18">
        <v>1</v>
      </c>
      <c r="H119" s="3" t="str">
        <f t="shared" si="7"/>
        <v>iml_task_code</v>
      </c>
      <c r="I119" s="3"/>
    </row>
    <row r="120" spans="1:9">
      <c r="A120" s="3" t="s">
        <v>144</v>
      </c>
      <c r="B120" s="3" t="s">
        <v>70</v>
      </c>
      <c r="C120" s="3" t="s">
        <v>11</v>
      </c>
      <c r="D120" s="3"/>
      <c r="E120" s="3" t="s">
        <v>145</v>
      </c>
      <c r="F120" s="3" t="s">
        <v>149</v>
      </c>
      <c r="G120" s="18">
        <v>0</v>
      </c>
      <c r="H120" s="3" t="str">
        <f t="shared" si="7"/>
        <v>iml_template_code</v>
      </c>
      <c r="I120" s="3"/>
    </row>
    <row r="121" spans="1:9">
      <c r="A121" s="3" t="s">
        <v>144</v>
      </c>
      <c r="B121" s="3" t="s">
        <v>150</v>
      </c>
      <c r="C121" s="3" t="s">
        <v>11</v>
      </c>
      <c r="D121" s="3"/>
      <c r="E121" s="3" t="s">
        <v>145</v>
      </c>
      <c r="F121" s="3" t="s">
        <v>151</v>
      </c>
      <c r="G121" s="18">
        <v>0</v>
      </c>
      <c r="H121" s="3" t="str">
        <f t="shared" si="7"/>
        <v>iml_group_id</v>
      </c>
      <c r="I121" s="3"/>
    </row>
    <row r="122" spans="1:9">
      <c r="A122" s="3" t="s">
        <v>144</v>
      </c>
      <c r="B122" s="3" t="s">
        <v>76</v>
      </c>
      <c r="C122" s="3" t="s">
        <v>77</v>
      </c>
      <c r="D122" s="3"/>
      <c r="E122" s="3" t="s">
        <v>145</v>
      </c>
      <c r="F122" s="3" t="s">
        <v>124</v>
      </c>
      <c r="G122" s="18">
        <v>0</v>
      </c>
      <c r="H122" s="3" t="str">
        <f t="shared" ref="H122" si="8">"iml_"&amp;B122</f>
        <v>iml_column_id</v>
      </c>
      <c r="I122" s="3"/>
    </row>
    <row r="123" spans="1:9">
      <c r="A123" s="3" t="s">
        <v>144</v>
      </c>
      <c r="B123" s="3" t="s">
        <v>13</v>
      </c>
      <c r="C123" s="3" t="s">
        <v>11</v>
      </c>
      <c r="D123" s="3"/>
      <c r="E123" s="3" t="s">
        <v>145</v>
      </c>
      <c r="F123" s="3" t="s">
        <v>143</v>
      </c>
      <c r="G123" s="18">
        <v>0</v>
      </c>
      <c r="H123" s="3" t="str">
        <f t="shared" si="7"/>
        <v>iml_column_name</v>
      </c>
      <c r="I123" s="3"/>
    </row>
    <row r="124" spans="1:9">
      <c r="A124" s="3" t="s">
        <v>144</v>
      </c>
      <c r="B124" s="3" t="s">
        <v>152</v>
      </c>
      <c r="C124" s="3" t="s">
        <v>11</v>
      </c>
      <c r="D124" s="3"/>
      <c r="E124" s="3" t="s">
        <v>145</v>
      </c>
      <c r="F124" s="3" t="s">
        <v>153</v>
      </c>
      <c r="G124" s="18">
        <v>0</v>
      </c>
      <c r="H124" s="3" t="str">
        <f t="shared" si="7"/>
        <v>iml_src_schema_v</v>
      </c>
      <c r="I124" s="3"/>
    </row>
    <row r="125" spans="1:9">
      <c r="A125" s="3" t="s">
        <v>144</v>
      </c>
      <c r="B125" s="3" t="s">
        <v>154</v>
      </c>
      <c r="C125" s="3" t="s">
        <v>11</v>
      </c>
      <c r="D125" s="3"/>
      <c r="E125" s="3" t="s">
        <v>145</v>
      </c>
      <c r="F125" s="3" t="s">
        <v>62</v>
      </c>
      <c r="G125" s="18">
        <v>0</v>
      </c>
      <c r="H125" s="3" t="str">
        <f t="shared" si="7"/>
        <v>iml_src_table_name</v>
      </c>
      <c r="I125" s="3"/>
    </row>
    <row r="126" spans="1:9">
      <c r="A126" s="3" t="s">
        <v>144</v>
      </c>
      <c r="B126" s="3" t="s">
        <v>155</v>
      </c>
      <c r="C126" s="3" t="s">
        <v>11</v>
      </c>
      <c r="D126" s="3"/>
      <c r="E126" s="3" t="s">
        <v>145</v>
      </c>
      <c r="F126" s="3" t="s">
        <v>79</v>
      </c>
      <c r="G126" s="18">
        <v>0</v>
      </c>
      <c r="H126" s="3" t="str">
        <f t="shared" si="7"/>
        <v>iml_src_column_name</v>
      </c>
      <c r="I126" s="3"/>
    </row>
    <row r="127" spans="1:9">
      <c r="A127" s="3" t="s">
        <v>144</v>
      </c>
      <c r="B127" s="3" t="s">
        <v>156</v>
      </c>
      <c r="C127" s="3" t="s">
        <v>11</v>
      </c>
      <c r="D127" s="3"/>
      <c r="E127" s="3" t="s">
        <v>145</v>
      </c>
      <c r="F127" s="3" t="s">
        <v>157</v>
      </c>
      <c r="G127" s="18">
        <v>0</v>
      </c>
      <c r="H127" s="3" t="str">
        <f t="shared" si="7"/>
        <v>iml_src_column_trans</v>
      </c>
      <c r="I127" s="3"/>
    </row>
    <row r="128" spans="1:9">
      <c r="A128" s="3" t="s">
        <v>144</v>
      </c>
      <c r="B128" s="3" t="s">
        <v>158</v>
      </c>
      <c r="C128" s="3" t="s">
        <v>11</v>
      </c>
      <c r="D128" s="3"/>
      <c r="E128" s="3" t="s">
        <v>145</v>
      </c>
      <c r="F128" s="3" t="s">
        <v>159</v>
      </c>
      <c r="G128" s="18">
        <v>0</v>
      </c>
      <c r="H128" s="3" t="str">
        <f t="shared" si="7"/>
        <v>iml_snd_join_type</v>
      </c>
      <c r="I128" s="3"/>
    </row>
    <row r="129" spans="1:9">
      <c r="A129" s="3" t="s">
        <v>144</v>
      </c>
      <c r="B129" s="3" t="s">
        <v>160</v>
      </c>
      <c r="C129" s="3" t="s">
        <v>11</v>
      </c>
      <c r="D129" s="3"/>
      <c r="E129" s="3" t="s">
        <v>145</v>
      </c>
      <c r="F129" s="3" t="s">
        <v>161</v>
      </c>
      <c r="G129" s="18">
        <v>0</v>
      </c>
      <c r="H129" s="3" t="str">
        <f t="shared" si="7"/>
        <v>iml_snd_schema_v</v>
      </c>
      <c r="I129" s="3"/>
    </row>
    <row r="130" spans="1:9">
      <c r="A130" s="3" t="s">
        <v>144</v>
      </c>
      <c r="B130" s="3" t="s">
        <v>162</v>
      </c>
      <c r="C130" s="3" t="s">
        <v>11</v>
      </c>
      <c r="D130" s="3"/>
      <c r="E130" s="3" t="s">
        <v>145</v>
      </c>
      <c r="F130" s="3" t="s">
        <v>163</v>
      </c>
      <c r="G130" s="18">
        <v>0</v>
      </c>
      <c r="H130" s="3" t="str">
        <f t="shared" si="7"/>
        <v>iml_snd_table_name</v>
      </c>
      <c r="I130" s="3"/>
    </row>
    <row r="131" spans="1:9">
      <c r="A131" s="3" t="s">
        <v>144</v>
      </c>
      <c r="B131" s="3" t="s">
        <v>164</v>
      </c>
      <c r="C131" s="3" t="s">
        <v>11</v>
      </c>
      <c r="D131" s="3"/>
      <c r="E131" s="3" t="s">
        <v>145</v>
      </c>
      <c r="F131" s="3" t="s">
        <v>165</v>
      </c>
      <c r="G131" s="18">
        <v>0</v>
      </c>
      <c r="H131" s="3" t="str">
        <f t="shared" si="7"/>
        <v>iml_snd_table_alias</v>
      </c>
      <c r="I131" s="3"/>
    </row>
    <row r="132" spans="1:9">
      <c r="A132" s="3" t="s">
        <v>144</v>
      </c>
      <c r="B132" s="3" t="s">
        <v>166</v>
      </c>
      <c r="C132" s="3" t="s">
        <v>11</v>
      </c>
      <c r="D132" s="3"/>
      <c r="E132" s="3" t="s">
        <v>145</v>
      </c>
      <c r="F132" s="3" t="s">
        <v>167</v>
      </c>
      <c r="G132" s="18">
        <v>0</v>
      </c>
      <c r="H132" s="3" t="str">
        <f t="shared" si="7"/>
        <v>iml_snd_on_cnd</v>
      </c>
      <c r="I132" s="3"/>
    </row>
    <row r="133" spans="1:9">
      <c r="A133" s="3" t="s">
        <v>144</v>
      </c>
      <c r="B133" s="3" t="s">
        <v>168</v>
      </c>
      <c r="C133" s="3" t="s">
        <v>11</v>
      </c>
      <c r="D133" s="3"/>
      <c r="E133" s="3" t="s">
        <v>145</v>
      </c>
      <c r="F133" s="3" t="s">
        <v>169</v>
      </c>
      <c r="G133" s="18">
        <v>0</v>
      </c>
      <c r="H133" s="3" t="str">
        <f t="shared" si="7"/>
        <v>iml_filter</v>
      </c>
      <c r="I133" s="3"/>
    </row>
    <row r="134" spans="1:9">
      <c r="A134" s="3" t="s">
        <v>170</v>
      </c>
      <c r="B134" s="3" t="s">
        <v>42</v>
      </c>
      <c r="C134" s="3" t="s">
        <v>11</v>
      </c>
      <c r="D134" s="3"/>
      <c r="E134" s="3" t="s">
        <v>171</v>
      </c>
      <c r="F134" s="3" t="s">
        <v>43</v>
      </c>
      <c r="G134" s="18">
        <v>1</v>
      </c>
      <c r="H134" s="3" t="str">
        <f t="shared" ref="H134:H148" si="9">"icl_"&amp;B134</f>
        <v>icl_schema_v</v>
      </c>
      <c r="I134" s="3"/>
    </row>
    <row r="135" spans="1:9">
      <c r="A135" s="3" t="s">
        <v>170</v>
      </c>
      <c r="B135" s="3" t="s">
        <v>10</v>
      </c>
      <c r="C135" s="3" t="s">
        <v>11</v>
      </c>
      <c r="D135" s="3"/>
      <c r="E135" s="3" t="s">
        <v>171</v>
      </c>
      <c r="F135" s="3" t="s">
        <v>0</v>
      </c>
      <c r="G135" s="18">
        <v>1</v>
      </c>
      <c r="H135" s="3" t="str">
        <f t="shared" si="9"/>
        <v>icl_table_name</v>
      </c>
      <c r="I135" s="3"/>
    </row>
    <row r="136" spans="1:9">
      <c r="A136" s="3" t="s">
        <v>170</v>
      </c>
      <c r="B136" s="3" t="s">
        <v>17</v>
      </c>
      <c r="C136" s="3" t="s">
        <v>18</v>
      </c>
      <c r="D136" s="3"/>
      <c r="E136" s="3" t="s">
        <v>171</v>
      </c>
      <c r="F136" s="3" t="s">
        <v>4</v>
      </c>
      <c r="G136" s="18">
        <v>0</v>
      </c>
      <c r="H136" s="3" t="str">
        <f t="shared" si="9"/>
        <v>icl_table_cn_name</v>
      </c>
      <c r="I136" s="3"/>
    </row>
    <row r="137" spans="1:9">
      <c r="A137" s="3" t="s">
        <v>170</v>
      </c>
      <c r="B137" s="3" t="s">
        <v>66</v>
      </c>
      <c r="C137" s="3" t="s">
        <v>16</v>
      </c>
      <c r="D137" s="3"/>
      <c r="E137" s="3" t="s">
        <v>171</v>
      </c>
      <c r="F137" s="3" t="s">
        <v>67</v>
      </c>
      <c r="G137" s="18">
        <v>0</v>
      </c>
      <c r="H137" s="3" t="str">
        <f t="shared" si="9"/>
        <v>icl_if_mark</v>
      </c>
      <c r="I137" s="3"/>
    </row>
    <row r="138" spans="1:9">
      <c r="A138" s="3" t="s">
        <v>170</v>
      </c>
      <c r="B138" s="3" t="s">
        <v>68</v>
      </c>
      <c r="C138" s="3" t="s">
        <v>16</v>
      </c>
      <c r="D138" s="3"/>
      <c r="E138" s="3" t="s">
        <v>171</v>
      </c>
      <c r="F138" s="3" t="s">
        <v>140</v>
      </c>
      <c r="G138" s="18">
        <v>0</v>
      </c>
      <c r="H138" s="3" t="str">
        <f t="shared" si="9"/>
        <v>icl_table_type</v>
      </c>
      <c r="I138" s="3"/>
    </row>
    <row r="139" spans="1:9">
      <c r="A139" s="3" t="s">
        <v>170</v>
      </c>
      <c r="B139" s="3" t="s">
        <v>120</v>
      </c>
      <c r="C139" s="3" t="s">
        <v>11</v>
      </c>
      <c r="D139" s="3"/>
      <c r="E139" s="3" t="s">
        <v>171</v>
      </c>
      <c r="F139" s="3" t="s">
        <v>121</v>
      </c>
      <c r="G139" s="18">
        <v>0</v>
      </c>
      <c r="H139" s="3" t="str">
        <f t="shared" si="9"/>
        <v>icl_template_ddl</v>
      </c>
      <c r="I139" s="3"/>
    </row>
    <row r="140" spans="1:9">
      <c r="A140" s="3" t="s">
        <v>170</v>
      </c>
      <c r="B140" s="3" t="s">
        <v>70</v>
      </c>
      <c r="C140" s="3" t="s">
        <v>11</v>
      </c>
      <c r="D140" s="3"/>
      <c r="E140" s="3" t="s">
        <v>171</v>
      </c>
      <c r="F140" s="3" t="s">
        <v>71</v>
      </c>
      <c r="G140" s="18">
        <v>0</v>
      </c>
      <c r="H140" s="3" t="str">
        <f t="shared" si="9"/>
        <v>icl_template_code</v>
      </c>
      <c r="I140" s="3"/>
    </row>
    <row r="141" spans="1:9">
      <c r="A141" s="3" t="s">
        <v>172</v>
      </c>
      <c r="B141" s="3" t="s">
        <v>42</v>
      </c>
      <c r="C141" s="3" t="s">
        <v>11</v>
      </c>
      <c r="D141" s="3"/>
      <c r="E141" s="3" t="s">
        <v>173</v>
      </c>
      <c r="F141" s="3" t="s">
        <v>43</v>
      </c>
      <c r="G141" s="18">
        <v>1</v>
      </c>
      <c r="H141" s="3" t="str">
        <f t="shared" si="9"/>
        <v>icl_schema_v</v>
      </c>
      <c r="I141" s="3"/>
    </row>
    <row r="142" spans="1:9">
      <c r="A142" s="3" t="s">
        <v>172</v>
      </c>
      <c r="B142" s="3" t="s">
        <v>10</v>
      </c>
      <c r="C142" s="3" t="s">
        <v>11</v>
      </c>
      <c r="D142" s="3"/>
      <c r="E142" s="3" t="s">
        <v>173</v>
      </c>
      <c r="F142" s="3" t="s">
        <v>0</v>
      </c>
      <c r="G142" s="18">
        <v>1</v>
      </c>
      <c r="H142" s="3" t="str">
        <f t="shared" si="9"/>
        <v>icl_table_name</v>
      </c>
      <c r="I142" s="3"/>
    </row>
    <row r="143" spans="1:9">
      <c r="A143" s="3" t="s">
        <v>172</v>
      </c>
      <c r="B143" s="3" t="s">
        <v>76</v>
      </c>
      <c r="C143" s="3" t="s">
        <v>77</v>
      </c>
      <c r="D143" s="3"/>
      <c r="E143" s="3" t="s">
        <v>173</v>
      </c>
      <c r="F143" s="3" t="s">
        <v>124</v>
      </c>
      <c r="G143" s="18">
        <v>0</v>
      </c>
      <c r="H143" s="3" t="str">
        <f t="shared" si="9"/>
        <v>icl_column_id</v>
      </c>
      <c r="I143" s="3"/>
    </row>
    <row r="144" spans="1:9">
      <c r="A144" s="3" t="s">
        <v>172</v>
      </c>
      <c r="B144" s="3" t="s">
        <v>13</v>
      </c>
      <c r="C144" s="3" t="s">
        <v>11</v>
      </c>
      <c r="D144" s="3"/>
      <c r="E144" s="3" t="s">
        <v>173</v>
      </c>
      <c r="F144" s="3" t="s">
        <v>143</v>
      </c>
      <c r="G144" s="18">
        <v>1</v>
      </c>
      <c r="H144" s="3" t="str">
        <f t="shared" si="9"/>
        <v>icl_column_name</v>
      </c>
      <c r="I144" s="3"/>
    </row>
    <row r="145" spans="1:9">
      <c r="A145" s="3" t="s">
        <v>172</v>
      </c>
      <c r="B145" s="3" t="s">
        <v>14</v>
      </c>
      <c r="C145" s="3" t="s">
        <v>11</v>
      </c>
      <c r="D145" s="3"/>
      <c r="E145" s="3" t="s">
        <v>173</v>
      </c>
      <c r="F145" s="3" t="s">
        <v>2</v>
      </c>
      <c r="G145" s="18">
        <v>0</v>
      </c>
      <c r="H145" s="3" t="str">
        <f t="shared" si="9"/>
        <v>icl_column_type</v>
      </c>
      <c r="I145" s="3"/>
    </row>
    <row r="146" spans="1:9">
      <c r="A146" s="3" t="s">
        <v>172</v>
      </c>
      <c r="B146" s="3" t="s">
        <v>19</v>
      </c>
      <c r="C146" s="3" t="s">
        <v>18</v>
      </c>
      <c r="D146" s="3"/>
      <c r="E146" s="3" t="s">
        <v>173</v>
      </c>
      <c r="F146" s="3" t="s">
        <v>5</v>
      </c>
      <c r="G146" s="18">
        <v>0</v>
      </c>
      <c r="H146" s="3" t="str">
        <f t="shared" si="9"/>
        <v>icl_column_cn_name</v>
      </c>
      <c r="I146" s="3"/>
    </row>
    <row r="147" spans="1:9">
      <c r="A147" s="3" t="s">
        <v>172</v>
      </c>
      <c r="B147" s="3" t="s">
        <v>20</v>
      </c>
      <c r="C147" s="3" t="s">
        <v>16</v>
      </c>
      <c r="D147" s="3"/>
      <c r="E147" s="3" t="s">
        <v>173</v>
      </c>
      <c r="F147" s="3" t="s">
        <v>6</v>
      </c>
      <c r="G147" s="18">
        <v>0</v>
      </c>
      <c r="H147" s="3" t="str">
        <f t="shared" si="9"/>
        <v>icl_is_pk</v>
      </c>
      <c r="I147" s="3"/>
    </row>
    <row r="148" spans="1:9">
      <c r="A148" s="3" t="s">
        <v>172</v>
      </c>
      <c r="B148" s="3" t="s">
        <v>84</v>
      </c>
      <c r="C148" s="3" t="s">
        <v>16</v>
      </c>
      <c r="D148" s="3"/>
      <c r="E148" s="3" t="s">
        <v>173</v>
      </c>
      <c r="F148" s="3" t="s">
        <v>85</v>
      </c>
      <c r="G148" s="18">
        <v>0</v>
      </c>
      <c r="H148" s="3" t="str">
        <f t="shared" si="9"/>
        <v>icl_is_dk</v>
      </c>
      <c r="I148" s="3"/>
    </row>
    <row r="149" spans="1:9">
      <c r="A149" s="3" t="s">
        <v>174</v>
      </c>
      <c r="B149" s="3" t="s">
        <v>42</v>
      </c>
      <c r="C149" s="3" t="s">
        <v>11</v>
      </c>
      <c r="D149" s="3"/>
      <c r="E149" s="3" t="s">
        <v>175</v>
      </c>
      <c r="F149" s="3" t="s">
        <v>43</v>
      </c>
      <c r="G149" s="18">
        <v>1</v>
      </c>
      <c r="H149" s="3" t="str">
        <f t="shared" ref="H149:H163" si="10">"idl_"&amp;B149</f>
        <v>idl_schema_v</v>
      </c>
      <c r="I149" s="3"/>
    </row>
    <row r="150" spans="1:9">
      <c r="A150" s="3" t="s">
        <v>174</v>
      </c>
      <c r="B150" s="3" t="s">
        <v>10</v>
      </c>
      <c r="C150" s="3" t="s">
        <v>11</v>
      </c>
      <c r="D150" s="3"/>
      <c r="E150" s="3" t="s">
        <v>175</v>
      </c>
      <c r="F150" s="3" t="s">
        <v>0</v>
      </c>
      <c r="G150" s="18">
        <v>1</v>
      </c>
      <c r="H150" s="3" t="str">
        <f t="shared" si="10"/>
        <v>idl_table_name</v>
      </c>
      <c r="I150" s="3"/>
    </row>
    <row r="151" spans="1:9">
      <c r="A151" s="3" t="s">
        <v>174</v>
      </c>
      <c r="B151" s="3" t="s">
        <v>17</v>
      </c>
      <c r="C151" s="3" t="s">
        <v>18</v>
      </c>
      <c r="D151" s="3"/>
      <c r="E151" s="3" t="s">
        <v>175</v>
      </c>
      <c r="F151" s="3" t="s">
        <v>4</v>
      </c>
      <c r="G151" s="18">
        <v>0</v>
      </c>
      <c r="H151" s="3" t="str">
        <f t="shared" si="10"/>
        <v>idl_table_cn_name</v>
      </c>
      <c r="I151" s="3"/>
    </row>
    <row r="152" spans="1:9">
      <c r="A152" s="3" t="s">
        <v>174</v>
      </c>
      <c r="B152" s="3" t="s">
        <v>66</v>
      </c>
      <c r="C152" s="3" t="s">
        <v>16</v>
      </c>
      <c r="D152" s="3"/>
      <c r="E152" s="3" t="s">
        <v>175</v>
      </c>
      <c r="F152" s="3" t="s">
        <v>67</v>
      </c>
      <c r="G152" s="18">
        <v>0</v>
      </c>
      <c r="H152" s="3" t="str">
        <f t="shared" si="10"/>
        <v>idl_if_mark</v>
      </c>
      <c r="I152" s="3"/>
    </row>
    <row r="153" spans="1:9">
      <c r="A153" s="3" t="s">
        <v>174</v>
      </c>
      <c r="B153" s="3" t="s">
        <v>68</v>
      </c>
      <c r="C153" s="3" t="s">
        <v>16</v>
      </c>
      <c r="D153" s="3"/>
      <c r="E153" s="3" t="s">
        <v>175</v>
      </c>
      <c r="F153" s="3" t="s">
        <v>140</v>
      </c>
      <c r="G153" s="18">
        <v>0</v>
      </c>
      <c r="H153" s="3" t="str">
        <f t="shared" si="10"/>
        <v>idl_table_type</v>
      </c>
      <c r="I153" s="3"/>
    </row>
    <row r="154" spans="1:9">
      <c r="A154" s="3" t="s">
        <v>174</v>
      </c>
      <c r="B154" s="3" t="s">
        <v>120</v>
      </c>
      <c r="C154" s="3" t="s">
        <v>11</v>
      </c>
      <c r="D154" s="3"/>
      <c r="E154" s="3" t="s">
        <v>175</v>
      </c>
      <c r="F154" s="3" t="s">
        <v>121</v>
      </c>
      <c r="G154" s="18">
        <v>0</v>
      </c>
      <c r="H154" s="3" t="str">
        <f t="shared" si="10"/>
        <v>idl_template_ddl</v>
      </c>
      <c r="I154" s="3"/>
    </row>
    <row r="155" spans="1:9">
      <c r="A155" s="3" t="s">
        <v>174</v>
      </c>
      <c r="B155" s="3" t="s">
        <v>70</v>
      </c>
      <c r="C155" s="3" t="s">
        <v>11</v>
      </c>
      <c r="D155" s="3"/>
      <c r="E155" s="3" t="s">
        <v>175</v>
      </c>
      <c r="F155" s="3" t="s">
        <v>71</v>
      </c>
      <c r="G155" s="18">
        <v>0</v>
      </c>
      <c r="H155" s="3" t="str">
        <f t="shared" si="10"/>
        <v>idl_template_code</v>
      </c>
      <c r="I155" s="3"/>
    </row>
    <row r="156" spans="1:9">
      <c r="A156" s="3" t="s">
        <v>176</v>
      </c>
      <c r="B156" s="3" t="s">
        <v>42</v>
      </c>
      <c r="C156" s="3" t="s">
        <v>11</v>
      </c>
      <c r="D156" s="3"/>
      <c r="E156" s="3" t="s">
        <v>177</v>
      </c>
      <c r="F156" s="3" t="s">
        <v>43</v>
      </c>
      <c r="G156" s="18">
        <v>1</v>
      </c>
      <c r="H156" s="3" t="str">
        <f t="shared" si="10"/>
        <v>idl_schema_v</v>
      </c>
      <c r="I156" s="3"/>
    </row>
    <row r="157" spans="1:9">
      <c r="A157" s="3" t="s">
        <v>176</v>
      </c>
      <c r="B157" s="3" t="s">
        <v>10</v>
      </c>
      <c r="C157" s="3" t="s">
        <v>11</v>
      </c>
      <c r="D157" s="3"/>
      <c r="E157" s="3" t="s">
        <v>177</v>
      </c>
      <c r="F157" s="3" t="s">
        <v>0</v>
      </c>
      <c r="G157" s="18">
        <v>1</v>
      </c>
      <c r="H157" s="3" t="str">
        <f t="shared" si="10"/>
        <v>idl_table_name</v>
      </c>
      <c r="I157" s="3"/>
    </row>
    <row r="158" spans="1:9">
      <c r="A158" s="3" t="s">
        <v>176</v>
      </c>
      <c r="B158" s="3" t="s">
        <v>76</v>
      </c>
      <c r="C158" s="3" t="s">
        <v>77</v>
      </c>
      <c r="D158" s="3"/>
      <c r="E158" s="3" t="s">
        <v>177</v>
      </c>
      <c r="F158" s="3" t="s">
        <v>124</v>
      </c>
      <c r="G158" s="18">
        <v>0</v>
      </c>
      <c r="H158" s="3" t="str">
        <f t="shared" si="10"/>
        <v>idl_column_id</v>
      </c>
      <c r="I158" s="3"/>
    </row>
    <row r="159" spans="1:9">
      <c r="A159" s="3" t="s">
        <v>176</v>
      </c>
      <c r="B159" s="3" t="s">
        <v>13</v>
      </c>
      <c r="C159" s="3" t="s">
        <v>11</v>
      </c>
      <c r="D159" s="3"/>
      <c r="E159" s="3" t="s">
        <v>177</v>
      </c>
      <c r="F159" s="3" t="s">
        <v>143</v>
      </c>
      <c r="G159" s="18">
        <v>1</v>
      </c>
      <c r="H159" s="3" t="str">
        <f t="shared" si="10"/>
        <v>idl_column_name</v>
      </c>
      <c r="I159" s="3"/>
    </row>
    <row r="160" spans="1:9">
      <c r="A160" s="3" t="s">
        <v>176</v>
      </c>
      <c r="B160" s="3" t="s">
        <v>14</v>
      </c>
      <c r="C160" s="3" t="s">
        <v>11</v>
      </c>
      <c r="D160" s="3"/>
      <c r="E160" s="3" t="s">
        <v>177</v>
      </c>
      <c r="F160" s="3" t="s">
        <v>2</v>
      </c>
      <c r="G160" s="18">
        <v>0</v>
      </c>
      <c r="H160" s="3" t="str">
        <f t="shared" si="10"/>
        <v>idl_column_type</v>
      </c>
      <c r="I160" s="3"/>
    </row>
    <row r="161" spans="1:9">
      <c r="A161" s="3" t="s">
        <v>176</v>
      </c>
      <c r="B161" s="3" t="s">
        <v>19</v>
      </c>
      <c r="C161" s="3" t="s">
        <v>18</v>
      </c>
      <c r="D161" s="3"/>
      <c r="E161" s="3" t="s">
        <v>177</v>
      </c>
      <c r="F161" s="3" t="s">
        <v>5</v>
      </c>
      <c r="G161" s="18">
        <v>0</v>
      </c>
      <c r="H161" s="3" t="str">
        <f t="shared" si="10"/>
        <v>idl_column_cn_name</v>
      </c>
      <c r="I161" s="3"/>
    </row>
    <row r="162" spans="1:9">
      <c r="A162" s="3" t="s">
        <v>176</v>
      </c>
      <c r="B162" s="3" t="s">
        <v>20</v>
      </c>
      <c r="C162" s="3" t="s">
        <v>16</v>
      </c>
      <c r="D162" s="3"/>
      <c r="E162" s="3" t="s">
        <v>177</v>
      </c>
      <c r="F162" s="3" t="s">
        <v>6</v>
      </c>
      <c r="G162" s="18">
        <v>0</v>
      </c>
      <c r="H162" s="3" t="str">
        <f t="shared" si="10"/>
        <v>idl_is_pk</v>
      </c>
      <c r="I162" s="3"/>
    </row>
    <row r="163" spans="1:9">
      <c r="A163" s="3" t="s">
        <v>176</v>
      </c>
      <c r="B163" s="3" t="s">
        <v>84</v>
      </c>
      <c r="C163" s="3" t="s">
        <v>16</v>
      </c>
      <c r="D163" s="3"/>
      <c r="E163" s="3" t="s">
        <v>177</v>
      </c>
      <c r="F163" s="3" t="s">
        <v>85</v>
      </c>
      <c r="G163" s="18">
        <v>0</v>
      </c>
      <c r="H163" s="3" t="str">
        <f t="shared" si="10"/>
        <v>idl_is_dk</v>
      </c>
      <c r="I163" s="3"/>
    </row>
    <row r="164" spans="1:9">
      <c r="A164" s="3" t="s">
        <v>178</v>
      </c>
      <c r="B164" s="3" t="s">
        <v>179</v>
      </c>
      <c r="C164" s="3" t="s">
        <v>11</v>
      </c>
      <c r="D164" s="3"/>
      <c r="E164" s="3" t="s">
        <v>175</v>
      </c>
      <c r="F164" s="3" t="s">
        <v>180</v>
      </c>
      <c r="G164" s="18">
        <v>1</v>
      </c>
      <c r="H164" s="19" t="str">
        <f>"iel_"&amp;B164</f>
        <v>iel_unload_key</v>
      </c>
      <c r="I164" s="3"/>
    </row>
    <row r="165" spans="1:9">
      <c r="A165" s="3" t="s">
        <v>178</v>
      </c>
      <c r="B165" s="3" t="s">
        <v>42</v>
      </c>
      <c r="C165" s="3" t="s">
        <v>11</v>
      </c>
      <c r="D165" s="3"/>
      <c r="E165" s="3" t="s">
        <v>175</v>
      </c>
      <c r="F165" s="3" t="s">
        <v>43</v>
      </c>
      <c r="G165" s="18">
        <v>0</v>
      </c>
      <c r="H165" s="3" t="str">
        <f>"iel_"&amp;B165</f>
        <v>iel_schema_v</v>
      </c>
      <c r="I165" s="3"/>
    </row>
    <row r="166" spans="1:9">
      <c r="A166" s="3" t="s">
        <v>178</v>
      </c>
      <c r="B166" s="3" t="s">
        <v>10</v>
      </c>
      <c r="C166" s="3" t="s">
        <v>11</v>
      </c>
      <c r="D166" s="3"/>
      <c r="E166" s="3" t="s">
        <v>175</v>
      </c>
      <c r="F166" s="3" t="s">
        <v>0</v>
      </c>
      <c r="G166" s="18">
        <v>0</v>
      </c>
      <c r="H166" s="3" t="str">
        <f t="shared" ref="H166:H170" si="11">"iel_"&amp;B166</f>
        <v>iel_table_name</v>
      </c>
      <c r="I166" s="3"/>
    </row>
    <row r="167" spans="1:9">
      <c r="A167" s="3" t="s">
        <v>178</v>
      </c>
      <c r="B167" s="3" t="s">
        <v>66</v>
      </c>
      <c r="C167" s="3" t="s">
        <v>16</v>
      </c>
      <c r="D167" s="3"/>
      <c r="E167" s="3" t="s">
        <v>175</v>
      </c>
      <c r="F167" s="3" t="s">
        <v>67</v>
      </c>
      <c r="G167" s="18">
        <v>0</v>
      </c>
      <c r="H167" s="3" t="str">
        <f t="shared" si="11"/>
        <v>iel_if_mark</v>
      </c>
      <c r="I167" s="3"/>
    </row>
    <row r="168" spans="1:9">
      <c r="A168" s="3" t="s">
        <v>178</v>
      </c>
      <c r="B168" s="3" t="s">
        <v>181</v>
      </c>
      <c r="C168" s="3" t="s">
        <v>18</v>
      </c>
      <c r="D168" s="3"/>
      <c r="E168" s="3" t="s">
        <v>175</v>
      </c>
      <c r="F168" s="3" t="s">
        <v>182</v>
      </c>
      <c r="G168" s="18">
        <v>0</v>
      </c>
      <c r="H168" s="3" t="str">
        <f t="shared" si="11"/>
        <v>iel_table_file_name</v>
      </c>
      <c r="I168" s="3"/>
    </row>
    <row r="169" spans="1:9">
      <c r="A169" s="3" t="s">
        <v>178</v>
      </c>
      <c r="B169" s="3" t="s">
        <v>183</v>
      </c>
      <c r="C169" s="3" t="s">
        <v>11</v>
      </c>
      <c r="D169" s="3"/>
      <c r="E169" s="3" t="s">
        <v>175</v>
      </c>
      <c r="F169" s="3" t="s">
        <v>184</v>
      </c>
      <c r="G169" s="18">
        <v>0</v>
      </c>
      <c r="H169" s="3" t="str">
        <f t="shared" si="11"/>
        <v>iel_unload_dml</v>
      </c>
      <c r="I169" s="3"/>
    </row>
    <row r="170" spans="1:9">
      <c r="A170" s="3" t="s">
        <v>178</v>
      </c>
      <c r="B170" s="3" t="s">
        <v>185</v>
      </c>
      <c r="C170" s="3" t="s">
        <v>11</v>
      </c>
      <c r="D170" s="3"/>
      <c r="E170" s="3" t="s">
        <v>175</v>
      </c>
      <c r="F170" s="3" t="s">
        <v>186</v>
      </c>
      <c r="G170" s="18">
        <v>0</v>
      </c>
      <c r="H170" s="3" t="str">
        <f t="shared" si="11"/>
        <v>iel_unload_code</v>
      </c>
      <c r="I170" s="3"/>
    </row>
  </sheetData>
  <autoFilter ref="A1:I170">
    <extLst/>
  </autoFilter>
  <conditionalFormatting sqref="H43">
    <cfRule type="duplicateValues" dxfId="0" priority="6"/>
  </conditionalFormatting>
  <conditionalFormatting sqref="H44">
    <cfRule type="duplicateValues" dxfId="0" priority="5"/>
  </conditionalFormatting>
  <conditionalFormatting sqref="H60">
    <cfRule type="duplicateValues" dxfId="0" priority="22"/>
  </conditionalFormatting>
  <conditionalFormatting sqref="H61">
    <cfRule type="duplicateValues" dxfId="0" priority="21"/>
  </conditionalFormatting>
  <conditionalFormatting sqref="H62">
    <cfRule type="duplicateValues" dxfId="0" priority="23"/>
  </conditionalFormatting>
  <conditionalFormatting sqref="H63">
    <cfRule type="duplicateValues" dxfId="0" priority="20"/>
  </conditionalFormatting>
  <conditionalFormatting sqref="H74">
    <cfRule type="duplicateValues" dxfId="0" priority="15"/>
  </conditionalFormatting>
  <conditionalFormatting sqref="H75">
    <cfRule type="duplicateValues" dxfId="0" priority="14"/>
  </conditionalFormatting>
  <conditionalFormatting sqref="H90">
    <cfRule type="duplicateValues" dxfId="0" priority="13"/>
  </conditionalFormatting>
  <conditionalFormatting sqref="H91">
    <cfRule type="duplicateValues" dxfId="0" priority="16"/>
  </conditionalFormatting>
  <conditionalFormatting sqref="H97">
    <cfRule type="duplicateValues" dxfId="0" priority="17"/>
  </conditionalFormatting>
  <conditionalFormatting sqref="H108">
    <cfRule type="duplicateValues" dxfId="0" priority="9"/>
  </conditionalFormatting>
  <conditionalFormatting sqref="H122">
    <cfRule type="duplicateValues" dxfId="0" priority="4"/>
  </conditionalFormatting>
  <conditionalFormatting sqref="H164">
    <cfRule type="duplicateValues" dxfId="0" priority="1"/>
  </conditionalFormatting>
  <conditionalFormatting sqref="H85:H86">
    <cfRule type="duplicateValues" dxfId="0" priority="25"/>
  </conditionalFormatting>
  <conditionalFormatting sqref="H87:H89">
    <cfRule type="duplicateValues" dxfId="0" priority="19"/>
  </conditionalFormatting>
  <conditionalFormatting sqref="H100:H102">
    <cfRule type="duplicateValues" dxfId="0" priority="12"/>
  </conditionalFormatting>
  <conditionalFormatting sqref="H132:H133">
    <cfRule type="duplicateValues" dxfId="0" priority="10"/>
  </conditionalFormatting>
  <conditionalFormatting sqref="H134:H148">
    <cfRule type="duplicateValues" dxfId="0" priority="8"/>
  </conditionalFormatting>
  <conditionalFormatting sqref="H149:H163">
    <cfRule type="duplicateValues" dxfId="0" priority="7"/>
  </conditionalFormatting>
  <conditionalFormatting sqref="H165:H170">
    <cfRule type="duplicateValues" dxfId="0" priority="31"/>
  </conditionalFormatting>
  <conditionalFormatting sqref="H171:H1048576 H64:H73 H1:H42 H76:H84 H45:H59">
    <cfRule type="duplicateValues" dxfId="0" priority="24"/>
  </conditionalFormatting>
  <conditionalFormatting sqref="H98:H99 H92:H96">
    <cfRule type="duplicateValues" dxfId="0" priority="18"/>
  </conditionalFormatting>
  <conditionalFormatting sqref="H103:H107 H109:H116">
    <cfRule type="duplicateValues" dxfId="0" priority="26"/>
  </conditionalFormatting>
  <conditionalFormatting sqref="H117:H121 H123:H131">
    <cfRule type="duplicateValues" dxfId="0" priority="1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C65"/>
  <sheetViews>
    <sheetView zoomScale="85" zoomScaleNormal="85" workbookViewId="0">
      <pane ySplit="1" topLeftCell="A23" activePane="bottomLeft" state="frozen"/>
      <selection/>
      <selection pane="bottomLeft" activeCell="B45" sqref="B45"/>
    </sheetView>
  </sheetViews>
  <sheetFormatPr defaultColWidth="11" defaultRowHeight="15.6" outlineLevelCol="2"/>
  <cols>
    <col min="1" max="1" width="18" customWidth="1"/>
    <col min="2" max="2" width="43.1666666666667" customWidth="1"/>
    <col min="3" max="3" width="55.6666666666667" customWidth="1"/>
  </cols>
  <sheetData>
    <row r="1" ht="17.4" spans="1:3">
      <c r="A1" s="1" t="s">
        <v>28</v>
      </c>
      <c r="B1" s="2" t="s">
        <v>31</v>
      </c>
      <c r="C1" s="2" t="s">
        <v>8</v>
      </c>
    </row>
    <row r="2" spans="1:3">
      <c r="A2" s="5" t="s">
        <v>187</v>
      </c>
      <c r="B2" s="3" t="s">
        <v>188</v>
      </c>
      <c r="C2" s="3" t="s">
        <v>189</v>
      </c>
    </row>
    <row r="3" spans="1:3">
      <c r="A3" s="5" t="s">
        <v>190</v>
      </c>
      <c r="B3" s="3" t="s">
        <v>191</v>
      </c>
      <c r="C3" s="3" t="s">
        <v>189</v>
      </c>
    </row>
    <row r="4" spans="1:3">
      <c r="A4" s="5" t="s">
        <v>192</v>
      </c>
      <c r="B4" s="3" t="s">
        <v>193</v>
      </c>
      <c r="C4" s="3" t="s">
        <v>189</v>
      </c>
    </row>
    <row r="5" spans="1:3">
      <c r="A5" s="5" t="s">
        <v>194</v>
      </c>
      <c r="B5" s="3" t="s">
        <v>195</v>
      </c>
      <c r="C5" s="3" t="s">
        <v>189</v>
      </c>
    </row>
    <row r="6" spans="1:3">
      <c r="A6" s="5" t="s">
        <v>196</v>
      </c>
      <c r="B6" s="3" t="s">
        <v>197</v>
      </c>
      <c r="C6" s="3" t="s">
        <v>189</v>
      </c>
    </row>
    <row r="7" spans="1:3">
      <c r="A7" s="5" t="s">
        <v>198</v>
      </c>
      <c r="B7" s="3" t="s">
        <v>199</v>
      </c>
      <c r="C7" s="3" t="s">
        <v>189</v>
      </c>
    </row>
    <row r="8" spans="1:3">
      <c r="A8" s="5" t="s">
        <v>200</v>
      </c>
      <c r="B8" s="3" t="s">
        <v>201</v>
      </c>
      <c r="C8" s="3" t="s">
        <v>189</v>
      </c>
    </row>
    <row r="9" spans="1:3">
      <c r="A9" s="5" t="s">
        <v>202</v>
      </c>
      <c r="B9" s="3" t="s">
        <v>203</v>
      </c>
      <c r="C9" s="3" t="s">
        <v>189</v>
      </c>
    </row>
    <row r="10" spans="1:3">
      <c r="A10" s="5" t="s">
        <v>204</v>
      </c>
      <c r="B10" s="3" t="s">
        <v>205</v>
      </c>
      <c r="C10" s="3" t="s">
        <v>206</v>
      </c>
    </row>
    <row r="11" spans="1:3">
      <c r="A11" s="5" t="s">
        <v>207</v>
      </c>
      <c r="B11" s="3" t="s">
        <v>208</v>
      </c>
      <c r="C11" s="3" t="s">
        <v>209</v>
      </c>
    </row>
    <row r="12" spans="1:3">
      <c r="A12" s="5" t="s">
        <v>210</v>
      </c>
      <c r="B12" s="3" t="s">
        <v>211</v>
      </c>
      <c r="C12" s="3" t="s">
        <v>212</v>
      </c>
    </row>
    <row r="13" spans="1:3">
      <c r="A13" s="5" t="s">
        <v>114</v>
      </c>
      <c r="B13" s="3" t="s">
        <v>213</v>
      </c>
      <c r="C13" s="3" t="s">
        <v>189</v>
      </c>
    </row>
    <row r="14" spans="1:3">
      <c r="A14" s="5" t="s">
        <v>214</v>
      </c>
      <c r="B14" s="3" t="s">
        <v>215</v>
      </c>
      <c r="C14" s="3" t="s">
        <v>216</v>
      </c>
    </row>
    <row r="15" spans="1:3">
      <c r="A15" s="12" t="s">
        <v>44</v>
      </c>
      <c r="B15" s="3" t="s">
        <v>217</v>
      </c>
      <c r="C15" s="3" t="s">
        <v>218</v>
      </c>
    </row>
    <row r="16" spans="1:3">
      <c r="A16" s="5" t="s">
        <v>219</v>
      </c>
      <c r="B16" s="3" t="s">
        <v>220</v>
      </c>
      <c r="C16" s="3" t="s">
        <v>221</v>
      </c>
    </row>
    <row r="17" spans="1:3">
      <c r="A17" s="5" t="s">
        <v>222</v>
      </c>
      <c r="B17" s="3" t="s">
        <v>223</v>
      </c>
      <c r="C17" s="3" t="s">
        <v>224</v>
      </c>
    </row>
    <row r="18" spans="1:3">
      <c r="A18" s="12" t="s">
        <v>225</v>
      </c>
      <c r="B18" s="3" t="s">
        <v>226</v>
      </c>
      <c r="C18" s="3" t="s">
        <v>227</v>
      </c>
    </row>
    <row r="19" spans="1:3">
      <c r="A19" s="5" t="s">
        <v>228</v>
      </c>
      <c r="B19" s="20" t="s">
        <v>229</v>
      </c>
      <c r="C19" s="3" t="s">
        <v>230</v>
      </c>
    </row>
    <row r="20" spans="1:3">
      <c r="A20" s="5" t="s">
        <v>231</v>
      </c>
      <c r="B20" s="20" t="s">
        <v>229</v>
      </c>
      <c r="C20" s="3" t="s">
        <v>232</v>
      </c>
    </row>
    <row r="21" spans="1:3">
      <c r="A21" s="5" t="s">
        <v>233</v>
      </c>
      <c r="B21" s="20" t="s">
        <v>234</v>
      </c>
      <c r="C21" s="3" t="s">
        <v>235</v>
      </c>
    </row>
    <row r="22" spans="1:3">
      <c r="A22" s="5" t="s">
        <v>236</v>
      </c>
      <c r="B22" s="20" t="s">
        <v>234</v>
      </c>
      <c r="C22" s="3" t="s">
        <v>237</v>
      </c>
    </row>
    <row r="23" spans="1:3">
      <c r="A23" s="5" t="s">
        <v>238</v>
      </c>
      <c r="B23" s="20" t="s">
        <v>239</v>
      </c>
      <c r="C23" s="3" t="s">
        <v>240</v>
      </c>
    </row>
    <row r="24" spans="1:3">
      <c r="A24" s="5" t="s">
        <v>241</v>
      </c>
      <c r="B24" s="20" t="s">
        <v>242</v>
      </c>
      <c r="C24" s="3" t="s">
        <v>243</v>
      </c>
    </row>
    <row r="25" spans="1:3">
      <c r="A25" s="12" t="s">
        <v>244</v>
      </c>
      <c r="B25" s="20" t="s">
        <v>242</v>
      </c>
      <c r="C25" s="13" t="s">
        <v>245</v>
      </c>
    </row>
    <row r="26" ht="24.75" customHeight="1" spans="1:3">
      <c r="A26" s="12" t="s">
        <v>246</v>
      </c>
      <c r="B26" s="20" t="s">
        <v>247</v>
      </c>
      <c r="C26" s="13" t="s">
        <v>248</v>
      </c>
    </row>
    <row r="27" spans="1:3">
      <c r="A27" s="5" t="s">
        <v>249</v>
      </c>
      <c r="B27" s="20" t="s">
        <v>250</v>
      </c>
      <c r="C27" s="3" t="s">
        <v>251</v>
      </c>
    </row>
    <row r="28" spans="1:3">
      <c r="A28" s="5" t="s">
        <v>252</v>
      </c>
      <c r="B28" s="20" t="s">
        <v>253</v>
      </c>
      <c r="C28" s="3" t="s">
        <v>254</v>
      </c>
    </row>
    <row r="29" spans="1:3">
      <c r="A29" s="5" t="s">
        <v>255</v>
      </c>
      <c r="B29" s="20" t="s">
        <v>256</v>
      </c>
      <c r="C29" s="3" t="s">
        <v>257</v>
      </c>
    </row>
    <row r="30" spans="1:3">
      <c r="A30" s="5" t="s">
        <v>258</v>
      </c>
      <c r="B30" s="20" t="s">
        <v>256</v>
      </c>
      <c r="C30" s="3" t="s">
        <v>259</v>
      </c>
    </row>
    <row r="31" spans="1:3">
      <c r="A31" s="5" t="s">
        <v>260</v>
      </c>
      <c r="B31" s="20" t="s">
        <v>261</v>
      </c>
      <c r="C31" s="3" t="s">
        <v>262</v>
      </c>
    </row>
    <row r="32" spans="1:3">
      <c r="A32" s="5" t="s">
        <v>263</v>
      </c>
      <c r="B32" s="3" t="s">
        <v>264</v>
      </c>
      <c r="C32" s="3" t="s">
        <v>265</v>
      </c>
    </row>
    <row r="33" spans="1:3">
      <c r="A33" s="5" t="s">
        <v>266</v>
      </c>
      <c r="B33" s="3" t="s">
        <v>266</v>
      </c>
      <c r="C33" s="3" t="s">
        <v>267</v>
      </c>
    </row>
    <row r="34" spans="1:3">
      <c r="A34" s="5" t="s">
        <v>268</v>
      </c>
      <c r="B34" s="20" t="s">
        <v>269</v>
      </c>
      <c r="C34" s="3" t="s">
        <v>270</v>
      </c>
    </row>
    <row r="35" spans="1:3">
      <c r="A35" s="5" t="s">
        <v>271</v>
      </c>
      <c r="B35" s="20" t="s">
        <v>272</v>
      </c>
      <c r="C35" s="3" t="s">
        <v>273</v>
      </c>
    </row>
    <row r="36" spans="1:3">
      <c r="A36" s="5" t="s">
        <v>274</v>
      </c>
      <c r="B36" s="20" t="s">
        <v>275</v>
      </c>
      <c r="C36" s="3" t="s">
        <v>276</v>
      </c>
    </row>
    <row r="37" spans="1:3">
      <c r="A37" s="5" t="s">
        <v>277</v>
      </c>
      <c r="B37" s="20" t="s">
        <v>277</v>
      </c>
      <c r="C37" s="3" t="s">
        <v>278</v>
      </c>
    </row>
    <row r="38" spans="1:3">
      <c r="A38" s="5" t="s">
        <v>279</v>
      </c>
      <c r="B38" s="5" t="s">
        <v>279</v>
      </c>
      <c r="C38" s="3" t="s">
        <v>280</v>
      </c>
    </row>
    <row r="39" spans="1:3">
      <c r="A39" s="5" t="s">
        <v>281</v>
      </c>
      <c r="B39" s="20" t="s">
        <v>281</v>
      </c>
      <c r="C39" s="3" t="s">
        <v>282</v>
      </c>
    </row>
    <row r="40" spans="1:3">
      <c r="A40" s="5" t="s">
        <v>283</v>
      </c>
      <c r="B40" s="20" t="s">
        <v>283</v>
      </c>
      <c r="C40" s="3" t="s">
        <v>284</v>
      </c>
    </row>
    <row r="41" spans="1:3">
      <c r="A41" s="5" t="s">
        <v>285</v>
      </c>
      <c r="B41" s="5" t="s">
        <v>285</v>
      </c>
      <c r="C41" s="3" t="s">
        <v>286</v>
      </c>
    </row>
    <row r="42" spans="1:3">
      <c r="A42" s="5" t="s">
        <v>287</v>
      </c>
      <c r="B42" s="5" t="s">
        <v>287</v>
      </c>
      <c r="C42" s="3" t="s">
        <v>288</v>
      </c>
    </row>
    <row r="43" spans="1:3">
      <c r="A43" s="5" t="s">
        <v>289</v>
      </c>
      <c r="B43" s="20" t="s">
        <v>290</v>
      </c>
      <c r="C43" s="3" t="s">
        <v>291</v>
      </c>
    </row>
    <row r="44" spans="1:3">
      <c r="A44" s="5" t="s">
        <v>292</v>
      </c>
      <c r="B44" s="20" t="s">
        <v>234</v>
      </c>
      <c r="C44" s="3" t="s">
        <v>293</v>
      </c>
    </row>
    <row r="45" spans="1:3">
      <c r="A45" s="5" t="s">
        <v>294</v>
      </c>
      <c r="B45" s="20" t="s">
        <v>234</v>
      </c>
      <c r="C45" s="3" t="s">
        <v>293</v>
      </c>
    </row>
    <row r="46" spans="1:3">
      <c r="A46" s="5" t="s">
        <v>295</v>
      </c>
      <c r="B46" s="20" t="s">
        <v>234</v>
      </c>
      <c r="C46" s="3" t="s">
        <v>293</v>
      </c>
    </row>
    <row r="47" spans="1:3">
      <c r="A47" s="5" t="s">
        <v>296</v>
      </c>
      <c r="B47" s="20" t="s">
        <v>297</v>
      </c>
      <c r="C47" s="3" t="s">
        <v>298</v>
      </c>
    </row>
    <row r="48" spans="1:3">
      <c r="A48" s="5" t="s">
        <v>299</v>
      </c>
      <c r="B48" s="20" t="s">
        <v>300</v>
      </c>
      <c r="C48" s="3" t="s">
        <v>301</v>
      </c>
    </row>
    <row r="49" spans="1:3">
      <c r="A49" s="5" t="s">
        <v>302</v>
      </c>
      <c r="B49" s="20" t="s">
        <v>303</v>
      </c>
      <c r="C49" s="3" t="s">
        <v>304</v>
      </c>
    </row>
    <row r="50" spans="1:3">
      <c r="A50" s="5" t="s">
        <v>305</v>
      </c>
      <c r="B50" s="20" t="s">
        <v>306</v>
      </c>
      <c r="C50" s="3" t="s">
        <v>307</v>
      </c>
    </row>
    <row r="51" spans="1:3">
      <c r="A51" s="5" t="s">
        <v>308</v>
      </c>
      <c r="B51" s="20" t="s">
        <v>309</v>
      </c>
      <c r="C51" s="3" t="s">
        <v>310</v>
      </c>
    </row>
    <row r="52" spans="1:3">
      <c r="A52" s="5" t="s">
        <v>311</v>
      </c>
      <c r="B52" s="20" t="s">
        <v>312</v>
      </c>
      <c r="C52" s="3" t="s">
        <v>313</v>
      </c>
    </row>
    <row r="53" spans="1:3">
      <c r="A53" s="5" t="s">
        <v>314</v>
      </c>
      <c r="B53" s="20" t="s">
        <v>315</v>
      </c>
      <c r="C53" s="3" t="s">
        <v>316</v>
      </c>
    </row>
    <row r="54" spans="1:3">
      <c r="A54" s="5" t="s">
        <v>317</v>
      </c>
      <c r="B54" s="20" t="s">
        <v>318</v>
      </c>
      <c r="C54" s="3" t="s">
        <v>319</v>
      </c>
    </row>
    <row r="55" spans="1:3">
      <c r="A55" s="5" t="s">
        <v>320</v>
      </c>
      <c r="B55" s="20" t="s">
        <v>321</v>
      </c>
      <c r="C55" s="3" t="s">
        <v>322</v>
      </c>
    </row>
    <row r="56" spans="1:3">
      <c r="A56" s="5" t="s">
        <v>323</v>
      </c>
      <c r="B56" s="20" t="s">
        <v>324</v>
      </c>
      <c r="C56" s="3" t="s">
        <v>325</v>
      </c>
    </row>
    <row r="57" spans="1:3">
      <c r="A57" s="5" t="s">
        <v>326</v>
      </c>
      <c r="B57" s="20" t="s">
        <v>327</v>
      </c>
      <c r="C57" s="3" t="s">
        <v>328</v>
      </c>
    </row>
    <row r="58" spans="1:3">
      <c r="A58" s="5" t="s">
        <v>329</v>
      </c>
      <c r="B58" s="20" t="s">
        <v>330</v>
      </c>
      <c r="C58" s="3" t="s">
        <v>331</v>
      </c>
    </row>
    <row r="59" spans="1:3">
      <c r="A59" s="5" t="s">
        <v>332</v>
      </c>
      <c r="B59" s="20" t="s">
        <v>333</v>
      </c>
      <c r="C59" s="3" t="s">
        <v>334</v>
      </c>
    </row>
    <row r="60" spans="1:3">
      <c r="A60" s="5" t="s">
        <v>335</v>
      </c>
      <c r="B60" s="20" t="s">
        <v>336</v>
      </c>
      <c r="C60" s="3" t="s">
        <v>337</v>
      </c>
    </row>
    <row r="61" spans="1:3">
      <c r="A61" s="5" t="s">
        <v>338</v>
      </c>
      <c r="B61" s="20" t="s">
        <v>336</v>
      </c>
      <c r="C61" s="3" t="s">
        <v>339</v>
      </c>
    </row>
    <row r="62" spans="1:3">
      <c r="A62" s="5" t="s">
        <v>340</v>
      </c>
      <c r="B62" s="20" t="s">
        <v>336</v>
      </c>
      <c r="C62" s="3" t="s">
        <v>341</v>
      </c>
    </row>
    <row r="63" spans="1:3">
      <c r="A63" s="5" t="s">
        <v>342</v>
      </c>
      <c r="B63" s="20" t="s">
        <v>343</v>
      </c>
      <c r="C63" s="3" t="s">
        <v>344</v>
      </c>
    </row>
    <row r="64" spans="1:3">
      <c r="A64" s="5" t="s">
        <v>345</v>
      </c>
      <c r="B64" s="20" t="s">
        <v>346</v>
      </c>
      <c r="C64" s="3" t="s">
        <v>347</v>
      </c>
    </row>
    <row r="65" spans="1:3">
      <c r="A65" s="5" t="s">
        <v>348</v>
      </c>
      <c r="B65" s="20" t="s">
        <v>349</v>
      </c>
      <c r="C65" s="3" t="s">
        <v>350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K7"/>
  <sheetViews>
    <sheetView zoomScale="85" zoomScaleNormal="85" workbookViewId="0">
      <selection activeCell="E17" sqref="E17"/>
    </sheetView>
  </sheetViews>
  <sheetFormatPr defaultColWidth="11" defaultRowHeight="15.6" outlineLevelRow="6"/>
  <cols>
    <col min="2" max="2" width="13.5" customWidth="1"/>
    <col min="5" max="5" width="7.5" customWidth="1"/>
    <col min="6" max="6" width="13.6666666666667" customWidth="1"/>
    <col min="7" max="7" width="12.5" customWidth="1"/>
    <col min="8" max="8" width="7.5" customWidth="1"/>
  </cols>
  <sheetData>
    <row r="1" ht="17.4" spans="1:11">
      <c r="A1" s="1" t="s">
        <v>35</v>
      </c>
      <c r="B1" s="2" t="s">
        <v>37</v>
      </c>
      <c r="C1" s="2" t="s">
        <v>39</v>
      </c>
      <c r="D1" s="1" t="s">
        <v>351</v>
      </c>
      <c r="E1" s="1" t="s">
        <v>352</v>
      </c>
      <c r="F1" s="2" t="s">
        <v>45</v>
      </c>
      <c r="G1" s="1" t="s">
        <v>47</v>
      </c>
      <c r="H1" s="1" t="s">
        <v>50</v>
      </c>
      <c r="I1" s="6" t="s">
        <v>52</v>
      </c>
      <c r="J1" s="6" t="s">
        <v>54</v>
      </c>
      <c r="K1" s="6" t="s">
        <v>8</v>
      </c>
    </row>
    <row r="2" ht="23.25" customHeight="1" spans="1:11">
      <c r="A2" s="3" t="s">
        <v>306</v>
      </c>
      <c r="B2" s="3" t="s">
        <v>226</v>
      </c>
      <c r="C2" s="21" t="s">
        <v>353</v>
      </c>
      <c r="D2" s="5" t="s">
        <v>354</v>
      </c>
      <c r="E2" s="5" t="s">
        <v>306</v>
      </c>
      <c r="F2" s="4" t="s">
        <v>355</v>
      </c>
      <c r="G2" s="4" t="s">
        <v>356</v>
      </c>
      <c r="H2" s="22" t="s">
        <v>357</v>
      </c>
      <c r="I2" s="5" t="s">
        <v>306</v>
      </c>
      <c r="J2" s="5" t="s">
        <v>306</v>
      </c>
      <c r="K2" s="4" t="s">
        <v>358</v>
      </c>
    </row>
    <row r="3" ht="23.25" customHeight="1" spans="1:11">
      <c r="A3" s="3" t="s">
        <v>309</v>
      </c>
      <c r="B3" s="3" t="s">
        <v>226</v>
      </c>
      <c r="C3" s="21" t="s">
        <v>353</v>
      </c>
      <c r="D3" s="5" t="s">
        <v>354</v>
      </c>
      <c r="E3" s="5" t="s">
        <v>309</v>
      </c>
      <c r="F3" s="4" t="s">
        <v>355</v>
      </c>
      <c r="G3" s="4" t="s">
        <v>356</v>
      </c>
      <c r="H3" s="22" t="s">
        <v>357</v>
      </c>
      <c r="I3" s="5" t="s">
        <v>309</v>
      </c>
      <c r="J3" s="5" t="s">
        <v>309</v>
      </c>
      <c r="K3" s="4" t="s">
        <v>358</v>
      </c>
    </row>
    <row r="4" ht="23.25" customHeight="1" spans="1:11">
      <c r="A4" s="3" t="s">
        <v>312</v>
      </c>
      <c r="B4" s="3" t="s">
        <v>226</v>
      </c>
      <c r="C4" s="21" t="s">
        <v>353</v>
      </c>
      <c r="D4" s="5" t="s">
        <v>354</v>
      </c>
      <c r="E4" s="5" t="s">
        <v>312</v>
      </c>
      <c r="F4" s="4" t="s">
        <v>355</v>
      </c>
      <c r="G4" s="4" t="s">
        <v>356</v>
      </c>
      <c r="H4" s="22" t="s">
        <v>357</v>
      </c>
      <c r="I4" s="5" t="s">
        <v>312</v>
      </c>
      <c r="J4" s="5" t="s">
        <v>312</v>
      </c>
      <c r="K4" s="4" t="s">
        <v>358</v>
      </c>
    </row>
    <row r="5" ht="23.25" customHeight="1" spans="1:11">
      <c r="A5" s="3" t="s">
        <v>315</v>
      </c>
      <c r="B5" s="3" t="s">
        <v>226</v>
      </c>
      <c r="C5" s="21" t="s">
        <v>353</v>
      </c>
      <c r="D5" s="5" t="s">
        <v>354</v>
      </c>
      <c r="E5" s="5" t="s">
        <v>315</v>
      </c>
      <c r="F5" s="4" t="s">
        <v>355</v>
      </c>
      <c r="G5" s="4" t="s">
        <v>356</v>
      </c>
      <c r="H5" s="22" t="s">
        <v>357</v>
      </c>
      <c r="I5" s="5" t="s">
        <v>315</v>
      </c>
      <c r="J5" s="5" t="s">
        <v>315</v>
      </c>
      <c r="K5" s="4" t="s">
        <v>358</v>
      </c>
    </row>
    <row r="6" ht="23.25" customHeight="1" spans="1:11">
      <c r="A6" s="3" t="s">
        <v>318</v>
      </c>
      <c r="B6" s="3" t="s">
        <v>226</v>
      </c>
      <c r="C6" s="21" t="s">
        <v>353</v>
      </c>
      <c r="D6" s="5" t="s">
        <v>354</v>
      </c>
      <c r="E6" s="5" t="s">
        <v>318</v>
      </c>
      <c r="F6" s="4" t="s">
        <v>355</v>
      </c>
      <c r="G6" s="4" t="s">
        <v>356</v>
      </c>
      <c r="H6" s="22" t="s">
        <v>357</v>
      </c>
      <c r="I6" s="5" t="s">
        <v>318</v>
      </c>
      <c r="J6" s="5" t="s">
        <v>318</v>
      </c>
      <c r="K6" s="4" t="s">
        <v>358</v>
      </c>
    </row>
    <row r="7" ht="23.25" customHeight="1" spans="1:11">
      <c r="A7" s="3" t="s">
        <v>359</v>
      </c>
      <c r="B7" s="3" t="s">
        <v>226</v>
      </c>
      <c r="C7" s="21" t="s">
        <v>353</v>
      </c>
      <c r="D7" s="5" t="s">
        <v>354</v>
      </c>
      <c r="E7" s="5" t="s">
        <v>359</v>
      </c>
      <c r="F7" s="4" t="s">
        <v>355</v>
      </c>
      <c r="G7" s="4" t="s">
        <v>356</v>
      </c>
      <c r="H7" s="22" t="s">
        <v>357</v>
      </c>
      <c r="I7" s="5" t="s">
        <v>359</v>
      </c>
      <c r="J7" s="5" t="s">
        <v>359</v>
      </c>
      <c r="K7" s="4" t="s">
        <v>358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</sheetPr>
  <dimension ref="A1:I78"/>
  <sheetViews>
    <sheetView zoomScale="85" zoomScaleNormal="85" workbookViewId="0">
      <pane ySplit="1" topLeftCell="A2" activePane="bottomLeft" state="frozen"/>
      <selection/>
      <selection pane="bottomLeft" activeCell="I3" sqref="I3"/>
    </sheetView>
  </sheetViews>
  <sheetFormatPr defaultColWidth="11" defaultRowHeight="15.6"/>
  <cols>
    <col min="1" max="1" width="14" customWidth="1"/>
    <col min="2" max="2" width="9.5" customWidth="1"/>
    <col min="3" max="3" width="15.5" customWidth="1"/>
    <col min="4" max="4" width="15" customWidth="1"/>
    <col min="6" max="6" width="9.16666666666667" customWidth="1"/>
    <col min="7" max="7" width="17.5" customWidth="1"/>
    <col min="8" max="8" width="29.7348484848485" customWidth="1"/>
    <col min="9" max="9" width="40.5" customWidth="1"/>
  </cols>
  <sheetData>
    <row r="1" ht="34.8" spans="1:9">
      <c r="A1" s="6" t="s">
        <v>360</v>
      </c>
      <c r="B1" s="6" t="s">
        <v>2</v>
      </c>
      <c r="C1" s="6" t="s">
        <v>91</v>
      </c>
      <c r="D1" s="6" t="s">
        <v>2</v>
      </c>
      <c r="E1" s="8" t="s">
        <v>361</v>
      </c>
      <c r="F1" s="8" t="s">
        <v>362</v>
      </c>
      <c r="G1" s="8" t="s">
        <v>3</v>
      </c>
      <c r="H1" s="8" t="s">
        <v>363</v>
      </c>
      <c r="I1" s="11" t="s">
        <v>364</v>
      </c>
    </row>
    <row r="2" spans="1:9">
      <c r="A2" s="5" t="s">
        <v>226</v>
      </c>
      <c r="B2" s="5" t="s">
        <v>365</v>
      </c>
      <c r="C2" s="5" t="s">
        <v>226</v>
      </c>
      <c r="D2" s="5" t="s">
        <v>365</v>
      </c>
      <c r="E2" s="9" t="str">
        <f t="shared" ref="E2:E11" si="0">IF(D2="date","date",IF(D2="timestamp","timestamp",IF(ISERROR(FIND("char",D2))=FALSE,"string",IF(ISERROR(FIND("number",D2))=FALSE,"number",0))))</f>
        <v>string</v>
      </c>
      <c r="F2" s="9">
        <f>IF(E2="string",4000,IF(E2="date",19,IF(E2="timestamp",26,100)))</f>
        <v>4000</v>
      </c>
      <c r="G2" s="9" t="str">
        <f>VLOOKUP("default_"&amp;E2,etl_config!A:B,2,0)</f>
        <v>' '</v>
      </c>
      <c r="H2" s="9" t="s">
        <v>366</v>
      </c>
      <c r="I2" s="23" t="s">
        <v>234</v>
      </c>
    </row>
    <row r="3" spans="1:9">
      <c r="A3" s="5" t="s">
        <v>226</v>
      </c>
      <c r="B3" s="5" t="s">
        <v>367</v>
      </c>
      <c r="C3" s="5" t="s">
        <v>226</v>
      </c>
      <c r="D3" s="5" t="s">
        <v>367</v>
      </c>
      <c r="E3" s="9" t="str">
        <f t="shared" si="0"/>
        <v>timestamp</v>
      </c>
      <c r="F3" s="9">
        <v>100</v>
      </c>
      <c r="G3" s="9" t="str">
        <f>VLOOKUP("default_"&amp;E3,etl_config!A:B,2,0)</f>
        <v>to_timestamp('00010101', 'yyyymmdd')</v>
      </c>
      <c r="H3" s="9" t="s">
        <v>368</v>
      </c>
      <c r="I3" s="23" t="s">
        <v>369</v>
      </c>
    </row>
    <row r="4" spans="1:9">
      <c r="A4" s="5" t="s">
        <v>226</v>
      </c>
      <c r="B4" s="5" t="s">
        <v>370</v>
      </c>
      <c r="C4" s="5" t="s">
        <v>226</v>
      </c>
      <c r="D4" s="5" t="s">
        <v>370</v>
      </c>
      <c r="E4" s="9" t="str">
        <f t="shared" si="0"/>
        <v>date</v>
      </c>
      <c r="F4" s="9">
        <v>100</v>
      </c>
      <c r="G4" s="9" t="str">
        <f>VLOOKUP("default_"&amp;E4,etl_config!A:B,2,0)</f>
        <v>to_date('00010101', 'yyyymmdd')</v>
      </c>
      <c r="H4" s="9" t="s">
        <v>371</v>
      </c>
      <c r="I4" s="23" t="s">
        <v>369</v>
      </c>
    </row>
    <row r="5" spans="1:9">
      <c r="A5" s="5" t="s">
        <v>226</v>
      </c>
      <c r="B5" s="5" t="s">
        <v>372</v>
      </c>
      <c r="C5" s="5" t="s">
        <v>226</v>
      </c>
      <c r="D5" s="5" t="s">
        <v>372</v>
      </c>
      <c r="E5" s="9" t="str">
        <f t="shared" si="0"/>
        <v>number</v>
      </c>
      <c r="F5" s="9">
        <f t="shared" ref="F5:F23" si="1">IF(E5="string",4000,IF(E5="date",19,IF(E5="timestamp",26,100)))</f>
        <v>100</v>
      </c>
      <c r="G5" s="9" t="str">
        <f>VLOOKUP("default_"&amp;E5,etl_config!A:B,2,0)</f>
        <v>0</v>
      </c>
      <c r="H5" s="9" t="s">
        <v>366</v>
      </c>
      <c r="I5" s="23" t="s">
        <v>234</v>
      </c>
    </row>
    <row r="6" spans="1:9">
      <c r="A6" s="5" t="s">
        <v>226</v>
      </c>
      <c r="B6" s="5" t="s">
        <v>373</v>
      </c>
      <c r="C6" s="5" t="s">
        <v>226</v>
      </c>
      <c r="D6" s="5" t="s">
        <v>365</v>
      </c>
      <c r="E6" s="9" t="str">
        <f t="shared" si="0"/>
        <v>string</v>
      </c>
      <c r="F6" s="9">
        <f t="shared" si="1"/>
        <v>4000</v>
      </c>
      <c r="G6" s="9" t="str">
        <f>VLOOKUP("default_"&amp;E6,etl_config!A:B,2,0)</f>
        <v>' '</v>
      </c>
      <c r="H6" s="9" t="s">
        <v>366</v>
      </c>
      <c r="I6" s="23" t="s">
        <v>234</v>
      </c>
    </row>
    <row r="7" spans="1:9">
      <c r="A7" s="5" t="s">
        <v>226</v>
      </c>
      <c r="B7" s="5" t="s">
        <v>77</v>
      </c>
      <c r="C7" s="5" t="s">
        <v>226</v>
      </c>
      <c r="D7" s="5" t="s">
        <v>374</v>
      </c>
      <c r="E7" s="9" t="str">
        <f t="shared" si="0"/>
        <v>number</v>
      </c>
      <c r="F7" s="9">
        <f t="shared" si="1"/>
        <v>100</v>
      </c>
      <c r="G7" s="9" t="str">
        <f>VLOOKUP("default_"&amp;E7,etl_config!A:B,2,0)</f>
        <v>0</v>
      </c>
      <c r="H7" s="9" t="s">
        <v>366</v>
      </c>
      <c r="I7" s="23" t="s">
        <v>369</v>
      </c>
    </row>
    <row r="8" spans="1:9">
      <c r="A8" s="5" t="s">
        <v>226</v>
      </c>
      <c r="B8" s="5" t="s">
        <v>375</v>
      </c>
      <c r="C8" s="5" t="s">
        <v>226</v>
      </c>
      <c r="D8" s="5" t="s">
        <v>376</v>
      </c>
      <c r="E8" s="9" t="str">
        <f t="shared" si="0"/>
        <v>number</v>
      </c>
      <c r="F8" s="9">
        <f t="shared" si="1"/>
        <v>100</v>
      </c>
      <c r="G8" s="9" t="str">
        <f>VLOOKUP("default_"&amp;E8,etl_config!A:B,2,0)</f>
        <v>0</v>
      </c>
      <c r="H8" s="9" t="s">
        <v>366</v>
      </c>
      <c r="I8" s="5">
        <v>1</v>
      </c>
    </row>
    <row r="9" spans="1:9">
      <c r="A9" s="5" t="s">
        <v>226</v>
      </c>
      <c r="B9" s="5" t="s">
        <v>377</v>
      </c>
      <c r="C9" s="5" t="s">
        <v>226</v>
      </c>
      <c r="D9" s="5" t="s">
        <v>378</v>
      </c>
      <c r="E9" s="9" t="str">
        <f t="shared" si="0"/>
        <v>string</v>
      </c>
      <c r="F9" s="9">
        <f t="shared" si="1"/>
        <v>4000</v>
      </c>
      <c r="G9" s="9" t="str">
        <f>VLOOKUP("default_"&amp;E9,etl_config!A:B,2,0)</f>
        <v>' '</v>
      </c>
      <c r="H9" s="9" t="s">
        <v>366</v>
      </c>
      <c r="I9" s="23" t="s">
        <v>369</v>
      </c>
    </row>
    <row r="10" spans="1:9">
      <c r="A10" s="5" t="s">
        <v>226</v>
      </c>
      <c r="B10" s="5" t="s">
        <v>379</v>
      </c>
      <c r="C10" s="5" t="s">
        <v>226</v>
      </c>
      <c r="D10" s="5" t="s">
        <v>378</v>
      </c>
      <c r="E10" s="9" t="str">
        <f t="shared" si="0"/>
        <v>string</v>
      </c>
      <c r="F10" s="9">
        <f t="shared" si="1"/>
        <v>4000</v>
      </c>
      <c r="G10" s="9" t="str">
        <f>VLOOKUP("default_"&amp;E10,etl_config!A:B,2,0)</f>
        <v>' '</v>
      </c>
      <c r="H10" s="9" t="s">
        <v>366</v>
      </c>
      <c r="I10" s="23" t="s">
        <v>369</v>
      </c>
    </row>
    <row r="11" spans="1:9">
      <c r="A11" s="5" t="s">
        <v>226</v>
      </c>
      <c r="B11" s="5" t="s">
        <v>380</v>
      </c>
      <c r="C11" s="5" t="s">
        <v>226</v>
      </c>
      <c r="D11" s="5" t="s">
        <v>378</v>
      </c>
      <c r="E11" s="9" t="str">
        <f t="shared" si="0"/>
        <v>string</v>
      </c>
      <c r="F11" s="9">
        <f t="shared" si="1"/>
        <v>4000</v>
      </c>
      <c r="G11" s="9" t="str">
        <f>VLOOKUP("default_"&amp;E11,etl_config!A:B,2,0)</f>
        <v>' '</v>
      </c>
      <c r="H11" s="9" t="s">
        <v>366</v>
      </c>
      <c r="I11" s="23" t="s">
        <v>369</v>
      </c>
    </row>
    <row r="12" spans="1:9">
      <c r="A12" s="5" t="s">
        <v>226</v>
      </c>
      <c r="B12" s="5" t="s">
        <v>365</v>
      </c>
      <c r="C12" s="5" t="s">
        <v>381</v>
      </c>
      <c r="D12" s="5" t="s">
        <v>382</v>
      </c>
      <c r="E12" s="9" t="s">
        <v>383</v>
      </c>
      <c r="F12" s="9">
        <f t="shared" si="1"/>
        <v>4000</v>
      </c>
      <c r="G12" s="9" t="s">
        <v>297</v>
      </c>
      <c r="H12" s="9" t="s">
        <v>366</v>
      </c>
      <c r="I12" s="23" t="s">
        <v>234</v>
      </c>
    </row>
    <row r="13" spans="1:9">
      <c r="A13" s="5" t="s">
        <v>226</v>
      </c>
      <c r="B13" s="5" t="s">
        <v>367</v>
      </c>
      <c r="C13" s="5" t="s">
        <v>381</v>
      </c>
      <c r="D13" s="5" t="s">
        <v>367</v>
      </c>
      <c r="E13" s="9" t="s">
        <v>367</v>
      </c>
      <c r="F13" s="9">
        <f t="shared" si="1"/>
        <v>26</v>
      </c>
      <c r="G13" s="9" t="s">
        <v>384</v>
      </c>
      <c r="H13" s="9" t="s">
        <v>385</v>
      </c>
      <c r="I13" s="23" t="s">
        <v>369</v>
      </c>
    </row>
    <row r="14" spans="1:9">
      <c r="A14" s="5" t="s">
        <v>226</v>
      </c>
      <c r="B14" s="5" t="s">
        <v>370</v>
      </c>
      <c r="C14" s="5" t="s">
        <v>381</v>
      </c>
      <c r="D14" s="5" t="s">
        <v>386</v>
      </c>
      <c r="E14" s="9" t="s">
        <v>370</v>
      </c>
      <c r="F14" s="9">
        <f t="shared" si="1"/>
        <v>19</v>
      </c>
      <c r="G14" s="9" t="s">
        <v>387</v>
      </c>
      <c r="H14" s="9" t="s">
        <v>388</v>
      </c>
      <c r="I14" s="23" t="s">
        <v>369</v>
      </c>
    </row>
    <row r="15" spans="1:9">
      <c r="A15" s="5" t="s">
        <v>226</v>
      </c>
      <c r="B15" s="5" t="s">
        <v>372</v>
      </c>
      <c r="C15" s="5" t="s">
        <v>381</v>
      </c>
      <c r="D15" s="5" t="s">
        <v>389</v>
      </c>
      <c r="E15" s="9" t="s">
        <v>372</v>
      </c>
      <c r="F15" s="9">
        <f t="shared" si="1"/>
        <v>100</v>
      </c>
      <c r="G15" s="9" t="s">
        <v>234</v>
      </c>
      <c r="H15" s="9" t="s">
        <v>366</v>
      </c>
      <c r="I15" s="23" t="s">
        <v>234</v>
      </c>
    </row>
    <row r="16" spans="1:9">
      <c r="A16" s="5" t="s">
        <v>226</v>
      </c>
      <c r="B16" s="5" t="s">
        <v>373</v>
      </c>
      <c r="C16" s="5" t="s">
        <v>381</v>
      </c>
      <c r="D16" s="5" t="s">
        <v>382</v>
      </c>
      <c r="E16" s="9" t="s">
        <v>383</v>
      </c>
      <c r="F16" s="9">
        <f t="shared" si="1"/>
        <v>4000</v>
      </c>
      <c r="G16" s="9" t="s">
        <v>297</v>
      </c>
      <c r="H16" s="9" t="s">
        <v>366</v>
      </c>
      <c r="I16" s="23" t="s">
        <v>234</v>
      </c>
    </row>
    <row r="17" spans="1:9">
      <c r="A17" s="5" t="s">
        <v>226</v>
      </c>
      <c r="B17" s="5" t="s">
        <v>77</v>
      </c>
      <c r="C17" s="5" t="s">
        <v>381</v>
      </c>
      <c r="D17" s="5" t="s">
        <v>390</v>
      </c>
      <c r="E17" s="9" t="s">
        <v>372</v>
      </c>
      <c r="F17" s="9">
        <f t="shared" si="1"/>
        <v>100</v>
      </c>
      <c r="G17" s="9" t="s">
        <v>234</v>
      </c>
      <c r="H17" s="9" t="s">
        <v>366</v>
      </c>
      <c r="I17" s="23" t="s">
        <v>369</v>
      </c>
    </row>
    <row r="18" spans="1:9">
      <c r="A18" s="5" t="s">
        <v>226</v>
      </c>
      <c r="B18" s="5" t="s">
        <v>365</v>
      </c>
      <c r="C18" s="5" t="s">
        <v>391</v>
      </c>
      <c r="D18" s="5" t="s">
        <v>383</v>
      </c>
      <c r="E18" s="9" t="s">
        <v>383</v>
      </c>
      <c r="F18" s="9">
        <f t="shared" si="1"/>
        <v>4000</v>
      </c>
      <c r="G18" s="9" t="s">
        <v>297</v>
      </c>
      <c r="H18" s="9" t="s">
        <v>366</v>
      </c>
      <c r="I18" s="5">
        <v>1</v>
      </c>
    </row>
    <row r="19" spans="1:9">
      <c r="A19" s="5" t="s">
        <v>226</v>
      </c>
      <c r="B19" s="5" t="s">
        <v>367</v>
      </c>
      <c r="C19" s="5" t="s">
        <v>391</v>
      </c>
      <c r="D19" s="5" t="s">
        <v>367</v>
      </c>
      <c r="E19" s="9" t="s">
        <v>367</v>
      </c>
      <c r="F19" s="9">
        <f t="shared" si="1"/>
        <v>26</v>
      </c>
      <c r="G19" s="9" t="s">
        <v>392</v>
      </c>
      <c r="H19" s="9" t="s">
        <v>393</v>
      </c>
      <c r="I19" s="23" t="s">
        <v>369</v>
      </c>
    </row>
    <row r="20" spans="1:9">
      <c r="A20" s="5" t="s">
        <v>226</v>
      </c>
      <c r="B20" s="5" t="s">
        <v>370</v>
      </c>
      <c r="C20" s="5" t="s">
        <v>391</v>
      </c>
      <c r="D20" s="5" t="s">
        <v>370</v>
      </c>
      <c r="E20" s="9" t="s">
        <v>370</v>
      </c>
      <c r="F20" s="9">
        <f t="shared" si="1"/>
        <v>19</v>
      </c>
      <c r="G20" s="9" t="s">
        <v>394</v>
      </c>
      <c r="H20" s="9" t="s">
        <v>395</v>
      </c>
      <c r="I20" s="23" t="s">
        <v>369</v>
      </c>
    </row>
    <row r="21" spans="1:9">
      <c r="A21" s="5" t="s">
        <v>226</v>
      </c>
      <c r="B21" s="5" t="s">
        <v>372</v>
      </c>
      <c r="C21" s="5" t="s">
        <v>391</v>
      </c>
      <c r="D21" s="5" t="s">
        <v>389</v>
      </c>
      <c r="E21" s="9" t="s">
        <v>372</v>
      </c>
      <c r="F21" s="9">
        <f t="shared" si="1"/>
        <v>100</v>
      </c>
      <c r="G21" s="9" t="s">
        <v>234</v>
      </c>
      <c r="H21" s="9" t="s">
        <v>366</v>
      </c>
      <c r="I21" s="23" t="s">
        <v>234</v>
      </c>
    </row>
    <row r="22" spans="1:9">
      <c r="A22" s="5" t="s">
        <v>226</v>
      </c>
      <c r="B22" s="5" t="s">
        <v>373</v>
      </c>
      <c r="C22" s="5" t="s">
        <v>391</v>
      </c>
      <c r="D22" s="10" t="s">
        <v>383</v>
      </c>
      <c r="E22" s="9" t="s">
        <v>383</v>
      </c>
      <c r="F22" s="9">
        <f t="shared" si="1"/>
        <v>4000</v>
      </c>
      <c r="G22" s="9" t="s">
        <v>297</v>
      </c>
      <c r="H22" s="9" t="s">
        <v>366</v>
      </c>
      <c r="I22" s="5">
        <v>1</v>
      </c>
    </row>
    <row r="23" spans="1:9">
      <c r="A23" s="5" t="s">
        <v>226</v>
      </c>
      <c r="B23" s="5" t="s">
        <v>77</v>
      </c>
      <c r="C23" s="5" t="s">
        <v>391</v>
      </c>
      <c r="D23" s="5" t="s">
        <v>390</v>
      </c>
      <c r="E23" s="9" t="s">
        <v>372</v>
      </c>
      <c r="F23" s="9">
        <f t="shared" si="1"/>
        <v>100</v>
      </c>
      <c r="G23" s="9" t="s">
        <v>234</v>
      </c>
      <c r="H23" s="9" t="s">
        <v>366</v>
      </c>
      <c r="I23" s="23" t="s">
        <v>369</v>
      </c>
    </row>
    <row r="24" spans="1:9">
      <c r="A24" s="5" t="s">
        <v>226</v>
      </c>
      <c r="B24" s="5" t="s">
        <v>365</v>
      </c>
      <c r="C24" s="5" t="s">
        <v>396</v>
      </c>
      <c r="D24" s="5" t="s">
        <v>382</v>
      </c>
      <c r="E24" s="9" t="s">
        <v>383</v>
      </c>
      <c r="F24" s="9">
        <f t="shared" ref="F24:F29" si="2">IF(E24="string",4000,IF(E24="date",19,IF(E24="timestamp",26,100)))</f>
        <v>4000</v>
      </c>
      <c r="G24" s="9" t="s">
        <v>297</v>
      </c>
      <c r="H24" s="9" t="s">
        <v>366</v>
      </c>
      <c r="I24" s="23" t="s">
        <v>234</v>
      </c>
    </row>
    <row r="25" spans="1:9">
      <c r="A25" s="5" t="s">
        <v>226</v>
      </c>
      <c r="B25" s="5" t="s">
        <v>367</v>
      </c>
      <c r="C25" s="5" t="s">
        <v>396</v>
      </c>
      <c r="D25" s="5" t="s">
        <v>367</v>
      </c>
      <c r="E25" s="9" t="s">
        <v>367</v>
      </c>
      <c r="F25" s="9">
        <f t="shared" si="2"/>
        <v>26</v>
      </c>
      <c r="G25" s="9" t="s">
        <v>397</v>
      </c>
      <c r="H25" s="9" t="s">
        <v>398</v>
      </c>
      <c r="I25" s="23" t="s">
        <v>369</v>
      </c>
    </row>
    <row r="26" spans="1:9">
      <c r="A26" s="5" t="s">
        <v>226</v>
      </c>
      <c r="B26" s="5" t="s">
        <v>370</v>
      </c>
      <c r="C26" s="5" t="s">
        <v>396</v>
      </c>
      <c r="D26" s="5" t="s">
        <v>367</v>
      </c>
      <c r="E26" s="9" t="s">
        <v>370</v>
      </c>
      <c r="F26" s="9">
        <f t="shared" si="2"/>
        <v>19</v>
      </c>
      <c r="G26" s="9" t="s">
        <v>399</v>
      </c>
      <c r="H26" s="9" t="s">
        <v>398</v>
      </c>
      <c r="I26" s="23" t="s">
        <v>369</v>
      </c>
    </row>
    <row r="27" spans="1:9">
      <c r="A27" s="5" t="s">
        <v>226</v>
      </c>
      <c r="B27" s="5" t="s">
        <v>372</v>
      </c>
      <c r="C27" s="5" t="s">
        <v>396</v>
      </c>
      <c r="D27" s="5" t="s">
        <v>389</v>
      </c>
      <c r="E27" s="9" t="s">
        <v>372</v>
      </c>
      <c r="F27" s="9">
        <f t="shared" si="2"/>
        <v>100</v>
      </c>
      <c r="G27" s="9" t="s">
        <v>234</v>
      </c>
      <c r="H27" s="9" t="s">
        <v>13</v>
      </c>
      <c r="I27" s="23" t="s">
        <v>234</v>
      </c>
    </row>
    <row r="28" spans="1:9">
      <c r="A28" s="5" t="s">
        <v>226</v>
      </c>
      <c r="B28" s="5" t="s">
        <v>373</v>
      </c>
      <c r="C28" s="5" t="s">
        <v>396</v>
      </c>
      <c r="D28" s="5" t="s">
        <v>382</v>
      </c>
      <c r="E28" s="9" t="s">
        <v>383</v>
      </c>
      <c r="F28" s="9">
        <f t="shared" si="2"/>
        <v>4000</v>
      </c>
      <c r="G28" s="9" t="s">
        <v>297</v>
      </c>
      <c r="H28" s="9" t="s">
        <v>366</v>
      </c>
      <c r="I28" s="23" t="s">
        <v>234</v>
      </c>
    </row>
    <row r="29" spans="1:9">
      <c r="A29" s="5" t="s">
        <v>226</v>
      </c>
      <c r="B29" s="5" t="s">
        <v>77</v>
      </c>
      <c r="C29" s="5" t="s">
        <v>396</v>
      </c>
      <c r="D29" s="5" t="s">
        <v>390</v>
      </c>
      <c r="E29" s="9" t="s">
        <v>372</v>
      </c>
      <c r="F29" s="9">
        <f t="shared" si="2"/>
        <v>100</v>
      </c>
      <c r="G29" s="9" t="s">
        <v>234</v>
      </c>
      <c r="H29" s="9" t="s">
        <v>13</v>
      </c>
      <c r="I29" s="23" t="s">
        <v>369</v>
      </c>
    </row>
    <row r="30" spans="1:9">
      <c r="A30" s="5" t="s">
        <v>226</v>
      </c>
      <c r="B30" s="5" t="s">
        <v>400</v>
      </c>
      <c r="C30" s="5" t="s">
        <v>396</v>
      </c>
      <c r="D30" s="5" t="s">
        <v>390</v>
      </c>
      <c r="E30" s="9" t="s">
        <v>372</v>
      </c>
      <c r="F30" s="9">
        <f t="shared" ref="F30" si="3">IF(E30="string",4000,IF(E30="date",19,IF(E30="timestamp",26,100)))</f>
        <v>100</v>
      </c>
      <c r="G30" s="9" t="s">
        <v>234</v>
      </c>
      <c r="H30" s="9" t="s">
        <v>13</v>
      </c>
      <c r="I30" s="23" t="s">
        <v>369</v>
      </c>
    </row>
    <row r="31" spans="1:9">
      <c r="A31" s="5" t="s">
        <v>226</v>
      </c>
      <c r="B31" s="5" t="s">
        <v>401</v>
      </c>
      <c r="C31" s="5" t="s">
        <v>396</v>
      </c>
      <c r="D31" s="5" t="s">
        <v>390</v>
      </c>
      <c r="E31" s="9" t="s">
        <v>372</v>
      </c>
      <c r="F31" s="9">
        <f t="shared" ref="F31:F39" si="4">IF(E31="string",4000,IF(E31="date",19,IF(E31="timestamp",26,100)))</f>
        <v>100</v>
      </c>
      <c r="G31" s="9" t="s">
        <v>234</v>
      </c>
      <c r="H31" s="9" t="s">
        <v>13</v>
      </c>
      <c r="I31" s="23" t="s">
        <v>369</v>
      </c>
    </row>
    <row r="32" spans="1:9">
      <c r="A32" s="5" t="s">
        <v>381</v>
      </c>
      <c r="B32" s="5" t="s">
        <v>382</v>
      </c>
      <c r="C32" s="5" t="s">
        <v>381</v>
      </c>
      <c r="D32" s="5" t="s">
        <v>382</v>
      </c>
      <c r="E32" s="9" t="s">
        <v>383</v>
      </c>
      <c r="F32" s="9">
        <f t="shared" si="4"/>
        <v>4000</v>
      </c>
      <c r="G32" s="9" t="s">
        <v>297</v>
      </c>
      <c r="H32" s="9" t="s">
        <v>366</v>
      </c>
      <c r="I32" s="23" t="s">
        <v>234</v>
      </c>
    </row>
    <row r="33" spans="1:9">
      <c r="A33" s="5" t="s">
        <v>381</v>
      </c>
      <c r="B33" s="5" t="s">
        <v>367</v>
      </c>
      <c r="C33" s="5" t="s">
        <v>381</v>
      </c>
      <c r="D33" s="5" t="s">
        <v>367</v>
      </c>
      <c r="E33" s="9" t="s">
        <v>367</v>
      </c>
      <c r="F33" s="9">
        <f t="shared" si="4"/>
        <v>26</v>
      </c>
      <c r="G33" s="9" t="s">
        <v>384</v>
      </c>
      <c r="H33" s="9" t="s">
        <v>385</v>
      </c>
      <c r="I33" s="23" t="s">
        <v>369</v>
      </c>
    </row>
    <row r="34" spans="1:9">
      <c r="A34" s="5" t="s">
        <v>381</v>
      </c>
      <c r="B34" s="5" t="s">
        <v>370</v>
      </c>
      <c r="C34" s="5" t="s">
        <v>381</v>
      </c>
      <c r="D34" s="5" t="s">
        <v>370</v>
      </c>
      <c r="E34" s="9" t="s">
        <v>370</v>
      </c>
      <c r="F34" s="9">
        <f t="shared" si="4"/>
        <v>19</v>
      </c>
      <c r="G34" s="9" t="s">
        <v>402</v>
      </c>
      <c r="H34" s="9" t="s">
        <v>403</v>
      </c>
      <c r="I34" s="23" t="s">
        <v>369</v>
      </c>
    </row>
    <row r="35" spans="1:9">
      <c r="A35" s="5" t="s">
        <v>381</v>
      </c>
      <c r="B35" s="5" t="s">
        <v>372</v>
      </c>
      <c r="C35" s="5" t="s">
        <v>381</v>
      </c>
      <c r="D35" s="5" t="s">
        <v>389</v>
      </c>
      <c r="E35" s="9" t="s">
        <v>372</v>
      </c>
      <c r="F35" s="9">
        <f t="shared" si="4"/>
        <v>100</v>
      </c>
      <c r="G35" s="9" t="s">
        <v>234</v>
      </c>
      <c r="H35" s="9" t="s">
        <v>366</v>
      </c>
      <c r="I35" s="23" t="s">
        <v>234</v>
      </c>
    </row>
    <row r="36" spans="1:9">
      <c r="A36" s="5" t="s">
        <v>381</v>
      </c>
      <c r="B36" s="5" t="s">
        <v>373</v>
      </c>
      <c r="C36" s="5" t="s">
        <v>381</v>
      </c>
      <c r="D36" s="5" t="s">
        <v>382</v>
      </c>
      <c r="E36" s="9" t="s">
        <v>383</v>
      </c>
      <c r="F36" s="9">
        <f t="shared" si="4"/>
        <v>4000</v>
      </c>
      <c r="G36" s="9" t="s">
        <v>297</v>
      </c>
      <c r="H36" s="9" t="s">
        <v>366</v>
      </c>
      <c r="I36" s="23" t="s">
        <v>234</v>
      </c>
    </row>
    <row r="37" spans="1:9">
      <c r="A37" s="5" t="s">
        <v>381</v>
      </c>
      <c r="B37" s="5" t="s">
        <v>389</v>
      </c>
      <c r="C37" s="5" t="s">
        <v>381</v>
      </c>
      <c r="D37" s="5" t="s">
        <v>389</v>
      </c>
      <c r="E37" s="9" t="s">
        <v>372</v>
      </c>
      <c r="F37" s="9">
        <f t="shared" si="4"/>
        <v>100</v>
      </c>
      <c r="G37" s="9" t="s">
        <v>234</v>
      </c>
      <c r="H37" s="9" t="s">
        <v>366</v>
      </c>
      <c r="I37" s="5">
        <v>0</v>
      </c>
    </row>
    <row r="38" spans="1:9">
      <c r="A38" s="5" t="s">
        <v>381</v>
      </c>
      <c r="B38" s="5" t="s">
        <v>77</v>
      </c>
      <c r="C38" s="5" t="s">
        <v>381</v>
      </c>
      <c r="D38" s="5" t="s">
        <v>390</v>
      </c>
      <c r="E38" s="9" t="s">
        <v>372</v>
      </c>
      <c r="F38" s="9">
        <f t="shared" si="4"/>
        <v>100</v>
      </c>
      <c r="G38" s="9" t="s">
        <v>234</v>
      </c>
      <c r="H38" s="9" t="s">
        <v>366</v>
      </c>
      <c r="I38" s="23" t="s">
        <v>369</v>
      </c>
    </row>
    <row r="39" spans="1:9">
      <c r="A39" s="5" t="s">
        <v>381</v>
      </c>
      <c r="B39" s="5" t="s">
        <v>404</v>
      </c>
      <c r="C39" s="5" t="s">
        <v>381</v>
      </c>
      <c r="D39" s="5" t="s">
        <v>390</v>
      </c>
      <c r="E39" s="9" t="s">
        <v>372</v>
      </c>
      <c r="F39" s="9">
        <f t="shared" si="4"/>
        <v>100</v>
      </c>
      <c r="G39" s="9" t="s">
        <v>234</v>
      </c>
      <c r="H39" s="9" t="s">
        <v>366</v>
      </c>
      <c r="I39" s="23" t="s">
        <v>369</v>
      </c>
    </row>
    <row r="40" spans="1:9">
      <c r="A40" s="5" t="s">
        <v>381</v>
      </c>
      <c r="B40" s="5" t="s">
        <v>405</v>
      </c>
      <c r="C40" s="5" t="s">
        <v>381</v>
      </c>
      <c r="D40" s="5" t="s">
        <v>406</v>
      </c>
      <c r="E40" s="9" t="s">
        <v>383</v>
      </c>
      <c r="F40" s="9">
        <v>1</v>
      </c>
      <c r="G40" s="9" t="s">
        <v>297</v>
      </c>
      <c r="H40" s="9" t="s">
        <v>366</v>
      </c>
      <c r="I40" s="5">
        <v>1</v>
      </c>
    </row>
    <row r="41" spans="1:9">
      <c r="A41" s="5" t="s">
        <v>381</v>
      </c>
      <c r="B41" s="5" t="s">
        <v>377</v>
      </c>
      <c r="C41" s="5" t="s">
        <v>381</v>
      </c>
      <c r="D41" s="5" t="s">
        <v>406</v>
      </c>
      <c r="E41" s="9" t="s">
        <v>383</v>
      </c>
      <c r="F41" s="9">
        <v>1</v>
      </c>
      <c r="G41" s="9" t="s">
        <v>297</v>
      </c>
      <c r="H41" s="9" t="s">
        <v>366</v>
      </c>
      <c r="I41" s="5">
        <v>1</v>
      </c>
    </row>
    <row r="42" spans="1:9">
      <c r="A42" s="5" t="s">
        <v>381</v>
      </c>
      <c r="B42" s="5" t="s">
        <v>379</v>
      </c>
      <c r="C42" s="5" t="s">
        <v>381</v>
      </c>
      <c r="D42" s="5" t="s">
        <v>406</v>
      </c>
      <c r="E42" s="9" t="s">
        <v>383</v>
      </c>
      <c r="F42" s="9">
        <v>1</v>
      </c>
      <c r="G42" s="9" t="s">
        <v>297</v>
      </c>
      <c r="H42" s="9" t="s">
        <v>366</v>
      </c>
      <c r="I42" s="5">
        <v>1</v>
      </c>
    </row>
    <row r="43" spans="1:9">
      <c r="A43" s="5" t="s">
        <v>381</v>
      </c>
      <c r="B43" s="5" t="s">
        <v>375</v>
      </c>
      <c r="C43" s="5" t="s">
        <v>381</v>
      </c>
      <c r="D43" s="5" t="s">
        <v>375</v>
      </c>
      <c r="E43" s="9">
        <f t="shared" ref="E43" si="5">IF(D43="date","date",IF(D43="timestamp","timestamp",IF(ISERROR(FIND("char",D43))=FALSE,"string",IF(ISERROR(FIND("number",D43))=FALSE,"number",0))))</f>
        <v>0</v>
      </c>
      <c r="F43" s="9">
        <f t="shared" ref="F43:F50" si="6">IF(E43="string",4000,IF(E43="date",19,IF(E43="timestamp",26,100)))</f>
        <v>100</v>
      </c>
      <c r="G43" s="9" t="s">
        <v>234</v>
      </c>
      <c r="H43" s="9" t="s">
        <v>366</v>
      </c>
      <c r="I43" s="5">
        <v>1</v>
      </c>
    </row>
    <row r="44" spans="1:9">
      <c r="A44" s="5" t="s">
        <v>226</v>
      </c>
      <c r="B44" s="5" t="s">
        <v>365</v>
      </c>
      <c r="C44" s="5" t="s">
        <v>407</v>
      </c>
      <c r="D44" s="5" t="s">
        <v>383</v>
      </c>
      <c r="E44" s="9" t="s">
        <v>383</v>
      </c>
      <c r="F44" s="9">
        <f t="shared" si="6"/>
        <v>4000</v>
      </c>
      <c r="G44" s="9" t="s">
        <v>297</v>
      </c>
      <c r="H44" s="9" t="s">
        <v>366</v>
      </c>
      <c r="I44" s="5">
        <v>1</v>
      </c>
    </row>
    <row r="45" spans="1:9">
      <c r="A45" s="5" t="s">
        <v>226</v>
      </c>
      <c r="B45" s="5" t="s">
        <v>367</v>
      </c>
      <c r="C45" s="5" t="s">
        <v>407</v>
      </c>
      <c r="D45" s="5" t="s">
        <v>367</v>
      </c>
      <c r="E45" s="9" t="s">
        <v>367</v>
      </c>
      <c r="F45" s="9">
        <f t="shared" si="6"/>
        <v>26</v>
      </c>
      <c r="G45" s="9" t="s">
        <v>392</v>
      </c>
      <c r="H45" s="9" t="s">
        <v>393</v>
      </c>
      <c r="I45" s="23" t="s">
        <v>369</v>
      </c>
    </row>
    <row r="46" spans="1:9">
      <c r="A46" s="5" t="s">
        <v>226</v>
      </c>
      <c r="B46" s="5" t="s">
        <v>370</v>
      </c>
      <c r="C46" s="5" t="s">
        <v>407</v>
      </c>
      <c r="D46" s="5" t="s">
        <v>370</v>
      </c>
      <c r="E46" s="9" t="s">
        <v>370</v>
      </c>
      <c r="F46" s="9">
        <f t="shared" si="6"/>
        <v>19</v>
      </c>
      <c r="G46" s="9" t="s">
        <v>394</v>
      </c>
      <c r="H46" s="9" t="s">
        <v>395</v>
      </c>
      <c r="I46" s="23" t="s">
        <v>369</v>
      </c>
    </row>
    <row r="47" spans="1:9">
      <c r="A47" s="5" t="s">
        <v>226</v>
      </c>
      <c r="B47" s="5" t="s">
        <v>372</v>
      </c>
      <c r="C47" s="5" t="s">
        <v>407</v>
      </c>
      <c r="D47" s="5" t="s">
        <v>389</v>
      </c>
      <c r="E47" s="9" t="s">
        <v>372</v>
      </c>
      <c r="F47" s="9">
        <f t="shared" si="6"/>
        <v>100</v>
      </c>
      <c r="G47" s="9" t="s">
        <v>234</v>
      </c>
      <c r="H47" s="9" t="s">
        <v>366</v>
      </c>
      <c r="I47" s="23" t="s">
        <v>234</v>
      </c>
    </row>
    <row r="48" spans="1:9">
      <c r="A48" s="5" t="s">
        <v>226</v>
      </c>
      <c r="B48" s="5" t="s">
        <v>373</v>
      </c>
      <c r="C48" s="5" t="s">
        <v>407</v>
      </c>
      <c r="D48" s="10" t="s">
        <v>383</v>
      </c>
      <c r="E48" s="9" t="s">
        <v>383</v>
      </c>
      <c r="F48" s="9">
        <f t="shared" si="6"/>
        <v>4000</v>
      </c>
      <c r="G48" s="9" t="s">
        <v>297</v>
      </c>
      <c r="H48" s="9" t="s">
        <v>366</v>
      </c>
      <c r="I48" s="5">
        <v>1</v>
      </c>
    </row>
    <row r="49" spans="1:9">
      <c r="A49" s="5" t="s">
        <v>226</v>
      </c>
      <c r="B49" s="5" t="s">
        <v>77</v>
      </c>
      <c r="C49" s="5" t="s">
        <v>407</v>
      </c>
      <c r="D49" s="5" t="s">
        <v>390</v>
      </c>
      <c r="E49" s="9" t="s">
        <v>372</v>
      </c>
      <c r="F49" s="9">
        <f t="shared" si="6"/>
        <v>100</v>
      </c>
      <c r="G49" s="9" t="s">
        <v>234</v>
      </c>
      <c r="H49" s="9" t="s">
        <v>366</v>
      </c>
      <c r="I49" s="23" t="s">
        <v>369</v>
      </c>
    </row>
    <row r="50" spans="1:9">
      <c r="A50" s="5" t="s">
        <v>381</v>
      </c>
      <c r="B50" s="5" t="s">
        <v>382</v>
      </c>
      <c r="C50" s="5" t="s">
        <v>226</v>
      </c>
      <c r="D50" s="5" t="s">
        <v>365</v>
      </c>
      <c r="E50" s="9" t="str">
        <f t="shared" ref="E50:E58" si="7">IF(D50="date","date",IF(D50="timestamp","timestamp",IF(ISERROR(FIND("char",D50))=FALSE,"string",IF(ISERROR(FIND("number",D50))=FALSE,"number",0))))</f>
        <v>string</v>
      </c>
      <c r="F50" s="9">
        <f t="shared" si="6"/>
        <v>4000</v>
      </c>
      <c r="G50" s="9" t="str">
        <f>VLOOKUP("default_"&amp;E50,etl_config!A:B,2,0)</f>
        <v>' '</v>
      </c>
      <c r="H50" s="9" t="s">
        <v>366</v>
      </c>
      <c r="I50" s="23" t="s">
        <v>234</v>
      </c>
    </row>
    <row r="51" spans="1:9">
      <c r="A51" s="5" t="s">
        <v>381</v>
      </c>
      <c r="B51" s="5" t="s">
        <v>367</v>
      </c>
      <c r="C51" s="5" t="s">
        <v>226</v>
      </c>
      <c r="D51" s="5" t="s">
        <v>367</v>
      </c>
      <c r="E51" s="9" t="str">
        <f t="shared" si="7"/>
        <v>timestamp</v>
      </c>
      <c r="F51" s="9">
        <v>100</v>
      </c>
      <c r="G51" s="9" t="str">
        <f>VLOOKUP("default_"&amp;E51,etl_config!A:B,2,0)</f>
        <v>to_timestamp('00010101', 'yyyymmdd')</v>
      </c>
      <c r="H51" s="9" t="s">
        <v>368</v>
      </c>
      <c r="I51" s="23" t="s">
        <v>369</v>
      </c>
    </row>
    <row r="52" spans="1:9">
      <c r="A52" s="5" t="s">
        <v>381</v>
      </c>
      <c r="B52" s="5" t="s">
        <v>370</v>
      </c>
      <c r="C52" s="5" t="s">
        <v>226</v>
      </c>
      <c r="D52" s="5" t="s">
        <v>370</v>
      </c>
      <c r="E52" s="9" t="str">
        <f t="shared" si="7"/>
        <v>date</v>
      </c>
      <c r="F52" s="9">
        <v>100</v>
      </c>
      <c r="G52" s="9" t="str">
        <f>VLOOKUP("default_"&amp;E52,etl_config!A:B,2,0)</f>
        <v>to_date('00010101', 'yyyymmdd')</v>
      </c>
      <c r="H52" s="9" t="s">
        <v>371</v>
      </c>
      <c r="I52" s="23" t="s">
        <v>369</v>
      </c>
    </row>
    <row r="53" spans="1:9">
      <c r="A53" s="5" t="s">
        <v>381</v>
      </c>
      <c r="B53" s="5" t="s">
        <v>389</v>
      </c>
      <c r="C53" s="5" t="s">
        <v>226</v>
      </c>
      <c r="D53" s="5" t="s">
        <v>372</v>
      </c>
      <c r="E53" s="9" t="str">
        <f t="shared" si="7"/>
        <v>number</v>
      </c>
      <c r="F53" s="9">
        <f t="shared" ref="F53" si="8">IF(E53="string",4000,IF(E53="date",19,IF(E53="timestamp",26,100)))</f>
        <v>100</v>
      </c>
      <c r="G53" s="9" t="str">
        <f>VLOOKUP("default_"&amp;E53,etl_config!A:B,2,0)</f>
        <v>0</v>
      </c>
      <c r="H53" s="9" t="s">
        <v>366</v>
      </c>
      <c r="I53" s="23" t="s">
        <v>234</v>
      </c>
    </row>
    <row r="54" spans="1:9">
      <c r="A54" s="5" t="s">
        <v>381</v>
      </c>
      <c r="B54" s="5" t="s">
        <v>373</v>
      </c>
      <c r="C54" s="5" t="s">
        <v>226</v>
      </c>
      <c r="D54" s="5" t="s">
        <v>365</v>
      </c>
      <c r="E54" s="9" t="str">
        <f t="shared" si="7"/>
        <v>string</v>
      </c>
      <c r="F54" s="9">
        <f t="shared" ref="F54:F58" si="9">IF(E54="string",4000,IF(E54="date",19,IF(E54="timestamp",26,100)))</f>
        <v>4000</v>
      </c>
      <c r="G54" s="9" t="str">
        <f>VLOOKUP("default_"&amp;E54,etl_config!A:B,2,0)</f>
        <v>' '</v>
      </c>
      <c r="H54" s="9" t="s">
        <v>366</v>
      </c>
      <c r="I54" s="23" t="s">
        <v>234</v>
      </c>
    </row>
    <row r="55" spans="1:9">
      <c r="A55" s="5" t="s">
        <v>381</v>
      </c>
      <c r="B55" s="5" t="s">
        <v>408</v>
      </c>
      <c r="C55" s="5" t="s">
        <v>226</v>
      </c>
      <c r="D55" s="5" t="s">
        <v>409</v>
      </c>
      <c r="E55" s="9" t="str">
        <f t="shared" si="7"/>
        <v>string</v>
      </c>
      <c r="F55" s="9">
        <v>16</v>
      </c>
      <c r="G55" s="9" t="str">
        <f>VLOOKUP("default_"&amp;E55,etl_config!A:B,2,0)</f>
        <v>' '</v>
      </c>
      <c r="H55" s="9" t="s">
        <v>366</v>
      </c>
      <c r="I55" s="23" t="s">
        <v>369</v>
      </c>
    </row>
    <row r="56" spans="1:9">
      <c r="A56" s="5" t="s">
        <v>381</v>
      </c>
      <c r="B56" s="5" t="s">
        <v>77</v>
      </c>
      <c r="C56" s="5" t="s">
        <v>226</v>
      </c>
      <c r="D56" s="5" t="s">
        <v>372</v>
      </c>
      <c r="E56" s="9" t="str">
        <f t="shared" ref="E56:E57" si="10">IF(D56="date","date",IF(D56="timestamp","timestamp",IF(ISERROR(FIND("char",D56))=FALSE,"string",IF(ISERROR(FIND("number",D56))=FALSE,"number",0))))</f>
        <v>number</v>
      </c>
      <c r="F56" s="9">
        <v>22</v>
      </c>
      <c r="G56" s="9" t="str">
        <f>VLOOKUP("default_"&amp;E56,etl_config!A:B,2,0)</f>
        <v>0</v>
      </c>
      <c r="H56" s="9" t="s">
        <v>366</v>
      </c>
      <c r="I56" s="23" t="s">
        <v>369</v>
      </c>
    </row>
    <row r="57" spans="1:9">
      <c r="A57" s="5" t="s">
        <v>381</v>
      </c>
      <c r="B57" s="5" t="s">
        <v>404</v>
      </c>
      <c r="C57" s="5" t="s">
        <v>226</v>
      </c>
      <c r="D57" s="5" t="s">
        <v>372</v>
      </c>
      <c r="E57" s="9" t="str">
        <f t="shared" si="10"/>
        <v>number</v>
      </c>
      <c r="F57" s="9">
        <v>22</v>
      </c>
      <c r="G57" s="9" t="str">
        <f>VLOOKUP("default_"&amp;E57,etl_config!A:B,2,0)</f>
        <v>0</v>
      </c>
      <c r="H57" s="9" t="s">
        <v>366</v>
      </c>
      <c r="I57" s="23" t="s">
        <v>369</v>
      </c>
    </row>
    <row r="58" spans="1:9">
      <c r="A58" s="5" t="s">
        <v>381</v>
      </c>
      <c r="B58" s="5" t="s">
        <v>405</v>
      </c>
      <c r="C58" s="5" t="s">
        <v>226</v>
      </c>
      <c r="D58" s="5" t="s">
        <v>378</v>
      </c>
      <c r="E58" s="9" t="str">
        <f t="shared" si="7"/>
        <v>string</v>
      </c>
      <c r="F58" s="9">
        <f t="shared" si="9"/>
        <v>4000</v>
      </c>
      <c r="G58" s="9" t="str">
        <f>VLOOKUP("default_"&amp;E58,etl_config!A:B,2,0)</f>
        <v>' '</v>
      </c>
      <c r="H58" s="9" t="s">
        <v>366</v>
      </c>
      <c r="I58" s="23" t="s">
        <v>369</v>
      </c>
    </row>
    <row r="59" spans="1:9">
      <c r="A59" s="5" t="s">
        <v>381</v>
      </c>
      <c r="B59" s="5" t="s">
        <v>375</v>
      </c>
      <c r="C59" s="5" t="s">
        <v>226</v>
      </c>
      <c r="D59" s="5" t="s">
        <v>375</v>
      </c>
      <c r="E59" s="9" t="s">
        <v>372</v>
      </c>
      <c r="F59" s="9">
        <f t="shared" ref="F59:F61" si="11">IF(E59="string",4000,IF(E59="date",19,IF(E59="timestamp",26,100)))</f>
        <v>100</v>
      </c>
      <c r="G59" s="9" t="s">
        <v>234</v>
      </c>
      <c r="H59" s="9" t="s">
        <v>366</v>
      </c>
      <c r="I59" s="23" t="s">
        <v>369</v>
      </c>
    </row>
    <row r="60" spans="1:9">
      <c r="A60" s="5" t="s">
        <v>410</v>
      </c>
      <c r="B60" s="5" t="s">
        <v>411</v>
      </c>
      <c r="C60" s="5" t="s">
        <v>226</v>
      </c>
      <c r="D60" s="5" t="s">
        <v>378</v>
      </c>
      <c r="E60" s="9" t="str">
        <f t="shared" ref="E60:E61" si="12">IF(D60="date","date",IF(D60="timestamp","timestamp",IF(ISERROR(FIND("char",D60))=FALSE,"string",IF(ISERROR(FIND("number",D60))=FALSE,"number",0))))</f>
        <v>string</v>
      </c>
      <c r="F60" s="9">
        <f t="shared" si="11"/>
        <v>4000</v>
      </c>
      <c r="G60" s="9" t="str">
        <f>VLOOKUP("default_"&amp;E60,etl_config!A:B,2,0)</f>
        <v>' '</v>
      </c>
      <c r="H60" s="9" t="s">
        <v>366</v>
      </c>
      <c r="I60" s="23" t="s">
        <v>369</v>
      </c>
    </row>
    <row r="61" spans="1:9">
      <c r="A61" s="5" t="s">
        <v>410</v>
      </c>
      <c r="B61" s="5" t="s">
        <v>412</v>
      </c>
      <c r="C61" s="5" t="s">
        <v>226</v>
      </c>
      <c r="D61" s="5" t="s">
        <v>378</v>
      </c>
      <c r="E61" s="9" t="str">
        <f t="shared" si="12"/>
        <v>string</v>
      </c>
      <c r="F61" s="9">
        <f t="shared" si="11"/>
        <v>4000</v>
      </c>
      <c r="G61" s="9" t="str">
        <f>VLOOKUP("default_"&amp;E61,etl_config!A:B,2,0)</f>
        <v>' '</v>
      </c>
      <c r="H61" s="9" t="s">
        <v>366</v>
      </c>
      <c r="I61" s="23" t="s">
        <v>369</v>
      </c>
    </row>
    <row r="62" spans="1:9">
      <c r="A62" s="5" t="s">
        <v>410</v>
      </c>
      <c r="B62" s="5" t="s">
        <v>404</v>
      </c>
      <c r="C62" s="5" t="s">
        <v>226</v>
      </c>
      <c r="D62" s="5" t="s">
        <v>374</v>
      </c>
      <c r="E62" s="9" t="s">
        <v>372</v>
      </c>
      <c r="F62" s="9">
        <f t="shared" ref="F62:F63" si="13">IF(E62="string",4000,IF(E62="date",19,IF(E62="timestamp",26,100)))</f>
        <v>100</v>
      </c>
      <c r="G62" s="9" t="s">
        <v>234</v>
      </c>
      <c r="H62" s="9" t="s">
        <v>366</v>
      </c>
      <c r="I62" s="5">
        <v>1</v>
      </c>
    </row>
    <row r="63" spans="1:9">
      <c r="A63" s="5" t="s">
        <v>410</v>
      </c>
      <c r="B63" s="5" t="s">
        <v>413</v>
      </c>
      <c r="C63" s="5" t="s">
        <v>226</v>
      </c>
      <c r="D63" s="5" t="s">
        <v>414</v>
      </c>
      <c r="E63" s="9" t="str">
        <f t="shared" ref="E63" si="14">IF(D63="date","date",IF(D63="timestamp","timestamp",IF(ISERROR(FIND("char",D63))=FALSE,"string",IF(ISERROR(FIND("number",D63))=FALSE,"number",0))))</f>
        <v>string</v>
      </c>
      <c r="F63" s="9">
        <f t="shared" si="13"/>
        <v>4000</v>
      </c>
      <c r="G63" s="9" t="str">
        <f>VLOOKUP("default_"&amp;E63,etl_config!A:B,2,0)</f>
        <v>' '</v>
      </c>
      <c r="H63" s="9" t="s">
        <v>366</v>
      </c>
      <c r="I63" s="5">
        <v>1</v>
      </c>
    </row>
    <row r="64" spans="1:9">
      <c r="A64" s="5" t="s">
        <v>410</v>
      </c>
      <c r="B64" s="5" t="s">
        <v>386</v>
      </c>
      <c r="C64" s="5" t="s">
        <v>226</v>
      </c>
      <c r="D64" s="5" t="s">
        <v>367</v>
      </c>
      <c r="E64" s="9" t="str">
        <f t="shared" ref="E64" si="15">IF(D64="date","date",IF(D64="timestamp","timestamp",IF(ISERROR(FIND("char",D64))=FALSE,"string",IF(ISERROR(FIND("number",D64))=FALSE,"number",0))))</f>
        <v>timestamp</v>
      </c>
      <c r="F64" s="9">
        <v>100</v>
      </c>
      <c r="G64" s="9" t="str">
        <f>VLOOKUP("default_"&amp;E64,etl_config!A:B,2,0)</f>
        <v>to_timestamp('00010101', 'yyyymmdd')</v>
      </c>
      <c r="H64" s="9" t="s">
        <v>368</v>
      </c>
      <c r="I64" s="23" t="s">
        <v>369</v>
      </c>
    </row>
    <row r="65" spans="1:9">
      <c r="A65" s="5" t="s">
        <v>410</v>
      </c>
      <c r="B65" s="5" t="s">
        <v>77</v>
      </c>
      <c r="C65" s="5" t="s">
        <v>226</v>
      </c>
      <c r="D65" s="5" t="s">
        <v>77</v>
      </c>
      <c r="E65" s="9" t="s">
        <v>372</v>
      </c>
      <c r="F65" s="9">
        <f t="shared" ref="F65:F69" si="16">IF(E65="string",4000,IF(E65="date",19,IF(E65="timestamp",26,100)))</f>
        <v>100</v>
      </c>
      <c r="G65" s="9" t="s">
        <v>234</v>
      </c>
      <c r="H65" s="9" t="s">
        <v>366</v>
      </c>
      <c r="I65" s="5">
        <v>1</v>
      </c>
    </row>
    <row r="66" spans="1:9">
      <c r="A66" s="5" t="s">
        <v>410</v>
      </c>
      <c r="B66" s="5" t="s">
        <v>415</v>
      </c>
      <c r="C66" s="5" t="s">
        <v>226</v>
      </c>
      <c r="D66" s="5" t="s">
        <v>378</v>
      </c>
      <c r="E66" s="9" t="str">
        <f t="shared" ref="E66:E69" si="17">IF(D66="date","date",IF(D66="timestamp","timestamp",IF(ISERROR(FIND("char",D66))=FALSE,"string",IF(ISERROR(FIND("number",D66))=FALSE,"number",0))))</f>
        <v>string</v>
      </c>
      <c r="F66" s="9">
        <f t="shared" si="16"/>
        <v>4000</v>
      </c>
      <c r="G66" s="9" t="str">
        <f>VLOOKUP("default_"&amp;E66,etl_config!A:B,2,0)</f>
        <v>' '</v>
      </c>
      <c r="H66" s="9" t="s">
        <v>366</v>
      </c>
      <c r="I66" s="5">
        <v>1</v>
      </c>
    </row>
    <row r="67" spans="1:9">
      <c r="A67" s="5" t="s">
        <v>410</v>
      </c>
      <c r="B67" s="5" t="s">
        <v>416</v>
      </c>
      <c r="C67" s="5" t="s">
        <v>226</v>
      </c>
      <c r="D67" s="5" t="s">
        <v>378</v>
      </c>
      <c r="E67" s="9" t="str">
        <f t="shared" si="17"/>
        <v>string</v>
      </c>
      <c r="F67" s="9">
        <f t="shared" si="16"/>
        <v>4000</v>
      </c>
      <c r="G67" s="9" t="str">
        <f>VLOOKUP("default_"&amp;E67,etl_config!A:B,2,0)</f>
        <v>' '</v>
      </c>
      <c r="H67" s="9" t="s">
        <v>366</v>
      </c>
      <c r="I67" s="5">
        <v>1</v>
      </c>
    </row>
    <row r="68" spans="1:9">
      <c r="A68" s="5" t="s">
        <v>410</v>
      </c>
      <c r="B68" s="5" t="s">
        <v>417</v>
      </c>
      <c r="C68" s="5" t="s">
        <v>226</v>
      </c>
      <c r="D68" s="5" t="s">
        <v>418</v>
      </c>
      <c r="E68" s="9" t="str">
        <f t="shared" si="17"/>
        <v>string</v>
      </c>
      <c r="F68" s="9">
        <f t="shared" si="16"/>
        <v>4000</v>
      </c>
      <c r="G68" s="9" t="str">
        <f>VLOOKUP("default_"&amp;E68,etl_config!A:B,2,0)</f>
        <v>' '</v>
      </c>
      <c r="H68" s="9" t="s">
        <v>366</v>
      </c>
      <c r="I68" s="5">
        <v>0</v>
      </c>
    </row>
    <row r="69" spans="1:9">
      <c r="A69" s="5" t="s">
        <v>410</v>
      </c>
      <c r="B69" s="5" t="s">
        <v>382</v>
      </c>
      <c r="C69" s="5" t="s">
        <v>226</v>
      </c>
      <c r="D69" s="5" t="s">
        <v>365</v>
      </c>
      <c r="E69" s="9" t="str">
        <f t="shared" si="17"/>
        <v>string</v>
      </c>
      <c r="F69" s="9">
        <f t="shared" si="16"/>
        <v>4000</v>
      </c>
      <c r="G69" s="9" t="str">
        <f>VLOOKUP("default_"&amp;E69,etl_config!A:B,2,0)</f>
        <v>' '</v>
      </c>
      <c r="H69" s="9" t="s">
        <v>366</v>
      </c>
      <c r="I69" s="5">
        <v>0</v>
      </c>
    </row>
    <row r="70" spans="1:9">
      <c r="A70" s="5" t="s">
        <v>410</v>
      </c>
      <c r="B70" s="5" t="s">
        <v>419</v>
      </c>
      <c r="C70" s="5" t="s">
        <v>226</v>
      </c>
      <c r="D70" s="5" t="s">
        <v>372</v>
      </c>
      <c r="E70" s="9" t="s">
        <v>372</v>
      </c>
      <c r="F70" s="9">
        <f t="shared" ref="F70:F73" si="18">IF(E70="string",4000,IF(E70="date",19,IF(E70="timestamp",26,100)))</f>
        <v>100</v>
      </c>
      <c r="G70" s="9" t="s">
        <v>234</v>
      </c>
      <c r="H70" s="9" t="s">
        <v>366</v>
      </c>
      <c r="I70" s="5">
        <v>0</v>
      </c>
    </row>
    <row r="71" spans="1:9">
      <c r="A71" s="5" t="s">
        <v>410</v>
      </c>
      <c r="B71" s="5" t="s">
        <v>408</v>
      </c>
      <c r="C71" s="5" t="s">
        <v>226</v>
      </c>
      <c r="D71" s="5" t="s">
        <v>400</v>
      </c>
      <c r="E71" s="9" t="s">
        <v>372</v>
      </c>
      <c r="F71" s="9">
        <f t="shared" si="18"/>
        <v>100</v>
      </c>
      <c r="G71" s="9" t="s">
        <v>234</v>
      </c>
      <c r="H71" s="9" t="s">
        <v>366</v>
      </c>
      <c r="I71" s="5">
        <v>1</v>
      </c>
    </row>
    <row r="72" spans="1:9">
      <c r="A72" s="5" t="s">
        <v>410</v>
      </c>
      <c r="B72" s="5" t="s">
        <v>400</v>
      </c>
      <c r="C72" s="5" t="s">
        <v>226</v>
      </c>
      <c r="D72" s="5" t="s">
        <v>400</v>
      </c>
      <c r="E72" s="9" t="s">
        <v>372</v>
      </c>
      <c r="F72" s="9">
        <f t="shared" si="18"/>
        <v>100</v>
      </c>
      <c r="G72" s="9" t="s">
        <v>234</v>
      </c>
      <c r="H72" s="9" t="s">
        <v>366</v>
      </c>
      <c r="I72" s="5">
        <v>1</v>
      </c>
    </row>
    <row r="73" spans="1:9">
      <c r="A73" s="5" t="s">
        <v>410</v>
      </c>
      <c r="B73" s="5" t="s">
        <v>420</v>
      </c>
      <c r="C73" s="5" t="s">
        <v>226</v>
      </c>
      <c r="D73" s="5" t="s">
        <v>378</v>
      </c>
      <c r="E73" s="9" t="str">
        <f t="shared" ref="E73" si="19">IF(D73="date","date",IF(D73="timestamp","timestamp",IF(ISERROR(FIND("char",D73))=FALSE,"string",IF(ISERROR(FIND("number",D73))=FALSE,"number",0))))</f>
        <v>string</v>
      </c>
      <c r="F73" s="9">
        <f t="shared" si="18"/>
        <v>4000</v>
      </c>
      <c r="G73" s="9" t="str">
        <f>VLOOKUP("default_"&amp;E73,etl_config!A:B,2,0)</f>
        <v>' '</v>
      </c>
      <c r="H73" s="9" t="s">
        <v>366</v>
      </c>
      <c r="I73" s="5">
        <v>1</v>
      </c>
    </row>
    <row r="74" spans="1:9">
      <c r="A74" s="5" t="s">
        <v>410</v>
      </c>
      <c r="B74" s="5" t="s">
        <v>375</v>
      </c>
      <c r="C74" s="5" t="s">
        <v>226</v>
      </c>
      <c r="D74" s="5" t="s">
        <v>375</v>
      </c>
      <c r="E74" s="9" t="s">
        <v>372</v>
      </c>
      <c r="F74" s="9">
        <f t="shared" ref="F74:F75" si="20">IF(E74="string",4000,IF(E74="date",19,IF(E74="timestamp",26,100)))</f>
        <v>100</v>
      </c>
      <c r="G74" s="9" t="s">
        <v>234</v>
      </c>
      <c r="H74" s="9" t="s">
        <v>366</v>
      </c>
      <c r="I74" s="5">
        <v>1</v>
      </c>
    </row>
    <row r="75" spans="1:9">
      <c r="A75" s="5" t="s">
        <v>410</v>
      </c>
      <c r="B75" s="5" t="s">
        <v>373</v>
      </c>
      <c r="C75" s="5" t="s">
        <v>226</v>
      </c>
      <c r="D75" s="5" t="s">
        <v>365</v>
      </c>
      <c r="E75" s="9" t="str">
        <f t="shared" ref="E75" si="21">IF(D75="date","date",IF(D75="timestamp","timestamp",IF(ISERROR(FIND("char",D75))=FALSE,"string",IF(ISERROR(FIND("number",D75))=FALSE,"number",0))))</f>
        <v>string</v>
      </c>
      <c r="F75" s="9">
        <f t="shared" si="20"/>
        <v>4000</v>
      </c>
      <c r="G75" s="9" t="str">
        <f>VLOOKUP("default_"&amp;E75,etl_config!A:B,2,0)</f>
        <v>' '</v>
      </c>
      <c r="H75" s="9" t="s">
        <v>366</v>
      </c>
      <c r="I75" s="5">
        <v>0</v>
      </c>
    </row>
    <row r="76" spans="1:9">
      <c r="A76" s="5" t="s">
        <v>410</v>
      </c>
      <c r="B76" s="5" t="s">
        <v>421</v>
      </c>
      <c r="C76" s="5" t="s">
        <v>226</v>
      </c>
      <c r="D76" s="5" t="s">
        <v>367</v>
      </c>
      <c r="E76" s="9" t="str">
        <f t="shared" ref="E76:E77" si="22">IF(D76="date","date",IF(D76="timestamp","timestamp",IF(ISERROR(FIND("char",D76))=FALSE,"string",IF(ISERROR(FIND("number",D76))=FALSE,"number",0))))</f>
        <v>timestamp</v>
      </c>
      <c r="F76" s="9">
        <v>100</v>
      </c>
      <c r="G76" s="9" t="str">
        <f>VLOOKUP("default_"&amp;E76,etl_config!A:B,2,0)</f>
        <v>to_timestamp('00010101', 'yyyymmdd')</v>
      </c>
      <c r="H76" s="9" t="s">
        <v>368</v>
      </c>
      <c r="I76" s="23" t="s">
        <v>369</v>
      </c>
    </row>
    <row r="77" spans="1:9">
      <c r="A77" s="5" t="s">
        <v>410</v>
      </c>
      <c r="B77" s="5" t="s">
        <v>422</v>
      </c>
      <c r="C77" s="5" t="s">
        <v>226</v>
      </c>
      <c r="D77" s="5" t="s">
        <v>378</v>
      </c>
      <c r="E77" s="9" t="str">
        <f t="shared" si="22"/>
        <v>string</v>
      </c>
      <c r="F77" s="9">
        <f t="shared" ref="F77" si="23">IF(E77="string",4000,IF(E77="date",19,IF(E77="timestamp",26,100)))</f>
        <v>4000</v>
      </c>
      <c r="G77" s="9" t="str">
        <f>VLOOKUP("default_"&amp;E77,etl_config!A:B,2,0)</f>
        <v>' '</v>
      </c>
      <c r="H77" s="9" t="s">
        <v>366</v>
      </c>
      <c r="I77" s="5">
        <v>1</v>
      </c>
    </row>
    <row r="78" spans="1:9">
      <c r="A78" s="5" t="s">
        <v>410</v>
      </c>
      <c r="B78" s="5" t="s">
        <v>389</v>
      </c>
      <c r="C78" s="5" t="s">
        <v>226</v>
      </c>
      <c r="D78" s="5" t="s">
        <v>372</v>
      </c>
      <c r="E78" s="9" t="s">
        <v>372</v>
      </c>
      <c r="F78" s="9">
        <f t="shared" ref="F78" si="24">IF(E78="string",4000,IF(E78="date",19,IF(E78="timestamp",26,100)))</f>
        <v>100</v>
      </c>
      <c r="G78" s="9" t="s">
        <v>234</v>
      </c>
      <c r="H78" s="9" t="s">
        <v>366</v>
      </c>
      <c r="I78" s="5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</sheetPr>
  <dimension ref="A1:K7"/>
  <sheetViews>
    <sheetView zoomScale="120" zoomScaleNormal="120" workbookViewId="0">
      <selection activeCell="H9" sqref="H9"/>
    </sheetView>
  </sheetViews>
  <sheetFormatPr defaultColWidth="11" defaultRowHeight="15.6" outlineLevelRow="6"/>
  <cols>
    <col min="2" max="2" width="13.5" customWidth="1"/>
    <col min="5" max="5" width="7.5" customWidth="1"/>
    <col min="6" max="6" width="26.5" customWidth="1"/>
    <col min="7" max="7" width="21.8333333333333" customWidth="1"/>
    <col min="8" max="8" width="5.5" customWidth="1"/>
  </cols>
  <sheetData>
    <row r="1" ht="17.4" spans="1:11">
      <c r="A1" s="1" t="s">
        <v>35</v>
      </c>
      <c r="B1" s="2" t="s">
        <v>37</v>
      </c>
      <c r="C1" s="2" t="s">
        <v>39</v>
      </c>
      <c r="D1" s="1" t="s">
        <v>351</v>
      </c>
      <c r="E1" s="1" t="s">
        <v>352</v>
      </c>
      <c r="F1" s="2" t="s">
        <v>45</v>
      </c>
      <c r="G1" s="1" t="s">
        <v>47</v>
      </c>
      <c r="H1" s="1" t="s">
        <v>50</v>
      </c>
      <c r="I1" s="6" t="s">
        <v>52</v>
      </c>
      <c r="J1" s="6" t="s">
        <v>54</v>
      </c>
      <c r="K1" s="6" t="s">
        <v>8</v>
      </c>
    </row>
    <row r="2" spans="1:11">
      <c r="A2" s="3" t="s">
        <v>306</v>
      </c>
      <c r="B2" s="3" t="s">
        <v>391</v>
      </c>
      <c r="C2" s="4" t="s">
        <v>423</v>
      </c>
      <c r="D2" s="5" t="s">
        <v>306</v>
      </c>
      <c r="E2" s="5" t="s">
        <v>306</v>
      </c>
      <c r="F2" s="4" t="s">
        <v>355</v>
      </c>
      <c r="G2" s="4" t="s">
        <v>424</v>
      </c>
      <c r="H2" s="22" t="s">
        <v>425</v>
      </c>
      <c r="I2" s="4" t="s">
        <v>426</v>
      </c>
      <c r="J2" s="4" t="s">
        <v>426</v>
      </c>
      <c r="K2" s="4" t="s">
        <v>358</v>
      </c>
    </row>
    <row r="3" spans="1:11">
      <c r="A3" s="3" t="s">
        <v>309</v>
      </c>
      <c r="B3" s="3" t="s">
        <v>391</v>
      </c>
      <c r="C3" s="4" t="s">
        <v>423</v>
      </c>
      <c r="D3" s="5" t="s">
        <v>309</v>
      </c>
      <c r="E3" s="5" t="s">
        <v>309</v>
      </c>
      <c r="F3" s="4" t="s">
        <v>355</v>
      </c>
      <c r="G3" s="4" t="s">
        <v>424</v>
      </c>
      <c r="H3" s="22" t="s">
        <v>425</v>
      </c>
      <c r="I3" s="4" t="s">
        <v>426</v>
      </c>
      <c r="J3" s="4" t="s">
        <v>426</v>
      </c>
      <c r="K3" s="4" t="s">
        <v>358</v>
      </c>
    </row>
    <row r="4" spans="1:11">
      <c r="A4" s="3" t="s">
        <v>312</v>
      </c>
      <c r="B4" s="3" t="s">
        <v>391</v>
      </c>
      <c r="C4" s="4" t="s">
        <v>423</v>
      </c>
      <c r="D4" s="5" t="s">
        <v>312</v>
      </c>
      <c r="E4" s="5" t="s">
        <v>312</v>
      </c>
      <c r="F4" s="4" t="s">
        <v>355</v>
      </c>
      <c r="G4" s="4" t="s">
        <v>424</v>
      </c>
      <c r="H4" s="22" t="s">
        <v>425</v>
      </c>
      <c r="I4" s="4" t="s">
        <v>426</v>
      </c>
      <c r="J4" s="4" t="s">
        <v>426</v>
      </c>
      <c r="K4" s="4" t="s">
        <v>358</v>
      </c>
    </row>
    <row r="5" spans="1:11">
      <c r="A5" s="3" t="s">
        <v>315</v>
      </c>
      <c r="B5" s="3" t="s">
        <v>391</v>
      </c>
      <c r="C5" s="4" t="s">
        <v>423</v>
      </c>
      <c r="D5" s="5" t="s">
        <v>315</v>
      </c>
      <c r="E5" s="5" t="s">
        <v>315</v>
      </c>
      <c r="F5" s="4" t="s">
        <v>355</v>
      </c>
      <c r="G5" s="4" t="s">
        <v>424</v>
      </c>
      <c r="H5" s="22" t="s">
        <v>425</v>
      </c>
      <c r="I5" s="4" t="s">
        <v>426</v>
      </c>
      <c r="J5" s="4" t="s">
        <v>426</v>
      </c>
      <c r="K5" s="4" t="s">
        <v>358</v>
      </c>
    </row>
    <row r="6" spans="1:11">
      <c r="A6" s="3" t="s">
        <v>318</v>
      </c>
      <c r="B6" s="3" t="s">
        <v>391</v>
      </c>
      <c r="C6" s="4" t="s">
        <v>423</v>
      </c>
      <c r="D6" s="5" t="s">
        <v>318</v>
      </c>
      <c r="E6" s="5" t="s">
        <v>318</v>
      </c>
      <c r="F6" s="4" t="s">
        <v>355</v>
      </c>
      <c r="G6" s="4" t="s">
        <v>424</v>
      </c>
      <c r="H6" s="22" t="s">
        <v>425</v>
      </c>
      <c r="I6" s="4" t="s">
        <v>426</v>
      </c>
      <c r="J6" s="4" t="s">
        <v>426</v>
      </c>
      <c r="K6" s="4" t="s">
        <v>358</v>
      </c>
    </row>
    <row r="7" spans="1:11">
      <c r="A7" s="3" t="s">
        <v>359</v>
      </c>
      <c r="B7" s="3" t="s">
        <v>391</v>
      </c>
      <c r="C7" s="4" t="s">
        <v>423</v>
      </c>
      <c r="D7" s="5" t="s">
        <v>359</v>
      </c>
      <c r="E7" s="5" t="s">
        <v>359</v>
      </c>
      <c r="F7" s="4" t="s">
        <v>355</v>
      </c>
      <c r="G7" s="4" t="s">
        <v>424</v>
      </c>
      <c r="H7" s="22" t="s">
        <v>425</v>
      </c>
      <c r="I7" s="4" t="s">
        <v>426</v>
      </c>
      <c r="J7" s="4" t="s">
        <v>426</v>
      </c>
      <c r="K7" s="4" t="s">
        <v>358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</sheetPr>
  <dimension ref="A1:K7"/>
  <sheetViews>
    <sheetView zoomScale="120" zoomScaleNormal="120" workbookViewId="0">
      <selection activeCell="H9" sqref="H9"/>
    </sheetView>
  </sheetViews>
  <sheetFormatPr defaultColWidth="11" defaultRowHeight="15.6" outlineLevelRow="6"/>
  <cols>
    <col min="2" max="2" width="13.5" customWidth="1"/>
    <col min="5" max="5" width="7.5" customWidth="1"/>
    <col min="6" max="6" width="26.5" customWidth="1"/>
    <col min="7" max="7" width="21.8333333333333" customWidth="1"/>
    <col min="8" max="8" width="5.5" customWidth="1"/>
  </cols>
  <sheetData>
    <row r="1" ht="17.4" spans="1:11">
      <c r="A1" s="1" t="s">
        <v>35</v>
      </c>
      <c r="B1" s="2" t="s">
        <v>37</v>
      </c>
      <c r="C1" s="2" t="s">
        <v>39</v>
      </c>
      <c r="D1" s="1" t="s">
        <v>351</v>
      </c>
      <c r="E1" s="1" t="s">
        <v>352</v>
      </c>
      <c r="F1" s="2" t="s">
        <v>45</v>
      </c>
      <c r="G1" s="1" t="s">
        <v>47</v>
      </c>
      <c r="H1" s="1" t="s">
        <v>50</v>
      </c>
      <c r="I1" s="6" t="s">
        <v>52</v>
      </c>
      <c r="J1" s="6" t="s">
        <v>54</v>
      </c>
      <c r="K1" s="6" t="s">
        <v>8</v>
      </c>
    </row>
    <row r="2" spans="1:11">
      <c r="A2" s="3" t="s">
        <v>306</v>
      </c>
      <c r="B2" s="3" t="s">
        <v>381</v>
      </c>
      <c r="C2" s="4" t="s">
        <v>427</v>
      </c>
      <c r="D2" s="5" t="s">
        <v>306</v>
      </c>
      <c r="E2" s="5" t="s">
        <v>306</v>
      </c>
      <c r="F2" s="4" t="s">
        <v>355</v>
      </c>
      <c r="G2" s="4" t="s">
        <v>428</v>
      </c>
      <c r="H2" s="22" t="s">
        <v>429</v>
      </c>
      <c r="I2" s="4" t="s">
        <v>430</v>
      </c>
      <c r="J2" s="4" t="s">
        <v>431</v>
      </c>
      <c r="K2" s="4" t="s">
        <v>358</v>
      </c>
    </row>
    <row r="3" spans="1:11">
      <c r="A3" s="3" t="s">
        <v>309</v>
      </c>
      <c r="B3" s="3" t="s">
        <v>381</v>
      </c>
      <c r="C3" s="4" t="s">
        <v>427</v>
      </c>
      <c r="D3" s="5" t="s">
        <v>309</v>
      </c>
      <c r="E3" s="5" t="s">
        <v>309</v>
      </c>
      <c r="F3" s="4" t="s">
        <v>355</v>
      </c>
      <c r="G3" s="4" t="s">
        <v>428</v>
      </c>
      <c r="H3" s="22" t="s">
        <v>429</v>
      </c>
      <c r="I3" s="4" t="s">
        <v>430</v>
      </c>
      <c r="J3" s="4" t="s">
        <v>431</v>
      </c>
      <c r="K3" s="4" t="s">
        <v>358</v>
      </c>
    </row>
    <row r="4" spans="1:11">
      <c r="A4" s="3" t="s">
        <v>312</v>
      </c>
      <c r="B4" s="3" t="s">
        <v>381</v>
      </c>
      <c r="C4" s="4" t="s">
        <v>427</v>
      </c>
      <c r="D4" s="5" t="s">
        <v>312</v>
      </c>
      <c r="E4" s="5" t="s">
        <v>312</v>
      </c>
      <c r="F4" s="4" t="s">
        <v>355</v>
      </c>
      <c r="G4" s="4" t="s">
        <v>428</v>
      </c>
      <c r="H4" s="22" t="s">
        <v>429</v>
      </c>
      <c r="I4" s="4" t="s">
        <v>430</v>
      </c>
      <c r="J4" s="4" t="s">
        <v>431</v>
      </c>
      <c r="K4" s="4" t="s">
        <v>358</v>
      </c>
    </row>
    <row r="5" spans="1:11">
      <c r="A5" s="3" t="s">
        <v>315</v>
      </c>
      <c r="B5" s="3" t="s">
        <v>381</v>
      </c>
      <c r="C5" s="4" t="s">
        <v>427</v>
      </c>
      <c r="D5" s="5" t="s">
        <v>315</v>
      </c>
      <c r="E5" s="5" t="s">
        <v>315</v>
      </c>
      <c r="F5" s="4" t="s">
        <v>355</v>
      </c>
      <c r="G5" s="4" t="s">
        <v>428</v>
      </c>
      <c r="H5" s="22" t="s">
        <v>429</v>
      </c>
      <c r="I5" s="4" t="s">
        <v>430</v>
      </c>
      <c r="J5" s="4" t="s">
        <v>431</v>
      </c>
      <c r="K5" s="4" t="s">
        <v>358</v>
      </c>
    </row>
    <row r="6" spans="1:11">
      <c r="A6" s="3" t="s">
        <v>318</v>
      </c>
      <c r="B6" s="3" t="s">
        <v>381</v>
      </c>
      <c r="C6" s="4" t="s">
        <v>427</v>
      </c>
      <c r="D6" s="5" t="s">
        <v>318</v>
      </c>
      <c r="E6" s="5" t="s">
        <v>318</v>
      </c>
      <c r="F6" s="4" t="s">
        <v>355</v>
      </c>
      <c r="G6" s="4" t="s">
        <v>428</v>
      </c>
      <c r="H6" s="22" t="s">
        <v>429</v>
      </c>
      <c r="I6" s="4" t="s">
        <v>430</v>
      </c>
      <c r="J6" s="4" t="s">
        <v>431</v>
      </c>
      <c r="K6" s="4" t="s">
        <v>358</v>
      </c>
    </row>
    <row r="7" spans="1:11">
      <c r="A7" s="3" t="s">
        <v>359</v>
      </c>
      <c r="B7" s="3" t="s">
        <v>381</v>
      </c>
      <c r="C7" s="4" t="s">
        <v>427</v>
      </c>
      <c r="D7" s="5" t="s">
        <v>359</v>
      </c>
      <c r="E7" s="5" t="s">
        <v>359</v>
      </c>
      <c r="F7" s="4" t="s">
        <v>355</v>
      </c>
      <c r="G7" s="4" t="s">
        <v>428</v>
      </c>
      <c r="H7" s="22" t="s">
        <v>429</v>
      </c>
      <c r="I7" s="4" t="s">
        <v>430</v>
      </c>
      <c r="J7" s="4" t="s">
        <v>431</v>
      </c>
      <c r="K7" s="4" t="s">
        <v>358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</sheetPr>
  <dimension ref="A1:K7"/>
  <sheetViews>
    <sheetView zoomScale="120" zoomScaleNormal="120" workbookViewId="0">
      <selection activeCell="H9" sqref="H9"/>
    </sheetView>
  </sheetViews>
  <sheetFormatPr defaultColWidth="11" defaultRowHeight="15.6" outlineLevelRow="6"/>
  <cols>
    <col min="2" max="2" width="13.5" customWidth="1"/>
    <col min="5" max="5" width="7.5" customWidth="1"/>
    <col min="6" max="6" width="26.5" customWidth="1"/>
    <col min="7" max="7" width="21.8333333333333" customWidth="1"/>
    <col min="8" max="8" width="5.5" customWidth="1"/>
  </cols>
  <sheetData>
    <row r="1" ht="17.4" spans="1:11">
      <c r="A1" s="1" t="s">
        <v>35</v>
      </c>
      <c r="B1" s="2" t="s">
        <v>37</v>
      </c>
      <c r="C1" s="2" t="s">
        <v>39</v>
      </c>
      <c r="D1" s="1" t="s">
        <v>351</v>
      </c>
      <c r="E1" s="1" t="s">
        <v>352</v>
      </c>
      <c r="F1" s="2" t="s">
        <v>45</v>
      </c>
      <c r="G1" s="1" t="s">
        <v>47</v>
      </c>
      <c r="H1" s="1" t="s">
        <v>50</v>
      </c>
      <c r="I1" s="6" t="s">
        <v>52</v>
      </c>
      <c r="J1" s="6" t="s">
        <v>54</v>
      </c>
      <c r="K1" s="6" t="s">
        <v>8</v>
      </c>
    </row>
    <row r="2" spans="1:11">
      <c r="A2" s="3" t="s">
        <v>306</v>
      </c>
      <c r="B2" s="3" t="s">
        <v>226</v>
      </c>
      <c r="C2" s="4" t="s">
        <v>432</v>
      </c>
      <c r="D2" s="4" t="s">
        <v>354</v>
      </c>
      <c r="E2" s="5" t="s">
        <v>306</v>
      </c>
      <c r="F2" s="4" t="s">
        <v>433</v>
      </c>
      <c r="G2" s="4" t="s">
        <v>434</v>
      </c>
      <c r="H2" s="4" t="s">
        <v>357</v>
      </c>
      <c r="I2" s="4" t="s">
        <v>306</v>
      </c>
      <c r="J2" s="4" t="s">
        <v>306</v>
      </c>
      <c r="K2" s="4" t="s">
        <v>358</v>
      </c>
    </row>
    <row r="3" spans="1:11">
      <c r="A3" s="3" t="s">
        <v>309</v>
      </c>
      <c r="B3" s="3" t="s">
        <v>226</v>
      </c>
      <c r="C3" s="4" t="s">
        <v>432</v>
      </c>
      <c r="D3" s="4" t="s">
        <v>354</v>
      </c>
      <c r="E3" s="5" t="s">
        <v>309</v>
      </c>
      <c r="F3" s="4" t="s">
        <v>433</v>
      </c>
      <c r="G3" s="4" t="s">
        <v>434</v>
      </c>
      <c r="H3" s="4" t="s">
        <v>357</v>
      </c>
      <c r="I3" s="4" t="s">
        <v>309</v>
      </c>
      <c r="J3" s="4" t="s">
        <v>309</v>
      </c>
      <c r="K3" s="4" t="s">
        <v>358</v>
      </c>
    </row>
    <row r="4" spans="1:11">
      <c r="A4" s="3" t="s">
        <v>312</v>
      </c>
      <c r="B4" s="3" t="s">
        <v>226</v>
      </c>
      <c r="C4" s="4" t="s">
        <v>432</v>
      </c>
      <c r="D4" s="4" t="s">
        <v>354</v>
      </c>
      <c r="E4" s="5" t="s">
        <v>312</v>
      </c>
      <c r="F4" s="4" t="s">
        <v>433</v>
      </c>
      <c r="G4" s="4" t="s">
        <v>434</v>
      </c>
      <c r="H4" s="4" t="s">
        <v>357</v>
      </c>
      <c r="I4" s="4" t="s">
        <v>312</v>
      </c>
      <c r="J4" s="4" t="s">
        <v>312</v>
      </c>
      <c r="K4" s="4" t="s">
        <v>358</v>
      </c>
    </row>
    <row r="5" spans="1:11">
      <c r="A5" s="3" t="s">
        <v>315</v>
      </c>
      <c r="B5" s="3" t="s">
        <v>226</v>
      </c>
      <c r="C5" s="4" t="s">
        <v>432</v>
      </c>
      <c r="D5" s="4" t="s">
        <v>354</v>
      </c>
      <c r="E5" s="5" t="s">
        <v>315</v>
      </c>
      <c r="F5" s="4" t="s">
        <v>433</v>
      </c>
      <c r="G5" s="4" t="s">
        <v>434</v>
      </c>
      <c r="H5" s="4" t="s">
        <v>357</v>
      </c>
      <c r="I5" s="4" t="s">
        <v>315</v>
      </c>
      <c r="J5" s="4" t="s">
        <v>315</v>
      </c>
      <c r="K5" s="4" t="s">
        <v>358</v>
      </c>
    </row>
    <row r="6" spans="1:11">
      <c r="A6" s="3" t="s">
        <v>318</v>
      </c>
      <c r="B6" s="3" t="s">
        <v>226</v>
      </c>
      <c r="C6" s="4" t="s">
        <v>432</v>
      </c>
      <c r="D6" s="4" t="s">
        <v>354</v>
      </c>
      <c r="E6" s="5" t="s">
        <v>318</v>
      </c>
      <c r="F6" s="4" t="s">
        <v>433</v>
      </c>
      <c r="G6" s="4" t="s">
        <v>434</v>
      </c>
      <c r="H6" s="4" t="s">
        <v>357</v>
      </c>
      <c r="I6" s="4" t="s">
        <v>318</v>
      </c>
      <c r="J6" s="4" t="s">
        <v>318</v>
      </c>
      <c r="K6" s="4" t="s">
        <v>358</v>
      </c>
    </row>
    <row r="7" spans="1:11">
      <c r="A7" s="3" t="s">
        <v>359</v>
      </c>
      <c r="B7" s="3" t="s">
        <v>226</v>
      </c>
      <c r="C7" s="4" t="s">
        <v>432</v>
      </c>
      <c r="D7" s="4" t="s">
        <v>354</v>
      </c>
      <c r="E7" s="5" t="s">
        <v>359</v>
      </c>
      <c r="F7" s="4" t="s">
        <v>433</v>
      </c>
      <c r="G7" s="4" t="s">
        <v>434</v>
      </c>
      <c r="H7" s="4" t="s">
        <v>357</v>
      </c>
      <c r="I7" s="4" t="s">
        <v>359</v>
      </c>
      <c r="J7" s="4" t="s">
        <v>359</v>
      </c>
      <c r="K7" s="4" t="s">
        <v>358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meta_dict</vt:lpstr>
      <vt:lpstr>etl_config</vt:lpstr>
      <vt:lpstr>etl_db_info</vt:lpstr>
      <vt:lpstr>etl_type_convert</vt:lpstr>
      <vt:lpstr>etl_db_info_hive</vt:lpstr>
      <vt:lpstr>etl_db_info_mysql</vt:lpstr>
      <vt:lpstr>etl_db_info_oracle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庄军健</dc:creator>
  <cp:lastModifiedBy>杜文健</cp:lastModifiedBy>
  <dcterms:created xsi:type="dcterms:W3CDTF">2017-09-15T01:20:00Z</dcterms:created>
  <dcterms:modified xsi:type="dcterms:W3CDTF">2018-05-17T07:31:48Z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