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Linear Regression - 2" sheetId="2" r:id="rId1"/>
    <sheet name="Multiple Regression" sheetId="3" r:id="rId2"/>
    <sheet name="MLR to Students" sheetId="4" r:id="rId3"/>
    <sheet name="Fat" sheetId="5" r:id="rId4"/>
  </sheets>
  <calcPr calcId="145621"/>
</workbook>
</file>

<file path=xl/calcChain.xml><?xml version="1.0" encoding="utf-8"?>
<calcChain xmlns="http://schemas.openxmlformats.org/spreadsheetml/2006/main">
  <c r="G35" i="5" l="1"/>
  <c r="G33" i="5"/>
  <c r="G31" i="5"/>
  <c r="K26" i="5"/>
  <c r="K25" i="5"/>
  <c r="K24" i="5"/>
  <c r="J26" i="5"/>
  <c r="J25" i="5"/>
  <c r="J24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3" i="5"/>
  <c r="F21" i="5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  <c r="D33" i="4"/>
  <c r="D31" i="4"/>
  <c r="D32" i="4" s="1"/>
  <c r="I25" i="5"/>
  <c r="I24" i="5"/>
  <c r="C22" i="5"/>
  <c r="D22" i="5"/>
  <c r="B22" i="5"/>
  <c r="C21" i="5"/>
  <c r="D21" i="5"/>
  <c r="E21" i="5"/>
  <c r="G21" i="5"/>
  <c r="G22" i="5" s="1"/>
  <c r="B21" i="5"/>
  <c r="G20" i="5"/>
  <c r="F20" i="5"/>
  <c r="D20" i="5"/>
  <c r="C20" i="5"/>
  <c r="B20" i="5"/>
  <c r="F22" i="5" l="1"/>
  <c r="E20" i="5"/>
  <c r="I26" i="5" s="1"/>
  <c r="E22" i="5"/>
  <c r="L17" i="5"/>
  <c r="I34" i="4"/>
  <c r="I33" i="4"/>
  <c r="I32" i="4"/>
  <c r="H34" i="4"/>
  <c r="H33" i="4"/>
  <c r="H32" i="4"/>
  <c r="L23" i="4"/>
  <c r="M23" i="4"/>
  <c r="K23" i="4"/>
  <c r="G34" i="4"/>
  <c r="G33" i="4"/>
  <c r="G3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J3" i="4"/>
  <c r="I3" i="4"/>
  <c r="H3" i="4"/>
  <c r="C25" i="4"/>
  <c r="D25" i="4"/>
  <c r="E25" i="4"/>
  <c r="F25" i="4"/>
  <c r="G25" i="4"/>
  <c r="B25" i="4"/>
  <c r="C24" i="4"/>
  <c r="D24" i="4"/>
  <c r="E24" i="4"/>
  <c r="F24" i="4"/>
  <c r="G24" i="4"/>
  <c r="B24" i="4"/>
  <c r="C23" i="4"/>
  <c r="D23" i="4"/>
  <c r="E23" i="4"/>
  <c r="F23" i="4"/>
  <c r="G23" i="4"/>
  <c r="B23" i="4"/>
  <c r="D28" i="3"/>
  <c r="C28" i="3"/>
  <c r="B28" i="3"/>
  <c r="M17" i="5" l="1"/>
  <c r="M13" i="5"/>
  <c r="M7" i="5"/>
  <c r="M14" i="5"/>
  <c r="K12" i="5"/>
  <c r="K5" i="5"/>
  <c r="K15" i="5"/>
  <c r="K11" i="5"/>
  <c r="K8" i="5"/>
  <c r="K3" i="5"/>
  <c r="K7" i="5"/>
  <c r="K19" i="5"/>
  <c r="K13" i="5"/>
  <c r="M15" i="5"/>
  <c r="M6" i="5"/>
  <c r="M5" i="5"/>
  <c r="M19" i="5"/>
  <c r="M10" i="5"/>
  <c r="M18" i="5"/>
  <c r="M8" i="5"/>
  <c r="M16" i="5"/>
  <c r="M11" i="5"/>
  <c r="M9" i="5"/>
  <c r="M4" i="5"/>
  <c r="M12" i="5"/>
  <c r="M3" i="5"/>
  <c r="L12" i="5"/>
  <c r="L14" i="5"/>
  <c r="L7" i="5"/>
  <c r="L18" i="5"/>
  <c r="L4" i="5"/>
  <c r="L6" i="5"/>
  <c r="L3" i="5"/>
  <c r="L16" i="5"/>
  <c r="L19" i="5"/>
  <c r="L8" i="5"/>
  <c r="L10" i="5"/>
  <c r="L5" i="5"/>
  <c r="K17" i="5"/>
  <c r="K9" i="5"/>
  <c r="K14" i="5"/>
  <c r="L9" i="5"/>
  <c r="L11" i="5"/>
  <c r="L13" i="5"/>
  <c r="L15" i="5"/>
  <c r="K16" i="5"/>
  <c r="K6" i="5"/>
  <c r="K10" i="5"/>
  <c r="K18" i="5"/>
  <c r="K4" i="5"/>
  <c r="I16" i="2"/>
  <c r="I14" i="2"/>
  <c r="I13" i="2"/>
  <c r="F10" i="2"/>
  <c r="G10" i="2"/>
  <c r="G5" i="2"/>
  <c r="G6" i="2"/>
  <c r="G7" i="2"/>
  <c r="G8" i="2"/>
  <c r="G9" i="2"/>
  <c r="G4" i="2"/>
  <c r="F5" i="2"/>
  <c r="F6" i="2"/>
  <c r="F7" i="2"/>
  <c r="F8" i="2"/>
  <c r="F9" i="2"/>
  <c r="F4" i="2"/>
  <c r="E9" i="2"/>
  <c r="E8" i="2"/>
  <c r="E7" i="2"/>
  <c r="E6" i="2"/>
  <c r="E5" i="2"/>
  <c r="E4" i="2"/>
  <c r="D10" i="2"/>
  <c r="D9" i="2"/>
  <c r="D8" i="2"/>
  <c r="D7" i="2"/>
  <c r="D6" i="2"/>
  <c r="D5" i="2"/>
  <c r="D4" i="2"/>
  <c r="C11" i="2"/>
  <c r="B11" i="2"/>
  <c r="C10" i="2"/>
  <c r="B10" i="2"/>
  <c r="K20" i="5" l="1"/>
  <c r="M20" i="5"/>
  <c r="L20" i="5"/>
</calcChain>
</file>

<file path=xl/sharedStrings.xml><?xml version="1.0" encoding="utf-8"?>
<sst xmlns="http://schemas.openxmlformats.org/spreadsheetml/2006/main" count="46" uniqueCount="31">
  <si>
    <t>sum</t>
  </si>
  <si>
    <t>x-mean(x)</t>
  </si>
  <si>
    <t>y-mean(y)</t>
  </si>
  <si>
    <t>x</t>
  </si>
  <si>
    <t>y</t>
  </si>
  <si>
    <t>mean</t>
  </si>
  <si>
    <t>square(x-mean(x))</t>
  </si>
  <si>
    <t>y-mean(y)*x-mean(x)</t>
  </si>
  <si>
    <t>b1=sum(y-mean(y)*x-mean(x))/square(x-mean(x))</t>
  </si>
  <si>
    <t>b0=mean(y)-b1*mean(x)</t>
  </si>
  <si>
    <t>if x =12, what is y</t>
  </si>
  <si>
    <t>For class</t>
  </si>
  <si>
    <t>Y</t>
  </si>
  <si>
    <t>x1</t>
  </si>
  <si>
    <t>x2</t>
  </si>
  <si>
    <t>S.No</t>
  </si>
  <si>
    <t>sum(Y)</t>
  </si>
  <si>
    <t>X1</t>
  </si>
  <si>
    <t>X2</t>
  </si>
  <si>
    <t>X1*y</t>
  </si>
  <si>
    <t>X2*y</t>
  </si>
  <si>
    <t>X1*X2</t>
  </si>
  <si>
    <t>x1-mean(x1)</t>
  </si>
  <si>
    <t>x2-mean(x2)</t>
  </si>
  <si>
    <t>square of  (x2-mean(x2))</t>
  </si>
  <si>
    <t>square of  (x1-mean(x1))</t>
  </si>
  <si>
    <t>square of  (y-mean(y))</t>
  </si>
  <si>
    <t xml:space="preserve"> </t>
  </si>
  <si>
    <t xml:space="preserve">b1 </t>
  </si>
  <si>
    <t>b2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</si>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</sst>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F22" sqref="F22"/>
    </sheetView>
  </sheetViews>
  <sheetFormatPr defaultRowHeight="15" x14ac:dyDescent="0.25"/>
  <cols>
    <col min="4" max="5" width="12.7109375" bestFit="1" customWidth="1"/>
    <col min="6" max="6" width="17.85546875" bestFit="1" customWidth="1"/>
    <col min="7" max="7" width="20.5703125" bestFit="1" customWidth="1"/>
    <col min="8" max="8" width="47.28515625" bestFit="1" customWidth="1"/>
  </cols>
  <sheetData>
    <row r="2" spans="1:9" x14ac:dyDescent="0.25">
      <c r="B2" s="1" t="s">
        <v>11</v>
      </c>
    </row>
    <row r="3" spans="1:9" x14ac:dyDescent="0.25">
      <c r="B3" t="s">
        <v>3</v>
      </c>
      <c r="C3" t="s">
        <v>4</v>
      </c>
      <c r="D3" t="s">
        <v>1</v>
      </c>
      <c r="E3" t="s">
        <v>2</v>
      </c>
      <c r="F3" t="s">
        <v>6</v>
      </c>
      <c r="G3" t="s">
        <v>7</v>
      </c>
    </row>
    <row r="4" spans="1:9" x14ac:dyDescent="0.25">
      <c r="B4">
        <v>1</v>
      </c>
      <c r="C4">
        <v>42</v>
      </c>
      <c r="D4">
        <f>B4-B11</f>
        <v>-14.333333333333334</v>
      </c>
      <c r="E4">
        <f>C4-C11</f>
        <v>-60.833333333333329</v>
      </c>
      <c r="F4">
        <f>POWER(D4,2)</f>
        <v>205.44444444444446</v>
      </c>
      <c r="G4">
        <f>D4*E4</f>
        <v>871.94444444444446</v>
      </c>
    </row>
    <row r="5" spans="1:9" x14ac:dyDescent="0.25">
      <c r="B5">
        <v>3</v>
      </c>
      <c r="C5">
        <v>50</v>
      </c>
      <c r="D5">
        <f>B5-B11</f>
        <v>-12.333333333333334</v>
      </c>
      <c r="E5">
        <f>C5-C11</f>
        <v>-52.833333333333329</v>
      </c>
      <c r="F5">
        <f t="shared" ref="F5:F9" si="0">POWER(D5,2)</f>
        <v>152.11111111111111</v>
      </c>
      <c r="G5">
        <f t="shared" ref="G5:G9" si="1">D5*E5</f>
        <v>651.61111111111109</v>
      </c>
    </row>
    <row r="6" spans="1:9" x14ac:dyDescent="0.25">
      <c r="B6">
        <v>10</v>
      </c>
      <c r="C6">
        <v>75</v>
      </c>
      <c r="D6">
        <f>B6-B11</f>
        <v>-5.3333333333333339</v>
      </c>
      <c r="E6">
        <f>C6-C11</f>
        <v>-27.833333333333329</v>
      </c>
      <c r="F6">
        <f t="shared" si="0"/>
        <v>28.44444444444445</v>
      </c>
      <c r="G6">
        <f t="shared" si="1"/>
        <v>148.44444444444443</v>
      </c>
    </row>
    <row r="7" spans="1:9" x14ac:dyDescent="0.25">
      <c r="B7">
        <v>16</v>
      </c>
      <c r="C7">
        <v>100</v>
      </c>
      <c r="D7">
        <f>B7-B11</f>
        <v>0.66666666666666607</v>
      </c>
      <c r="E7">
        <f>C7-C11</f>
        <v>-2.8333333333333286</v>
      </c>
      <c r="F7">
        <f t="shared" si="0"/>
        <v>0.44444444444444364</v>
      </c>
      <c r="G7">
        <f t="shared" si="1"/>
        <v>-1.888888888888884</v>
      </c>
    </row>
    <row r="8" spans="1:9" x14ac:dyDescent="0.25">
      <c r="B8">
        <v>26</v>
      </c>
      <c r="C8">
        <v>150</v>
      </c>
      <c r="D8">
        <f>B8-B11</f>
        <v>10.666666666666666</v>
      </c>
      <c r="E8">
        <f>C8-C11</f>
        <v>47.166666666666671</v>
      </c>
      <c r="F8">
        <f t="shared" si="0"/>
        <v>113.77777777777777</v>
      </c>
      <c r="G8">
        <f t="shared" si="1"/>
        <v>503.11111111111114</v>
      </c>
    </row>
    <row r="9" spans="1:9" x14ac:dyDescent="0.25">
      <c r="B9">
        <v>36</v>
      </c>
      <c r="C9">
        <v>200</v>
      </c>
      <c r="D9">
        <f>B9-B11</f>
        <v>20.666666666666664</v>
      </c>
      <c r="E9">
        <f>C9-C11</f>
        <v>97.166666666666671</v>
      </c>
      <c r="F9">
        <f t="shared" si="0"/>
        <v>427.11111111111103</v>
      </c>
      <c r="G9">
        <f t="shared" si="1"/>
        <v>2008.1111111111111</v>
      </c>
    </row>
    <row r="10" spans="1:9" x14ac:dyDescent="0.25">
      <c r="A10" t="s">
        <v>0</v>
      </c>
      <c r="B10">
        <f>SUM(B4:B9)</f>
        <v>92</v>
      </c>
      <c r="C10">
        <f>SUM(C4:C9)</f>
        <v>617</v>
      </c>
      <c r="D10">
        <f>SUM(D4:D9)</f>
        <v>0</v>
      </c>
      <c r="F10">
        <f>SUM(F4:F9)</f>
        <v>927.33333333333326</v>
      </c>
      <c r="G10">
        <f>SUM(G4:G9)</f>
        <v>4181.333333333333</v>
      </c>
    </row>
    <row r="11" spans="1:9" x14ac:dyDescent="0.25">
      <c r="A11" t="s">
        <v>5</v>
      </c>
      <c r="B11">
        <f>B10/6</f>
        <v>15.333333333333334</v>
      </c>
      <c r="C11">
        <f>C10/6</f>
        <v>102.83333333333333</v>
      </c>
    </row>
    <row r="13" spans="1:9" x14ac:dyDescent="0.25">
      <c r="H13" t="s">
        <v>8</v>
      </c>
      <c r="I13">
        <f>G10/F10</f>
        <v>4.5089863407620419</v>
      </c>
    </row>
    <row r="14" spans="1:9" x14ac:dyDescent="0.25">
      <c r="H14" t="s">
        <v>9</v>
      </c>
      <c r="I14">
        <f>C11-I13*B11</f>
        <v>33.695542774982016</v>
      </c>
    </row>
    <row r="16" spans="1:9" x14ac:dyDescent="0.25">
      <c r="G16" t="s">
        <v>10</v>
      </c>
      <c r="I16">
        <f>I14+I13*12</f>
        <v>87.803378864126515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topLeftCell="A13" workbookViewId="0">
      <selection activeCell="D29" sqref="D29"/>
    </sheetView>
  </sheetViews>
  <sheetFormatPr defaultRowHeight="15" x14ac:dyDescent="0.25"/>
  <sheetData>
    <row r="2" spans="1:4" x14ac:dyDescent="0.25">
      <c r="A2" t="s">
        <v>15</v>
      </c>
      <c r="B2" t="s">
        <v>12</v>
      </c>
      <c r="C2" t="s">
        <v>13</v>
      </c>
      <c r="D2" t="s">
        <v>14</v>
      </c>
    </row>
    <row r="3" spans="1:4" x14ac:dyDescent="0.25">
      <c r="A3">
        <v>1</v>
      </c>
      <c r="B3">
        <v>9.9499999999999993</v>
      </c>
      <c r="C3">
        <v>2</v>
      </c>
      <c r="D3">
        <v>50</v>
      </c>
    </row>
    <row r="4" spans="1:4" x14ac:dyDescent="0.25">
      <c r="A4">
        <v>2</v>
      </c>
      <c r="B4">
        <v>24.45</v>
      </c>
      <c r="C4">
        <v>8</v>
      </c>
      <c r="D4">
        <v>110</v>
      </c>
    </row>
    <row r="5" spans="1:4" x14ac:dyDescent="0.25">
      <c r="A5">
        <v>3</v>
      </c>
      <c r="B5">
        <v>31.75</v>
      </c>
      <c r="C5">
        <v>11</v>
      </c>
      <c r="D5">
        <v>120</v>
      </c>
    </row>
    <row r="6" spans="1:4" x14ac:dyDescent="0.25">
      <c r="A6">
        <v>4</v>
      </c>
      <c r="B6">
        <v>35</v>
      </c>
      <c r="C6">
        <v>10</v>
      </c>
      <c r="D6">
        <v>550</v>
      </c>
    </row>
    <row r="7" spans="1:4" x14ac:dyDescent="0.25">
      <c r="A7">
        <v>5</v>
      </c>
      <c r="B7">
        <v>25.02</v>
      </c>
      <c r="C7">
        <v>8</v>
      </c>
      <c r="D7">
        <v>295</v>
      </c>
    </row>
    <row r="8" spans="1:4" x14ac:dyDescent="0.25">
      <c r="A8">
        <v>6</v>
      </c>
      <c r="B8">
        <v>16.86</v>
      </c>
      <c r="C8">
        <v>4</v>
      </c>
      <c r="D8">
        <v>200</v>
      </c>
    </row>
    <row r="9" spans="1:4" x14ac:dyDescent="0.25">
      <c r="A9">
        <v>7</v>
      </c>
      <c r="B9">
        <v>14.38</v>
      </c>
      <c r="C9">
        <v>2</v>
      </c>
      <c r="D9">
        <v>375</v>
      </c>
    </row>
    <row r="10" spans="1:4" x14ac:dyDescent="0.25">
      <c r="A10">
        <v>8</v>
      </c>
      <c r="B10">
        <v>9.6</v>
      </c>
      <c r="C10">
        <v>2</v>
      </c>
      <c r="D10">
        <v>52</v>
      </c>
    </row>
    <row r="11" spans="1:4" x14ac:dyDescent="0.25">
      <c r="A11">
        <v>9</v>
      </c>
      <c r="B11">
        <v>24.35</v>
      </c>
      <c r="C11">
        <v>9</v>
      </c>
      <c r="D11">
        <v>100</v>
      </c>
    </row>
    <row r="12" spans="1:4" x14ac:dyDescent="0.25">
      <c r="A12">
        <v>10</v>
      </c>
      <c r="B12">
        <v>27.5</v>
      </c>
      <c r="C12">
        <v>8</v>
      </c>
      <c r="D12">
        <v>300</v>
      </c>
    </row>
    <row r="13" spans="1:4" x14ac:dyDescent="0.25">
      <c r="A13">
        <v>11</v>
      </c>
      <c r="B13">
        <v>17.079999999999998</v>
      </c>
      <c r="C13">
        <v>4</v>
      </c>
      <c r="D13">
        <v>412</v>
      </c>
    </row>
    <row r="14" spans="1:4" x14ac:dyDescent="0.25">
      <c r="A14">
        <v>12</v>
      </c>
      <c r="B14">
        <v>37</v>
      </c>
      <c r="C14">
        <v>11</v>
      </c>
      <c r="D14">
        <v>400</v>
      </c>
    </row>
    <row r="15" spans="1:4" x14ac:dyDescent="0.25">
      <c r="A15">
        <v>13</v>
      </c>
      <c r="B15">
        <v>41.95</v>
      </c>
      <c r="C15">
        <v>12</v>
      </c>
      <c r="D15">
        <v>500</v>
      </c>
    </row>
    <row r="16" spans="1:4" x14ac:dyDescent="0.25">
      <c r="A16">
        <v>14</v>
      </c>
      <c r="B16">
        <v>11.66</v>
      </c>
      <c r="C16">
        <v>2</v>
      </c>
      <c r="D16">
        <v>360</v>
      </c>
    </row>
    <row r="17" spans="1:4" x14ac:dyDescent="0.25">
      <c r="A17">
        <v>15</v>
      </c>
      <c r="B17">
        <v>21.65</v>
      </c>
      <c r="C17">
        <v>4</v>
      </c>
      <c r="D17">
        <v>205</v>
      </c>
    </row>
    <row r="18" spans="1:4" x14ac:dyDescent="0.25">
      <c r="A18">
        <v>16</v>
      </c>
      <c r="B18">
        <v>17.89</v>
      </c>
      <c r="C18">
        <v>4</v>
      </c>
      <c r="D18">
        <v>400</v>
      </c>
    </row>
    <row r="19" spans="1:4" x14ac:dyDescent="0.25">
      <c r="A19">
        <v>17</v>
      </c>
      <c r="B19">
        <v>69</v>
      </c>
      <c r="C19">
        <v>20</v>
      </c>
      <c r="D19">
        <v>600</v>
      </c>
    </row>
    <row r="20" spans="1:4" x14ac:dyDescent="0.25">
      <c r="A20">
        <v>18</v>
      </c>
      <c r="B20">
        <v>10.3</v>
      </c>
      <c r="C20">
        <v>1</v>
      </c>
      <c r="D20">
        <v>585</v>
      </c>
    </row>
    <row r="21" spans="1:4" x14ac:dyDescent="0.25">
      <c r="A21">
        <v>19</v>
      </c>
      <c r="B21">
        <v>34.93</v>
      </c>
      <c r="C21">
        <v>10</v>
      </c>
      <c r="D21">
        <v>540</v>
      </c>
    </row>
    <row r="22" spans="1:4" x14ac:dyDescent="0.25">
      <c r="A22">
        <v>20</v>
      </c>
      <c r="B22">
        <v>46.59</v>
      </c>
      <c r="C22">
        <v>15</v>
      </c>
      <c r="D22">
        <v>250</v>
      </c>
    </row>
    <row r="23" spans="1:4" x14ac:dyDescent="0.25">
      <c r="A23">
        <v>21</v>
      </c>
      <c r="B23">
        <v>44.88</v>
      </c>
      <c r="C23">
        <v>15</v>
      </c>
      <c r="D23">
        <v>290</v>
      </c>
    </row>
    <row r="24" spans="1:4" x14ac:dyDescent="0.25">
      <c r="A24">
        <v>22</v>
      </c>
      <c r="B24">
        <v>54.12</v>
      </c>
      <c r="C24">
        <v>16</v>
      </c>
      <c r="D24">
        <v>510</v>
      </c>
    </row>
    <row r="25" spans="1:4" x14ac:dyDescent="0.25">
      <c r="A25">
        <v>23</v>
      </c>
      <c r="B25">
        <v>56.63</v>
      </c>
      <c r="C25">
        <v>17</v>
      </c>
      <c r="D25">
        <v>590</v>
      </c>
    </row>
    <row r="26" spans="1:4" x14ac:dyDescent="0.25">
      <c r="A26">
        <v>24</v>
      </c>
      <c r="B26">
        <v>22.13</v>
      </c>
      <c r="C26">
        <v>6</v>
      </c>
      <c r="D26">
        <v>100</v>
      </c>
    </row>
    <row r="27" spans="1:4" x14ac:dyDescent="0.25">
      <c r="A27">
        <v>25</v>
      </c>
      <c r="B27">
        <v>21.15</v>
      </c>
      <c r="C27">
        <v>5</v>
      </c>
      <c r="D27">
        <v>400</v>
      </c>
    </row>
    <row r="28" spans="1:4" x14ac:dyDescent="0.25">
      <c r="A28" t="s">
        <v>16</v>
      </c>
      <c r="B28">
        <f>SUM(B3:B27)</f>
        <v>725.81999999999994</v>
      </c>
      <c r="C28">
        <f>SUM(C3:C27)</f>
        <v>206</v>
      </c>
      <c r="D28">
        <f>SUM(D3:D27)</f>
        <v>8294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opLeftCell="A22" workbookViewId="0">
      <selection activeCell="K30" sqref="K30"/>
    </sheetView>
  </sheetViews>
  <sheetFormatPr defaultRowHeight="15" x14ac:dyDescent="0.25"/>
  <cols>
    <col min="8" max="8" width="10.140625" bestFit="1" customWidth="1"/>
    <col min="9" max="10" width="12.140625" bestFit="1" customWidth="1"/>
    <col min="11" max="11" width="22.28515625" bestFit="1" customWidth="1"/>
    <col min="12" max="12" width="24.28515625" bestFit="1" customWidth="1"/>
    <col min="13" max="13" width="22.28515625" bestFit="1" customWidth="1"/>
  </cols>
  <sheetData>
    <row r="2" spans="1:13" x14ac:dyDescent="0.25">
      <c r="B2" t="s">
        <v>12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</v>
      </c>
      <c r="I2" t="s">
        <v>22</v>
      </c>
      <c r="J2" t="s">
        <v>23</v>
      </c>
      <c r="K2" t="s">
        <v>26</v>
      </c>
      <c r="L2" t="s">
        <v>25</v>
      </c>
      <c r="M2" t="s">
        <v>24</v>
      </c>
    </row>
    <row r="3" spans="1:13" x14ac:dyDescent="0.25">
      <c r="A3">
        <v>1</v>
      </c>
      <c r="B3">
        <v>1</v>
      </c>
      <c r="C3">
        <v>40</v>
      </c>
      <c r="D3">
        <v>25</v>
      </c>
      <c r="E3">
        <v>40</v>
      </c>
      <c r="F3">
        <v>25</v>
      </c>
      <c r="G3">
        <v>1000</v>
      </c>
      <c r="H3">
        <f>B3-B25</f>
        <v>-2.25</v>
      </c>
      <c r="I3">
        <f>C3-C25</f>
        <v>-11.899999999999999</v>
      </c>
      <c r="J3">
        <f>D3-D25</f>
        <v>-7.75</v>
      </c>
      <c r="K3">
        <f>POWER(H3,2)</f>
        <v>5.0625</v>
      </c>
      <c r="L3">
        <f>POWER(I3,2)</f>
        <v>141.60999999999996</v>
      </c>
      <c r="M3">
        <f>POWER(J3,2)</f>
        <v>60.0625</v>
      </c>
    </row>
    <row r="4" spans="1:13" x14ac:dyDescent="0.25">
      <c r="A4">
        <v>2</v>
      </c>
      <c r="B4">
        <v>2</v>
      </c>
      <c r="C4">
        <v>45</v>
      </c>
      <c r="D4">
        <v>20</v>
      </c>
      <c r="E4">
        <v>90</v>
      </c>
      <c r="F4">
        <v>40</v>
      </c>
      <c r="G4">
        <v>900</v>
      </c>
      <c r="H4">
        <f>B4-B25</f>
        <v>-1.25</v>
      </c>
      <c r="I4">
        <f>C4-C25</f>
        <v>-6.8999999999999986</v>
      </c>
      <c r="J4">
        <f>D4-D25</f>
        <v>-12.75</v>
      </c>
      <c r="K4">
        <f t="shared" ref="K4:K22" si="0">POWER(H4,2)</f>
        <v>1.5625</v>
      </c>
      <c r="L4">
        <f t="shared" ref="L4:L22" si="1">POWER(I4,2)</f>
        <v>47.609999999999978</v>
      </c>
      <c r="M4">
        <f t="shared" ref="M4:M22" si="2">POWER(J4,2)</f>
        <v>162.5625</v>
      </c>
    </row>
    <row r="5" spans="1:13" x14ac:dyDescent="0.25">
      <c r="A5">
        <v>3</v>
      </c>
      <c r="B5">
        <v>1</v>
      </c>
      <c r="C5">
        <v>38</v>
      </c>
      <c r="D5">
        <v>30</v>
      </c>
      <c r="E5">
        <v>38</v>
      </c>
      <c r="F5">
        <v>30</v>
      </c>
      <c r="G5">
        <v>1140</v>
      </c>
      <c r="H5">
        <f>B5-B25</f>
        <v>-2.25</v>
      </c>
      <c r="I5">
        <f>C5-C25</f>
        <v>-13.899999999999999</v>
      </c>
      <c r="J5">
        <f>D5-D25</f>
        <v>-2.75</v>
      </c>
      <c r="K5">
        <f t="shared" si="0"/>
        <v>5.0625</v>
      </c>
      <c r="L5">
        <f t="shared" si="1"/>
        <v>193.20999999999995</v>
      </c>
      <c r="M5">
        <f t="shared" si="2"/>
        <v>7.5625</v>
      </c>
    </row>
    <row r="6" spans="1:13" x14ac:dyDescent="0.25">
      <c r="A6">
        <v>4</v>
      </c>
      <c r="B6">
        <v>3</v>
      </c>
      <c r="C6">
        <v>50</v>
      </c>
      <c r="D6">
        <v>30</v>
      </c>
      <c r="E6">
        <v>150</v>
      </c>
      <c r="F6">
        <v>90</v>
      </c>
      <c r="G6">
        <v>1500</v>
      </c>
      <c r="H6">
        <f>B6-B25</f>
        <v>-0.25</v>
      </c>
      <c r="I6">
        <f>C6-C25</f>
        <v>-1.8999999999999986</v>
      </c>
      <c r="J6">
        <f>D6-D25</f>
        <v>-2.75</v>
      </c>
      <c r="K6">
        <f t="shared" si="0"/>
        <v>6.25E-2</v>
      </c>
      <c r="L6">
        <f t="shared" si="1"/>
        <v>3.6099999999999945</v>
      </c>
      <c r="M6">
        <f t="shared" si="2"/>
        <v>7.5625</v>
      </c>
    </row>
    <row r="7" spans="1:13" x14ac:dyDescent="0.25">
      <c r="A7">
        <v>5</v>
      </c>
      <c r="B7">
        <v>2</v>
      </c>
      <c r="C7">
        <v>48</v>
      </c>
      <c r="D7">
        <v>28</v>
      </c>
      <c r="E7">
        <v>96</v>
      </c>
      <c r="F7">
        <v>56</v>
      </c>
      <c r="G7">
        <v>1344</v>
      </c>
      <c r="H7">
        <f>B7-B25</f>
        <v>-1.25</v>
      </c>
      <c r="I7">
        <f>C7-C25</f>
        <v>-3.8999999999999986</v>
      </c>
      <c r="J7">
        <f>D7-D25</f>
        <v>-4.75</v>
      </c>
      <c r="K7">
        <f t="shared" si="0"/>
        <v>1.5625</v>
      </c>
      <c r="L7">
        <f t="shared" si="1"/>
        <v>15.209999999999988</v>
      </c>
      <c r="M7">
        <f t="shared" si="2"/>
        <v>22.5625</v>
      </c>
    </row>
    <row r="8" spans="1:13" x14ac:dyDescent="0.25">
      <c r="A8">
        <v>6</v>
      </c>
      <c r="B8">
        <v>3</v>
      </c>
      <c r="C8">
        <v>55</v>
      </c>
      <c r="D8">
        <v>30</v>
      </c>
      <c r="E8">
        <v>165</v>
      </c>
      <c r="F8">
        <v>90</v>
      </c>
      <c r="G8">
        <v>1650</v>
      </c>
      <c r="H8">
        <f>B8-B25</f>
        <v>-0.25</v>
      </c>
      <c r="I8">
        <f>C8-C25</f>
        <v>3.1000000000000014</v>
      </c>
      <c r="J8">
        <f>D8-D25</f>
        <v>-2.75</v>
      </c>
      <c r="K8">
        <f t="shared" si="0"/>
        <v>6.25E-2</v>
      </c>
      <c r="L8">
        <f t="shared" si="1"/>
        <v>9.6100000000000083</v>
      </c>
      <c r="M8">
        <f t="shared" si="2"/>
        <v>7.5625</v>
      </c>
    </row>
    <row r="9" spans="1:13" x14ac:dyDescent="0.25">
      <c r="A9">
        <v>7</v>
      </c>
      <c r="B9">
        <v>3</v>
      </c>
      <c r="C9">
        <v>53</v>
      </c>
      <c r="D9">
        <v>34</v>
      </c>
      <c r="E9">
        <v>159</v>
      </c>
      <c r="F9">
        <v>102</v>
      </c>
      <c r="G9">
        <v>1802</v>
      </c>
      <c r="H9">
        <f>B9-B25</f>
        <v>-0.25</v>
      </c>
      <c r="I9">
        <f>C9-C25</f>
        <v>1.1000000000000014</v>
      </c>
      <c r="J9">
        <f>D9-D25</f>
        <v>1.25</v>
      </c>
      <c r="K9">
        <f t="shared" si="0"/>
        <v>6.25E-2</v>
      </c>
      <c r="L9">
        <f t="shared" si="1"/>
        <v>1.2100000000000031</v>
      </c>
      <c r="M9">
        <f t="shared" si="2"/>
        <v>1.5625</v>
      </c>
    </row>
    <row r="10" spans="1:13" x14ac:dyDescent="0.25">
      <c r="A10">
        <v>8</v>
      </c>
      <c r="B10">
        <v>4</v>
      </c>
      <c r="C10">
        <v>55</v>
      </c>
      <c r="D10">
        <v>36</v>
      </c>
      <c r="E10">
        <v>220</v>
      </c>
      <c r="F10">
        <v>144</v>
      </c>
      <c r="G10">
        <v>1980</v>
      </c>
      <c r="H10">
        <f>B10-B25</f>
        <v>0.75</v>
      </c>
      <c r="I10">
        <f>C10-C25</f>
        <v>3.1000000000000014</v>
      </c>
      <c r="J10">
        <f>D10-D25</f>
        <v>3.25</v>
      </c>
      <c r="K10">
        <f t="shared" si="0"/>
        <v>0.5625</v>
      </c>
      <c r="L10">
        <f t="shared" si="1"/>
        <v>9.6100000000000083</v>
      </c>
      <c r="M10">
        <f t="shared" si="2"/>
        <v>10.5625</v>
      </c>
    </row>
    <row r="11" spans="1:13" x14ac:dyDescent="0.25">
      <c r="A11">
        <v>9</v>
      </c>
      <c r="B11">
        <v>4</v>
      </c>
      <c r="C11">
        <v>58</v>
      </c>
      <c r="D11">
        <v>32</v>
      </c>
      <c r="E11">
        <v>232</v>
      </c>
      <c r="F11">
        <v>128</v>
      </c>
      <c r="G11">
        <v>1856</v>
      </c>
      <c r="H11">
        <f>B11-B25</f>
        <v>0.75</v>
      </c>
      <c r="I11">
        <f>C11-C25</f>
        <v>6.1000000000000014</v>
      </c>
      <c r="J11">
        <f>D11-D25</f>
        <v>-0.75</v>
      </c>
      <c r="K11">
        <f t="shared" si="0"/>
        <v>0.5625</v>
      </c>
      <c r="L11">
        <f t="shared" si="1"/>
        <v>37.210000000000015</v>
      </c>
      <c r="M11">
        <f t="shared" si="2"/>
        <v>0.5625</v>
      </c>
    </row>
    <row r="12" spans="1:13" x14ac:dyDescent="0.25">
      <c r="A12">
        <v>10</v>
      </c>
      <c r="B12">
        <v>3</v>
      </c>
      <c r="C12">
        <v>40</v>
      </c>
      <c r="D12">
        <v>34</v>
      </c>
      <c r="E12">
        <v>120</v>
      </c>
      <c r="F12">
        <v>102</v>
      </c>
      <c r="G12">
        <v>1360</v>
      </c>
      <c r="H12">
        <f>B12-B25</f>
        <v>-0.25</v>
      </c>
      <c r="I12">
        <f>C12-C25</f>
        <v>-11.899999999999999</v>
      </c>
      <c r="J12">
        <f>D12-D25</f>
        <v>1.25</v>
      </c>
      <c r="K12">
        <f t="shared" si="0"/>
        <v>6.25E-2</v>
      </c>
      <c r="L12">
        <f t="shared" si="1"/>
        <v>141.60999999999996</v>
      </c>
      <c r="M12">
        <f t="shared" si="2"/>
        <v>1.5625</v>
      </c>
    </row>
    <row r="13" spans="1:13" x14ac:dyDescent="0.25">
      <c r="A13">
        <v>11</v>
      </c>
      <c r="B13">
        <v>5</v>
      </c>
      <c r="C13">
        <v>55</v>
      </c>
      <c r="D13">
        <v>38</v>
      </c>
      <c r="E13">
        <v>275</v>
      </c>
      <c r="F13">
        <v>190</v>
      </c>
      <c r="G13">
        <v>2090</v>
      </c>
      <c r="H13">
        <f>B13-B25</f>
        <v>1.75</v>
      </c>
      <c r="I13">
        <f>C13-C25</f>
        <v>3.1000000000000014</v>
      </c>
      <c r="J13">
        <f>D13-D25</f>
        <v>5.25</v>
      </c>
      <c r="K13">
        <f t="shared" si="0"/>
        <v>3.0625</v>
      </c>
      <c r="L13">
        <f t="shared" si="1"/>
        <v>9.6100000000000083</v>
      </c>
      <c r="M13">
        <f t="shared" si="2"/>
        <v>27.5625</v>
      </c>
    </row>
    <row r="14" spans="1:13" x14ac:dyDescent="0.25">
      <c r="A14">
        <v>12</v>
      </c>
      <c r="B14">
        <v>3</v>
      </c>
      <c r="C14">
        <v>48</v>
      </c>
      <c r="D14">
        <v>28</v>
      </c>
      <c r="E14">
        <v>144</v>
      </c>
      <c r="F14">
        <v>84</v>
      </c>
      <c r="G14">
        <v>1344</v>
      </c>
      <c r="H14">
        <f>B14-B25</f>
        <v>-0.25</v>
      </c>
      <c r="I14">
        <f>C14-C25</f>
        <v>-3.8999999999999986</v>
      </c>
      <c r="J14">
        <f>D14-D25</f>
        <v>-4.75</v>
      </c>
      <c r="K14">
        <f t="shared" si="0"/>
        <v>6.25E-2</v>
      </c>
      <c r="L14">
        <f t="shared" si="1"/>
        <v>15.209999999999988</v>
      </c>
      <c r="M14">
        <f t="shared" si="2"/>
        <v>22.5625</v>
      </c>
    </row>
    <row r="15" spans="1:13" x14ac:dyDescent="0.25">
      <c r="A15">
        <v>13</v>
      </c>
      <c r="B15">
        <v>3</v>
      </c>
      <c r="C15">
        <v>45</v>
      </c>
      <c r="D15">
        <v>30</v>
      </c>
      <c r="E15">
        <v>135</v>
      </c>
      <c r="F15">
        <v>90</v>
      </c>
      <c r="G15">
        <v>1350</v>
      </c>
      <c r="H15">
        <f>B15-B25</f>
        <v>-0.25</v>
      </c>
      <c r="I15">
        <f>C15-C25</f>
        <v>-6.8999999999999986</v>
      </c>
      <c r="J15">
        <f>D15-D25</f>
        <v>-2.75</v>
      </c>
      <c r="K15">
        <f t="shared" si="0"/>
        <v>6.25E-2</v>
      </c>
      <c r="L15">
        <f t="shared" si="1"/>
        <v>47.609999999999978</v>
      </c>
      <c r="M15">
        <f t="shared" si="2"/>
        <v>7.5625</v>
      </c>
    </row>
    <row r="16" spans="1:13" x14ac:dyDescent="0.25">
      <c r="A16">
        <v>14</v>
      </c>
      <c r="B16">
        <v>2</v>
      </c>
      <c r="C16">
        <v>55</v>
      </c>
      <c r="D16">
        <v>36</v>
      </c>
      <c r="E16">
        <v>110</v>
      </c>
      <c r="F16">
        <v>72</v>
      </c>
      <c r="G16">
        <v>1980</v>
      </c>
      <c r="H16">
        <f>B16-B25</f>
        <v>-1.25</v>
      </c>
      <c r="I16">
        <f>C16-C25</f>
        <v>3.1000000000000014</v>
      </c>
      <c r="J16">
        <f>D16-D25</f>
        <v>3.25</v>
      </c>
      <c r="K16">
        <f t="shared" si="0"/>
        <v>1.5625</v>
      </c>
      <c r="L16">
        <f t="shared" si="1"/>
        <v>9.6100000000000083</v>
      </c>
      <c r="M16">
        <f t="shared" si="2"/>
        <v>10.5625</v>
      </c>
    </row>
    <row r="17" spans="1:13" x14ac:dyDescent="0.25">
      <c r="A17">
        <v>15</v>
      </c>
      <c r="B17">
        <v>4</v>
      </c>
      <c r="C17">
        <v>60</v>
      </c>
      <c r="D17">
        <v>34</v>
      </c>
      <c r="E17">
        <v>240</v>
      </c>
      <c r="F17">
        <v>136</v>
      </c>
      <c r="G17">
        <v>2040</v>
      </c>
      <c r="H17">
        <f>B17-B25</f>
        <v>0.75</v>
      </c>
      <c r="I17">
        <f>C17-C25</f>
        <v>8.1000000000000014</v>
      </c>
      <c r="J17">
        <f>D17-D25</f>
        <v>1.25</v>
      </c>
      <c r="K17">
        <f t="shared" si="0"/>
        <v>0.5625</v>
      </c>
      <c r="L17">
        <f t="shared" si="1"/>
        <v>65.610000000000028</v>
      </c>
      <c r="M17">
        <f t="shared" si="2"/>
        <v>1.5625</v>
      </c>
    </row>
    <row r="18" spans="1:13" x14ac:dyDescent="0.25">
      <c r="A18">
        <v>16</v>
      </c>
      <c r="B18">
        <v>5</v>
      </c>
      <c r="C18">
        <v>60</v>
      </c>
      <c r="D18">
        <v>38</v>
      </c>
      <c r="E18">
        <v>300</v>
      </c>
      <c r="F18">
        <v>190</v>
      </c>
      <c r="G18">
        <v>2280</v>
      </c>
      <c r="H18">
        <f>B18-B25</f>
        <v>1.75</v>
      </c>
      <c r="I18">
        <f>C18-C25</f>
        <v>8.1000000000000014</v>
      </c>
      <c r="J18">
        <f>D18-D25</f>
        <v>5.25</v>
      </c>
      <c r="K18">
        <f t="shared" si="0"/>
        <v>3.0625</v>
      </c>
      <c r="L18">
        <f t="shared" si="1"/>
        <v>65.610000000000028</v>
      </c>
      <c r="M18">
        <f t="shared" si="2"/>
        <v>27.5625</v>
      </c>
    </row>
    <row r="19" spans="1:13" x14ac:dyDescent="0.25">
      <c r="A19">
        <v>17</v>
      </c>
      <c r="B19">
        <v>5</v>
      </c>
      <c r="C19">
        <v>60</v>
      </c>
      <c r="D19">
        <v>42</v>
      </c>
      <c r="E19">
        <v>300</v>
      </c>
      <c r="F19">
        <v>210</v>
      </c>
      <c r="G19">
        <v>2520</v>
      </c>
      <c r="H19">
        <f>B19-B25</f>
        <v>1.75</v>
      </c>
      <c r="I19">
        <f>C19-C25</f>
        <v>8.1000000000000014</v>
      </c>
      <c r="J19">
        <f>D19-D25</f>
        <v>9.25</v>
      </c>
      <c r="K19">
        <f t="shared" si="0"/>
        <v>3.0625</v>
      </c>
      <c r="L19">
        <f t="shared" si="1"/>
        <v>65.610000000000028</v>
      </c>
      <c r="M19">
        <f t="shared" si="2"/>
        <v>85.5625</v>
      </c>
    </row>
    <row r="20" spans="1:13" x14ac:dyDescent="0.25">
      <c r="A20">
        <v>18</v>
      </c>
      <c r="B20">
        <v>5</v>
      </c>
      <c r="C20">
        <v>65</v>
      </c>
      <c r="D20">
        <v>38</v>
      </c>
      <c r="E20">
        <v>325</v>
      </c>
      <c r="F20">
        <v>190</v>
      </c>
      <c r="G20">
        <v>2470</v>
      </c>
      <c r="H20">
        <f>B20-B25</f>
        <v>1.75</v>
      </c>
      <c r="I20">
        <f>C20-C25</f>
        <v>13.100000000000001</v>
      </c>
      <c r="J20">
        <f>D20-D25</f>
        <v>5.25</v>
      </c>
      <c r="K20">
        <f t="shared" si="0"/>
        <v>3.0625</v>
      </c>
      <c r="L20">
        <f t="shared" si="1"/>
        <v>171.61000000000004</v>
      </c>
      <c r="M20">
        <f t="shared" si="2"/>
        <v>27.5625</v>
      </c>
    </row>
    <row r="21" spans="1:13" x14ac:dyDescent="0.25">
      <c r="A21">
        <v>19</v>
      </c>
      <c r="B21">
        <v>4</v>
      </c>
      <c r="C21">
        <v>50</v>
      </c>
      <c r="D21">
        <v>34</v>
      </c>
      <c r="E21">
        <v>200</v>
      </c>
      <c r="F21">
        <v>136</v>
      </c>
      <c r="G21">
        <v>1700</v>
      </c>
      <c r="H21">
        <f>B21-B25</f>
        <v>0.75</v>
      </c>
      <c r="I21">
        <f>C21-C25</f>
        <v>-1.8999999999999986</v>
      </c>
      <c r="J21">
        <f>D21-D25</f>
        <v>1.25</v>
      </c>
      <c r="K21">
        <f t="shared" si="0"/>
        <v>0.5625</v>
      </c>
      <c r="L21">
        <f t="shared" si="1"/>
        <v>3.6099999999999945</v>
      </c>
      <c r="M21">
        <f t="shared" si="2"/>
        <v>1.5625</v>
      </c>
    </row>
    <row r="22" spans="1:13" x14ac:dyDescent="0.25">
      <c r="A22">
        <v>20</v>
      </c>
      <c r="B22">
        <v>3</v>
      </c>
      <c r="C22">
        <v>58</v>
      </c>
      <c r="D22">
        <v>38</v>
      </c>
      <c r="E22">
        <v>174</v>
      </c>
      <c r="F22">
        <v>114</v>
      </c>
      <c r="G22">
        <v>2204</v>
      </c>
      <c r="H22">
        <f>B22-B25</f>
        <v>-0.25</v>
      </c>
      <c r="I22">
        <f>C22-C25</f>
        <v>6.1000000000000014</v>
      </c>
      <c r="J22">
        <f>D22-D25</f>
        <v>5.25</v>
      </c>
      <c r="K22">
        <f t="shared" si="0"/>
        <v>6.25E-2</v>
      </c>
      <c r="L22">
        <f t="shared" si="1"/>
        <v>37.210000000000015</v>
      </c>
      <c r="M22">
        <f t="shared" si="2"/>
        <v>27.5625</v>
      </c>
    </row>
    <row r="23" spans="1:13" x14ac:dyDescent="0.25">
      <c r="B23" s="1">
        <f>SUM(B3:B22)</f>
        <v>65</v>
      </c>
      <c r="C23" s="1">
        <f t="shared" ref="C23:G23" si="3">SUM(C3:C22)</f>
        <v>1038</v>
      </c>
      <c r="D23" s="1">
        <f t="shared" si="3"/>
        <v>655</v>
      </c>
      <c r="E23" s="1">
        <f t="shared" si="3"/>
        <v>3513</v>
      </c>
      <c r="F23" s="1">
        <f t="shared" si="3"/>
        <v>2219</v>
      </c>
      <c r="G23" s="1">
        <f t="shared" si="3"/>
        <v>34510</v>
      </c>
      <c r="K23" s="1">
        <f>SUM(K3:K22)</f>
        <v>29.75</v>
      </c>
      <c r="L23" s="1">
        <f t="shared" ref="L23:M23" si="4">SUM(L3:L22)</f>
        <v>1091.8</v>
      </c>
      <c r="M23" s="1">
        <f t="shared" si="4"/>
        <v>521.75</v>
      </c>
    </row>
    <row r="24" spans="1:13" x14ac:dyDescent="0.25">
      <c r="B24" s="1">
        <f>COUNT(B3:B22)</f>
        <v>20</v>
      </c>
      <c r="C24" s="1">
        <f t="shared" ref="C24:G24" si="5">COUNT(C3:C22)</f>
        <v>20</v>
      </c>
      <c r="D24" s="1">
        <f t="shared" si="5"/>
        <v>20</v>
      </c>
      <c r="E24" s="1">
        <f t="shared" si="5"/>
        <v>20</v>
      </c>
      <c r="F24" s="1">
        <f t="shared" si="5"/>
        <v>20</v>
      </c>
      <c r="G24" s="1">
        <f t="shared" si="5"/>
        <v>20</v>
      </c>
    </row>
    <row r="25" spans="1:13" x14ac:dyDescent="0.25">
      <c r="B25" s="1">
        <f>B23/B24</f>
        <v>3.25</v>
      </c>
      <c r="C25" s="1">
        <f t="shared" ref="C25:G25" si="6">C23/C24</f>
        <v>51.9</v>
      </c>
      <c r="D25" s="1">
        <f t="shared" si="6"/>
        <v>32.75</v>
      </c>
      <c r="E25" s="1">
        <f t="shared" si="6"/>
        <v>175.65</v>
      </c>
      <c r="F25" s="1">
        <f t="shared" si="6"/>
        <v>110.95</v>
      </c>
      <c r="G25" s="1">
        <f t="shared" si="6"/>
        <v>1725.5</v>
      </c>
    </row>
    <row r="31" spans="1:13" x14ac:dyDescent="0.25">
      <c r="D31">
        <f>C23*B23</f>
        <v>67470</v>
      </c>
    </row>
    <row r="32" spans="1:13" x14ac:dyDescent="0.25">
      <c r="D32">
        <f>D31/20</f>
        <v>3373.5</v>
      </c>
      <c r="G32">
        <f>1038*65</f>
        <v>67470</v>
      </c>
      <c r="H32">
        <f>655*65</f>
        <v>42575</v>
      </c>
      <c r="I32">
        <f>1038*655</f>
        <v>679890</v>
      </c>
    </row>
    <row r="33" spans="4:9" x14ac:dyDescent="0.25">
      <c r="D33">
        <f>E23-D32</f>
        <v>139.5</v>
      </c>
      <c r="G33">
        <f>G32/20</f>
        <v>3373.5</v>
      </c>
      <c r="H33">
        <f>H32/20</f>
        <v>2128.75</v>
      </c>
      <c r="I33">
        <f>I32/20</f>
        <v>33994.5</v>
      </c>
    </row>
    <row r="34" spans="4:9" x14ac:dyDescent="0.25">
      <c r="G34">
        <f>E23-G33</f>
        <v>139.5</v>
      </c>
      <c r="H34">
        <f>F23-H33</f>
        <v>90.25</v>
      </c>
      <c r="I34">
        <f>G23-I33</f>
        <v>515.5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abSelected="1" topLeftCell="A16" workbookViewId="0">
      <selection activeCell="L35" sqref="L35"/>
    </sheetView>
  </sheetViews>
  <sheetFormatPr defaultRowHeight="15" x14ac:dyDescent="0.25"/>
  <cols>
    <col min="8" max="8" width="10.140625" bestFit="1" customWidth="1"/>
    <col min="9" max="10" width="12.140625" bestFit="1" customWidth="1"/>
    <col min="11" max="11" width="22.28515625" bestFit="1" customWidth="1"/>
    <col min="12" max="12" width="24.28515625" bestFit="1" customWidth="1"/>
    <col min="13" max="13" width="22.28515625" bestFit="1" customWidth="1"/>
  </cols>
  <sheetData>
    <row r="2" spans="1:13" x14ac:dyDescent="0.25">
      <c r="B2" t="s">
        <v>12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</v>
      </c>
      <c r="I2" t="s">
        <v>22</v>
      </c>
      <c r="J2" t="s">
        <v>23</v>
      </c>
      <c r="K2" t="s">
        <v>26</v>
      </c>
      <c r="L2" t="s">
        <v>25</v>
      </c>
      <c r="M2" t="s">
        <v>24</v>
      </c>
    </row>
    <row r="3" spans="1:13" x14ac:dyDescent="0.25">
      <c r="A3">
        <v>1</v>
      </c>
      <c r="B3">
        <v>251.3</v>
      </c>
      <c r="C3">
        <v>41.9</v>
      </c>
      <c r="D3">
        <v>29.1</v>
      </c>
      <c r="E3">
        <f>B3*C3</f>
        <v>10529.47</v>
      </c>
      <c r="F3">
        <f>D3*B3</f>
        <v>7312.8300000000008</v>
      </c>
      <c r="G3">
        <f>C3*D3</f>
        <v>1219.29</v>
      </c>
      <c r="H3">
        <f>B3-B22</f>
        <v>-37.100000000000023</v>
      </c>
      <c r="I3">
        <f>C3-C22</f>
        <v>-13.452941176470581</v>
      </c>
      <c r="J3">
        <f>D3-D22</f>
        <v>-1.7999999999999972</v>
      </c>
      <c r="K3">
        <f>POWER(H3,2)</f>
        <v>1376.4100000000017</v>
      </c>
      <c r="L3">
        <f>POWER(I3,2)</f>
        <v>180.98162629757766</v>
      </c>
      <c r="M3">
        <f>POWER(J3,2)</f>
        <v>3.2399999999999896</v>
      </c>
    </row>
    <row r="4" spans="1:13" x14ac:dyDescent="0.25">
      <c r="A4">
        <v>2</v>
      </c>
      <c r="B4">
        <v>251.3</v>
      </c>
      <c r="C4">
        <v>43.4</v>
      </c>
      <c r="D4">
        <v>29.3</v>
      </c>
      <c r="E4">
        <f t="shared" ref="E4:E19" si="0">B4*C4</f>
        <v>10906.42</v>
      </c>
      <c r="F4">
        <f t="shared" ref="F4:F19" si="1">D4*B4</f>
        <v>7363.09</v>
      </c>
      <c r="G4">
        <f t="shared" ref="G4:G19" si="2">C4*D4</f>
        <v>1271.6199999999999</v>
      </c>
      <c r="H4">
        <f>B4-B22</f>
        <v>-37.100000000000023</v>
      </c>
      <c r="I4">
        <f>C4-C22</f>
        <v>-11.952941176470581</v>
      </c>
      <c r="J4">
        <f>D4-D22</f>
        <v>-1.5999999999999979</v>
      </c>
      <c r="K4">
        <f t="shared" ref="K4:M22" si="3">POWER(H4,2)</f>
        <v>1376.4100000000017</v>
      </c>
      <c r="L4">
        <f t="shared" si="3"/>
        <v>142.87280276816591</v>
      </c>
      <c r="M4">
        <f t="shared" si="3"/>
        <v>2.5599999999999934</v>
      </c>
    </row>
    <row r="5" spans="1:13" x14ac:dyDescent="0.25">
      <c r="A5">
        <v>3</v>
      </c>
      <c r="B5">
        <v>248.3</v>
      </c>
      <c r="C5">
        <v>43.9</v>
      </c>
      <c r="D5">
        <v>29.5</v>
      </c>
      <c r="E5">
        <f t="shared" si="0"/>
        <v>10900.37</v>
      </c>
      <c r="F5">
        <f t="shared" si="1"/>
        <v>7324.85</v>
      </c>
      <c r="G5">
        <f t="shared" si="2"/>
        <v>1295.05</v>
      </c>
      <c r="H5">
        <f>B5-B22</f>
        <v>-40.100000000000023</v>
      </c>
      <c r="I5">
        <f>C5-C22</f>
        <v>-11.452941176470581</v>
      </c>
      <c r="J5">
        <f>D5-D22</f>
        <v>-1.3999999999999986</v>
      </c>
      <c r="K5">
        <f t="shared" si="3"/>
        <v>1608.0100000000018</v>
      </c>
      <c r="L5">
        <f t="shared" si="3"/>
        <v>131.16986159169534</v>
      </c>
      <c r="M5">
        <f t="shared" si="3"/>
        <v>1.959999999999996</v>
      </c>
    </row>
    <row r="6" spans="1:13" x14ac:dyDescent="0.25">
      <c r="A6">
        <v>4</v>
      </c>
      <c r="B6">
        <v>267.5</v>
      </c>
      <c r="C6">
        <v>44.5</v>
      </c>
      <c r="D6">
        <v>29.7</v>
      </c>
      <c r="E6">
        <f t="shared" si="0"/>
        <v>11903.75</v>
      </c>
      <c r="F6">
        <f t="shared" si="1"/>
        <v>7944.75</v>
      </c>
      <c r="G6">
        <f t="shared" si="2"/>
        <v>1321.6499999999999</v>
      </c>
      <c r="H6">
        <f>B6-B22</f>
        <v>-20.900000000000034</v>
      </c>
      <c r="I6">
        <f>C6-C22</f>
        <v>-10.85294117647058</v>
      </c>
      <c r="J6">
        <f>D6-D22</f>
        <v>-1.1999999999999993</v>
      </c>
      <c r="K6">
        <f t="shared" si="3"/>
        <v>436.81000000000142</v>
      </c>
      <c r="L6">
        <f t="shared" si="3"/>
        <v>117.78633217993061</v>
      </c>
      <c r="M6">
        <f t="shared" si="3"/>
        <v>1.4399999999999984</v>
      </c>
    </row>
    <row r="7" spans="1:13" x14ac:dyDescent="0.25">
      <c r="A7">
        <v>5</v>
      </c>
      <c r="B7">
        <v>273</v>
      </c>
      <c r="C7">
        <v>47.3</v>
      </c>
      <c r="D7">
        <v>29.9</v>
      </c>
      <c r="E7">
        <f t="shared" si="0"/>
        <v>12912.9</v>
      </c>
      <c r="F7">
        <f t="shared" si="1"/>
        <v>8162.7</v>
      </c>
      <c r="G7">
        <f t="shared" si="2"/>
        <v>1414.2699999999998</v>
      </c>
      <c r="H7">
        <f>B7-B22</f>
        <v>-15.400000000000034</v>
      </c>
      <c r="I7">
        <f>C7-C22</f>
        <v>-8.0529411764705827</v>
      </c>
      <c r="J7">
        <f>D7-D22</f>
        <v>-1</v>
      </c>
      <c r="K7">
        <f t="shared" si="3"/>
        <v>237.16000000000105</v>
      </c>
      <c r="L7">
        <f t="shared" si="3"/>
        <v>64.849861591695415</v>
      </c>
      <c r="M7">
        <f t="shared" si="3"/>
        <v>1</v>
      </c>
    </row>
    <row r="8" spans="1:13" x14ac:dyDescent="0.25">
      <c r="A8">
        <v>6</v>
      </c>
      <c r="B8">
        <v>276.5</v>
      </c>
      <c r="C8">
        <v>47.5</v>
      </c>
      <c r="D8">
        <v>30.3</v>
      </c>
      <c r="E8">
        <f t="shared" si="0"/>
        <v>13133.75</v>
      </c>
      <c r="F8">
        <f t="shared" si="1"/>
        <v>8377.9500000000007</v>
      </c>
      <c r="G8">
        <f t="shared" si="2"/>
        <v>1439.25</v>
      </c>
      <c r="H8">
        <f>B8-B22</f>
        <v>-11.900000000000034</v>
      </c>
      <c r="I8">
        <f>C8-C22</f>
        <v>-7.8529411764705799</v>
      </c>
      <c r="J8">
        <f>D8-D22</f>
        <v>-0.59999999999999787</v>
      </c>
      <c r="K8">
        <f t="shared" si="3"/>
        <v>141.61000000000081</v>
      </c>
      <c r="L8">
        <f t="shared" si="3"/>
        <v>61.668685121107139</v>
      </c>
      <c r="M8">
        <f t="shared" si="3"/>
        <v>0.35999999999999743</v>
      </c>
    </row>
    <row r="9" spans="1:13" x14ac:dyDescent="0.25">
      <c r="A9">
        <v>7</v>
      </c>
      <c r="B9">
        <v>270.3</v>
      </c>
      <c r="C9">
        <v>47.9</v>
      </c>
      <c r="D9">
        <v>30.5</v>
      </c>
      <c r="E9">
        <f t="shared" si="0"/>
        <v>12947.37</v>
      </c>
      <c r="F9">
        <f t="shared" si="1"/>
        <v>8244.15</v>
      </c>
      <c r="G9">
        <f t="shared" si="2"/>
        <v>1460.95</v>
      </c>
      <c r="H9">
        <f>B9-B22</f>
        <v>-18.100000000000023</v>
      </c>
      <c r="I9">
        <f>C9-C22</f>
        <v>-7.4529411764705813</v>
      </c>
      <c r="J9">
        <f>D9-D22</f>
        <v>-0.39999999999999858</v>
      </c>
      <c r="K9">
        <f t="shared" si="3"/>
        <v>327.61000000000081</v>
      </c>
      <c r="L9">
        <f t="shared" si="3"/>
        <v>55.546332179930694</v>
      </c>
      <c r="M9">
        <f t="shared" si="3"/>
        <v>0.15999999999999887</v>
      </c>
    </row>
    <row r="10" spans="1:13" x14ac:dyDescent="0.25">
      <c r="A10">
        <v>8</v>
      </c>
      <c r="B10">
        <v>274.89999999999998</v>
      </c>
      <c r="C10">
        <v>50.2</v>
      </c>
      <c r="D10">
        <v>30.7</v>
      </c>
      <c r="E10">
        <f t="shared" si="0"/>
        <v>13799.98</v>
      </c>
      <c r="F10">
        <f t="shared" si="1"/>
        <v>8439.4299999999985</v>
      </c>
      <c r="G10">
        <f t="shared" si="2"/>
        <v>1541.14</v>
      </c>
      <c r="H10">
        <f>B10-B22</f>
        <v>-13.500000000000057</v>
      </c>
      <c r="I10">
        <f>C10-C22</f>
        <v>-5.152941176470577</v>
      </c>
      <c r="J10">
        <f>D10-D22</f>
        <v>-0.19999999999999929</v>
      </c>
      <c r="K10">
        <f t="shared" si="3"/>
        <v>182.25000000000153</v>
      </c>
      <c r="L10">
        <f t="shared" si="3"/>
        <v>26.552802768165975</v>
      </c>
      <c r="M10">
        <f t="shared" si="3"/>
        <v>3.9999999999999716E-2</v>
      </c>
    </row>
    <row r="11" spans="1:13" x14ac:dyDescent="0.25">
      <c r="A11">
        <v>9</v>
      </c>
      <c r="B11">
        <v>285</v>
      </c>
      <c r="C11">
        <v>52.8</v>
      </c>
      <c r="D11">
        <v>30.8</v>
      </c>
      <c r="E11">
        <f t="shared" si="0"/>
        <v>15048</v>
      </c>
      <c r="F11">
        <f t="shared" si="1"/>
        <v>8778</v>
      </c>
      <c r="G11">
        <f t="shared" si="2"/>
        <v>1626.24</v>
      </c>
      <c r="H11">
        <f>B11-B22</f>
        <v>-3.4000000000000341</v>
      </c>
      <c r="I11">
        <f>C11-C22</f>
        <v>-2.5529411764705827</v>
      </c>
      <c r="J11">
        <f>D11-D22</f>
        <v>-9.9999999999997868E-2</v>
      </c>
      <c r="K11">
        <f t="shared" si="3"/>
        <v>11.560000000000231</v>
      </c>
      <c r="L11">
        <f t="shared" si="3"/>
        <v>6.5175086505190034</v>
      </c>
      <c r="M11">
        <f t="shared" si="3"/>
        <v>9.9999999999995735E-3</v>
      </c>
    </row>
    <row r="12" spans="1:13" x14ac:dyDescent="0.25">
      <c r="A12">
        <v>10</v>
      </c>
      <c r="B12">
        <v>290</v>
      </c>
      <c r="C12">
        <v>53.2</v>
      </c>
      <c r="D12">
        <v>30.9</v>
      </c>
      <c r="E12">
        <f t="shared" si="0"/>
        <v>15428</v>
      </c>
      <c r="F12">
        <f t="shared" si="1"/>
        <v>8961</v>
      </c>
      <c r="G12">
        <f t="shared" si="2"/>
        <v>1643.88</v>
      </c>
      <c r="H12">
        <f>B12-B22</f>
        <v>1.5999999999999659</v>
      </c>
      <c r="I12">
        <f>C12-C22</f>
        <v>-2.152941176470577</v>
      </c>
      <c r="J12">
        <f>D12-D22</f>
        <v>0</v>
      </c>
      <c r="K12">
        <f t="shared" si="3"/>
        <v>2.5599999999998908</v>
      </c>
      <c r="L12">
        <f t="shared" si="3"/>
        <v>4.635155709342512</v>
      </c>
      <c r="M12">
        <f t="shared" si="3"/>
        <v>0</v>
      </c>
    </row>
    <row r="13" spans="1:13" x14ac:dyDescent="0.25">
      <c r="A13">
        <v>11</v>
      </c>
      <c r="B13">
        <v>297</v>
      </c>
      <c r="C13">
        <v>56.7</v>
      </c>
      <c r="D13">
        <v>31.5</v>
      </c>
      <c r="E13">
        <f t="shared" si="0"/>
        <v>16839.900000000001</v>
      </c>
      <c r="F13">
        <f t="shared" si="1"/>
        <v>9355.5</v>
      </c>
      <c r="G13">
        <f t="shared" si="2"/>
        <v>1786.0500000000002</v>
      </c>
      <c r="H13">
        <f>B13-B22</f>
        <v>8.5999999999999659</v>
      </c>
      <c r="I13">
        <f>C13-C22</f>
        <v>1.347058823529423</v>
      </c>
      <c r="J13">
        <f>D13-D22</f>
        <v>0.60000000000000142</v>
      </c>
      <c r="K13">
        <f t="shared" si="3"/>
        <v>73.959999999999411</v>
      </c>
      <c r="L13">
        <f t="shared" si="3"/>
        <v>1.8145674740484732</v>
      </c>
      <c r="M13">
        <f t="shared" si="3"/>
        <v>0.36000000000000171</v>
      </c>
    </row>
    <row r="14" spans="1:13" x14ac:dyDescent="0.25">
      <c r="A14">
        <v>12</v>
      </c>
      <c r="B14">
        <v>302.5</v>
      </c>
      <c r="C14">
        <v>57</v>
      </c>
      <c r="D14">
        <v>31.7</v>
      </c>
      <c r="E14">
        <f t="shared" si="0"/>
        <v>17242.5</v>
      </c>
      <c r="F14">
        <f t="shared" si="1"/>
        <v>9589.25</v>
      </c>
      <c r="G14">
        <f t="shared" si="2"/>
        <v>1806.8999999999999</v>
      </c>
      <c r="H14">
        <f>B14-B22</f>
        <v>14.099999999999966</v>
      </c>
      <c r="I14">
        <f>C14-C22</f>
        <v>1.6470588235294201</v>
      </c>
      <c r="J14">
        <f>D14-D22</f>
        <v>0.80000000000000071</v>
      </c>
      <c r="K14">
        <f t="shared" si="3"/>
        <v>198.80999999999904</v>
      </c>
      <c r="L14">
        <f t="shared" si="3"/>
        <v>2.7128027681661173</v>
      </c>
      <c r="M14">
        <f t="shared" si="3"/>
        <v>0.64000000000000112</v>
      </c>
    </row>
    <row r="15" spans="1:13" x14ac:dyDescent="0.25">
      <c r="A15">
        <v>13</v>
      </c>
      <c r="B15">
        <v>304.5</v>
      </c>
      <c r="C15">
        <v>63.5</v>
      </c>
      <c r="D15">
        <v>31.9</v>
      </c>
      <c r="E15">
        <f t="shared" si="0"/>
        <v>19335.75</v>
      </c>
      <c r="F15">
        <f t="shared" si="1"/>
        <v>9713.5499999999993</v>
      </c>
      <c r="G15">
        <f t="shared" si="2"/>
        <v>2025.6499999999999</v>
      </c>
      <c r="H15">
        <f>B15-B22</f>
        <v>16.099999999999966</v>
      </c>
      <c r="I15">
        <f>C15-C22</f>
        <v>8.1470588235294201</v>
      </c>
      <c r="J15">
        <f>D15-D22</f>
        <v>1</v>
      </c>
      <c r="K15">
        <f t="shared" si="3"/>
        <v>259.2099999999989</v>
      </c>
      <c r="L15">
        <f t="shared" si="3"/>
        <v>66.374567474048575</v>
      </c>
      <c r="M15">
        <f t="shared" si="3"/>
        <v>1</v>
      </c>
    </row>
    <row r="16" spans="1:13" x14ac:dyDescent="0.25">
      <c r="A16">
        <v>14</v>
      </c>
      <c r="B16">
        <v>309.3</v>
      </c>
      <c r="C16">
        <v>65.3</v>
      </c>
      <c r="D16">
        <v>32</v>
      </c>
      <c r="E16">
        <f t="shared" si="0"/>
        <v>20197.29</v>
      </c>
      <c r="F16">
        <f t="shared" si="1"/>
        <v>9897.6</v>
      </c>
      <c r="G16">
        <f t="shared" si="2"/>
        <v>2089.6</v>
      </c>
      <c r="H16">
        <f>B16-B22</f>
        <v>20.899999999999977</v>
      </c>
      <c r="I16">
        <f>C16-C22</f>
        <v>9.9470588235294173</v>
      </c>
      <c r="J16">
        <f>D16-D22</f>
        <v>1.1000000000000014</v>
      </c>
      <c r="K16">
        <f t="shared" si="3"/>
        <v>436.80999999999904</v>
      </c>
      <c r="L16">
        <f t="shared" si="3"/>
        <v>98.943979238754437</v>
      </c>
      <c r="M16">
        <f t="shared" si="3"/>
        <v>1.2100000000000031</v>
      </c>
    </row>
    <row r="17" spans="1:13" x14ac:dyDescent="0.25">
      <c r="A17">
        <v>15</v>
      </c>
      <c r="B17">
        <v>321.7</v>
      </c>
      <c r="C17">
        <v>71.099999999999994</v>
      </c>
      <c r="D17">
        <v>32.1</v>
      </c>
      <c r="E17">
        <f t="shared" si="0"/>
        <v>22872.87</v>
      </c>
      <c r="F17">
        <f t="shared" si="1"/>
        <v>10326.57</v>
      </c>
      <c r="G17">
        <f t="shared" si="2"/>
        <v>2282.31</v>
      </c>
      <c r="H17">
        <f>B17-B22</f>
        <v>33.299999999999955</v>
      </c>
      <c r="I17">
        <f>C17-C22</f>
        <v>15.747058823529414</v>
      </c>
      <c r="J17">
        <f>D17-D22</f>
        <v>1.2000000000000028</v>
      </c>
      <c r="K17">
        <f t="shared" si="3"/>
        <v>1108.8899999999969</v>
      </c>
      <c r="L17">
        <f t="shared" si="3"/>
        <v>247.96986159169558</v>
      </c>
      <c r="M17">
        <f t="shared" si="3"/>
        <v>1.4400000000000068</v>
      </c>
    </row>
    <row r="18" spans="1:13" x14ac:dyDescent="0.25">
      <c r="A18">
        <v>16</v>
      </c>
      <c r="B18">
        <v>330.7</v>
      </c>
      <c r="C18">
        <v>77</v>
      </c>
      <c r="D18">
        <v>32.5</v>
      </c>
      <c r="E18">
        <f t="shared" si="0"/>
        <v>25463.899999999998</v>
      </c>
      <c r="F18">
        <f t="shared" si="1"/>
        <v>10747.75</v>
      </c>
      <c r="G18">
        <f t="shared" si="2"/>
        <v>2502.5</v>
      </c>
      <c r="H18">
        <f>B18-B22</f>
        <v>42.299999999999955</v>
      </c>
      <c r="I18">
        <f>C18-C22</f>
        <v>21.64705882352942</v>
      </c>
      <c r="J18">
        <f>D18-D22</f>
        <v>1.6000000000000014</v>
      </c>
      <c r="K18">
        <f t="shared" si="3"/>
        <v>1789.2899999999961</v>
      </c>
      <c r="L18">
        <f t="shared" si="3"/>
        <v>468.59515570934292</v>
      </c>
      <c r="M18">
        <f t="shared" si="3"/>
        <v>2.5600000000000045</v>
      </c>
    </row>
    <row r="19" spans="1:13" x14ac:dyDescent="0.25">
      <c r="A19">
        <v>17</v>
      </c>
      <c r="B19">
        <v>349</v>
      </c>
      <c r="C19">
        <v>77.8</v>
      </c>
      <c r="D19">
        <v>32.9</v>
      </c>
      <c r="E19">
        <f t="shared" si="0"/>
        <v>27152.2</v>
      </c>
      <c r="F19">
        <f t="shared" si="1"/>
        <v>11482.1</v>
      </c>
      <c r="G19">
        <f t="shared" si="2"/>
        <v>2559.62</v>
      </c>
      <c r="H19">
        <f>B19-B22</f>
        <v>60.599999999999966</v>
      </c>
      <c r="I19">
        <f>C19-C22</f>
        <v>22.447058823529417</v>
      </c>
      <c r="J19">
        <f>D19-D22</f>
        <v>2</v>
      </c>
      <c r="K19">
        <f t="shared" si="3"/>
        <v>3672.359999999996</v>
      </c>
      <c r="L19">
        <f t="shared" si="3"/>
        <v>503.87044982698984</v>
      </c>
      <c r="M19">
        <f t="shared" si="3"/>
        <v>4</v>
      </c>
    </row>
    <row r="20" spans="1:13" x14ac:dyDescent="0.25">
      <c r="B20" s="1">
        <f>SUM(B3:B19)</f>
        <v>4902.8</v>
      </c>
      <c r="C20" s="1">
        <f>SUM(C3:C19)</f>
        <v>940.99999999999989</v>
      </c>
      <c r="D20" s="1">
        <f>SUM(D3:D19)</f>
        <v>525.29999999999995</v>
      </c>
      <c r="E20" s="1">
        <f>SUM(E3:E19)</f>
        <v>276614.42</v>
      </c>
      <c r="F20" s="1">
        <f>SUM(F3:F19)</f>
        <v>152021.07</v>
      </c>
      <c r="G20" s="1">
        <f>SUM(G3:G19)</f>
        <v>29285.97</v>
      </c>
      <c r="K20" s="1">
        <f>SUM(K3:K19)</f>
        <v>13239.719999999998</v>
      </c>
      <c r="L20" s="1">
        <f t="shared" ref="L20:M20" si="4">SUM(L3:L19)</f>
        <v>2182.8623529411761</v>
      </c>
      <c r="M20" s="1">
        <f t="shared" si="4"/>
        <v>21.979999999999986</v>
      </c>
    </row>
    <row r="21" spans="1:13" x14ac:dyDescent="0.25">
      <c r="B21" s="1">
        <f>COUNT(B3:B19)</f>
        <v>17</v>
      </c>
      <c r="C21" s="1">
        <f t="shared" ref="C21:G21" si="5">COUNT(C3:C19)</f>
        <v>17</v>
      </c>
      <c r="D21" s="1">
        <f t="shared" si="5"/>
        <v>17</v>
      </c>
      <c r="E21" s="1">
        <f t="shared" si="5"/>
        <v>17</v>
      </c>
      <c r="F21" s="1">
        <f t="shared" si="5"/>
        <v>17</v>
      </c>
      <c r="G21" s="1">
        <f t="shared" si="5"/>
        <v>17</v>
      </c>
    </row>
    <row r="22" spans="1:13" x14ac:dyDescent="0.25">
      <c r="B22" s="1">
        <f>B20/B21</f>
        <v>288.40000000000003</v>
      </c>
      <c r="C22" s="1">
        <f t="shared" ref="C22:G22" si="6">C20/C21</f>
        <v>55.35294117647058</v>
      </c>
      <c r="D22" s="1">
        <f t="shared" si="6"/>
        <v>30.9</v>
      </c>
      <c r="E22" s="1">
        <f t="shared" si="6"/>
        <v>16271.436470588234</v>
      </c>
      <c r="F22" s="1">
        <f t="shared" si="6"/>
        <v>8942.4158823529415</v>
      </c>
      <c r="G22" s="1">
        <f t="shared" si="6"/>
        <v>1722.7041176470589</v>
      </c>
      <c r="L22" t="s">
        <v>27</v>
      </c>
    </row>
    <row r="23" spans="1:13" x14ac:dyDescent="0.25">
      <c r="B23" s="1"/>
      <c r="C23" s="1"/>
      <c r="D23" s="1"/>
      <c r="E23" s="1"/>
      <c r="F23" s="1"/>
      <c r="G23" s="1"/>
      <c r="K23" s="1"/>
      <c r="L23" s="1"/>
      <c r="M23" s="1"/>
    </row>
    <row r="24" spans="1:13" x14ac:dyDescent="0.25">
      <c r="B24" s="1"/>
      <c r="C24" s="1"/>
      <c r="D24" s="1"/>
      <c r="E24" s="1"/>
      <c r="F24" s="1"/>
      <c r="G24" s="1"/>
      <c r="I24">
        <f>C20*B20</f>
        <v>4613534.8</v>
      </c>
      <c r="J24">
        <f>D20*B20</f>
        <v>2575440.84</v>
      </c>
      <c r="K24">
        <f>C20*D20</f>
        <v>494307.29999999987</v>
      </c>
    </row>
    <row r="25" spans="1:13" x14ac:dyDescent="0.25">
      <c r="B25" s="1"/>
      <c r="C25" s="1"/>
      <c r="D25" s="1"/>
      <c r="E25" s="1"/>
      <c r="F25" s="1"/>
      <c r="G25" s="1"/>
      <c r="I25">
        <f>I24/17</f>
        <v>271384.39999999997</v>
      </c>
      <c r="J25">
        <f>J24/F21</f>
        <v>151496.51999999999</v>
      </c>
      <c r="K25">
        <f>K24/G21</f>
        <v>29076.899999999994</v>
      </c>
    </row>
    <row r="26" spans="1:13" x14ac:dyDescent="0.25">
      <c r="I26">
        <f>E20-I25</f>
        <v>5230.0200000000186</v>
      </c>
      <c r="J26">
        <f>F20-J25</f>
        <v>524.55000000001746</v>
      </c>
      <c r="K26">
        <f>G20-K25</f>
        <v>209.07000000000698</v>
      </c>
    </row>
    <row r="27" spans="1:13" x14ac:dyDescent="0.25">
      <c r="M27" t="s">
        <v>27</v>
      </c>
    </row>
    <row r="31" spans="1:13" x14ac:dyDescent="0.25">
      <c r="F31" t="s">
        <v>28</v>
      </c>
      <c r="G31">
        <f>((POWER(M20,2)*I26-(K26*J26))/(L20*M20)-POWER(K26,2))</f>
        <v>-43659.887738298807</v>
      </c>
    </row>
    <row r="33" spans="6:7" x14ac:dyDescent="0.25">
      <c r="F33" t="s">
        <v>29</v>
      </c>
      <c r="G33">
        <f>((POWER(L20,2)*J26-(K26*I26))/(L20*M20)-POWER(K26,2))</f>
        <v>8360.6871853499688</v>
      </c>
    </row>
    <row r="35" spans="6:7" x14ac:dyDescent="0.25">
      <c r="F35" t="s">
        <v>30</v>
      </c>
      <c r="G35">
        <f>B22-G31*C22-G33*D22</f>
        <v>2158646.3637220487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Regression - 2</vt:lpstr>
      <vt:lpstr>Multiple Regression</vt:lpstr>
      <vt:lpstr>MLR to Students</vt:lpstr>
      <vt:lpstr>Fat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2019-03-19T05:26:22Z</dcterms:modified>
</cp:coreProperties>
</file>