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EXCEL FILE\CPI Inflation Data\"/>
    </mc:Choice>
  </mc:AlternateContent>
  <xr:revisionPtr revIDLastSave="0" documentId="8_{8C550CCF-298A-426F-861D-1CC92FDBADD2}" xr6:coauthVersionLast="47" xr6:coauthVersionMax="47" xr10:uidLastSave="{00000000-0000-0000-0000-000000000000}"/>
  <bookViews>
    <workbookView xWindow="-120" yWindow="-120" windowWidth="20730" windowHeight="11160" xr2:uid="{BD854908-E582-4DBF-B05F-575998F584E7}"/>
  </bookViews>
  <sheets>
    <sheet name="3-M-O-M_Food_Inflation" sheetId="1" r:id="rId1"/>
  </sheets>
  <externalReferences>
    <externalReference r:id="rId2"/>
  </externalReferences>
  <calcPr calcId="191029"/>
  <pivotCaches>
    <pivotCache cacheId="2" r:id="rId3"/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16" i="1"/>
  <c r="M15" i="1"/>
  <c r="M14" i="1"/>
  <c r="M13" i="1"/>
  <c r="M12" i="1"/>
  <c r="M11" i="1"/>
  <c r="M10" i="1"/>
  <c r="M9" i="1"/>
  <c r="M8" i="1"/>
  <c r="M7" i="1"/>
  <c r="C82" i="1"/>
  <c r="C78" i="1"/>
  <c r="C74" i="1"/>
  <c r="C70" i="1"/>
  <c r="C76" i="1"/>
  <c r="C79" i="1"/>
  <c r="C81" i="1"/>
  <c r="C77" i="1"/>
  <c r="C73" i="1"/>
  <c r="C80" i="1"/>
  <c r="C72" i="1"/>
  <c r="C75" i="1"/>
  <c r="C71" i="1"/>
</calcChain>
</file>

<file path=xl/sharedStrings.xml><?xml version="1.0" encoding="utf-8"?>
<sst xmlns="http://schemas.openxmlformats.org/spreadsheetml/2006/main" count="108" uniqueCount="59">
  <si>
    <t xml:space="preserve">  1-MoM Trend Analysis for Food Inflation (2022-23)</t>
  </si>
  <si>
    <t>Sector</t>
  </si>
  <si>
    <t>Year</t>
  </si>
  <si>
    <t>Date</t>
  </si>
  <si>
    <t>Food Categories</t>
  </si>
  <si>
    <t>Sum of Food Categories</t>
  </si>
  <si>
    <t>Column Labels</t>
  </si>
  <si>
    <t>Month(2022-23)</t>
  </si>
  <si>
    <t>Sum of Food</t>
  </si>
  <si>
    <t>M-O-M Change %</t>
  </si>
  <si>
    <t>Rural</t>
  </si>
  <si>
    <t>Row Labels</t>
  </si>
  <si>
    <t>2022</t>
  </si>
  <si>
    <t>2023</t>
  </si>
  <si>
    <t>Grand Total</t>
  </si>
  <si>
    <t>Jun</t>
  </si>
  <si>
    <t>Urban</t>
  </si>
  <si>
    <t>Jan</t>
  </si>
  <si>
    <t>Jul</t>
  </si>
  <si>
    <t>Rural+Urban</t>
  </si>
  <si>
    <t>Feb</t>
  </si>
  <si>
    <t>Aug</t>
  </si>
  <si>
    <t>Mar</t>
  </si>
  <si>
    <t>Sep</t>
  </si>
  <si>
    <t>Apr</t>
  </si>
  <si>
    <t>Oct</t>
  </si>
  <si>
    <t>May</t>
  </si>
  <si>
    <t>Nov</t>
  </si>
  <si>
    <t>Dec</t>
  </si>
  <si>
    <t>2-Food Inflation Analysis: Absolute Change and Sub-Category Contributions (2022–23)</t>
  </si>
  <si>
    <t>(All)</t>
  </si>
  <si>
    <t>Sum of Cereals and products</t>
  </si>
  <si>
    <t>Sum of Meat and fish</t>
  </si>
  <si>
    <t>Sum of Egg</t>
  </si>
  <si>
    <t>Sum of Milk and products</t>
  </si>
  <si>
    <t>Sum of Oils and fats</t>
  </si>
  <si>
    <t>Sum of Fruits</t>
  </si>
  <si>
    <t>Sum of Vegetables</t>
  </si>
  <si>
    <t>Sum of Pulses and products</t>
  </si>
  <si>
    <t>Sum of Sugar and Confectionery</t>
  </si>
  <si>
    <t>Sum of Spices</t>
  </si>
  <si>
    <t>Sum of Non-alcoholic beverages</t>
  </si>
  <si>
    <t>Sum of Prepared meals, sacks, sweets etc.</t>
  </si>
  <si>
    <t>Sum of Food and beverages</t>
  </si>
  <si>
    <t xml:space="preserve">Food Sub-Category </t>
  </si>
  <si>
    <t>Absulate Change %</t>
  </si>
  <si>
    <t>Cereals and products</t>
  </si>
  <si>
    <t>Meat and fish</t>
  </si>
  <si>
    <t>Egg</t>
  </si>
  <si>
    <t>Milk and products</t>
  </si>
  <si>
    <t>Oils and fats</t>
  </si>
  <si>
    <t>Fruits</t>
  </si>
  <si>
    <t>Vegetables</t>
  </si>
  <si>
    <t>Pulses and products</t>
  </si>
  <si>
    <t>Sugar and Confectionery</t>
  </si>
  <si>
    <t>Spices</t>
  </si>
  <si>
    <t>Non-alcoholic beverages</t>
  </si>
  <si>
    <t>Prepared meals, sacks, sweets etc.</t>
  </si>
  <si>
    <t>Food and beverages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</si>
</sst>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8"/>
      <color theme="0" tint="-0.14999847407452621"/>
      <name val="Aptos Narrow"/>
      <family val="2"/>
      <scheme val="minor"/>
    </font>
    <font>
      <sz val="11"/>
      <color theme="0" tint="-0.1499984740745262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2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/>
    <xf numFmtId="0" fontId="0" fillId="0" borderId="1" xfId="0" applyBorder="1" applyAlignment="1">
      <alignment horizontal="left" vertical="center"/>
    </xf>
    <xf numFmtId="17" fontId="0" fillId="0" borderId="1" xfId="0" applyNumberFormat="1" applyBorder="1" applyAlignment="1">
      <alignment horizontal="left" vertical="center"/>
    </xf>
    <xf numFmtId="2" fontId="0" fillId="0" borderId="1" xfId="0" applyNumberFormat="1" applyBorder="1" applyAlignment="1">
      <alignment horizontal="left"/>
    </xf>
    <xf numFmtId="0" fontId="0" fillId="0" borderId="1" xfId="0" applyBorder="1"/>
    <xf numFmtId="2" fontId="0" fillId="0" borderId="1" xfId="0" applyNumberFormat="1" applyBorder="1"/>
    <xf numFmtId="0" fontId="0" fillId="0" borderId="0" xfId="0" applyAlignment="1">
      <alignment horizontal="left"/>
    </xf>
    <xf numFmtId="2" fontId="0" fillId="0" borderId="0" xfId="0" applyNumberFormat="1"/>
    <xf numFmtId="9" fontId="0" fillId="0" borderId="1" xfId="1" applyFont="1" applyBorder="1"/>
    <xf numFmtId="0" fontId="0" fillId="4" borderId="1" xfId="0" applyFill="1" applyBorder="1"/>
    <xf numFmtId="2" fontId="0" fillId="4" borderId="1" xfId="0" applyNumberFormat="1" applyFill="1" applyBorder="1"/>
    <xf numFmtId="9" fontId="0" fillId="4" borderId="1" xfId="1" applyFont="1" applyFill="1" applyBorder="1"/>
    <xf numFmtId="0" fontId="0" fillId="5" borderId="1" xfId="0" applyFill="1" applyBorder="1"/>
    <xf numFmtId="2" fontId="0" fillId="5" borderId="1" xfId="0" applyNumberFormat="1" applyFill="1" applyBorder="1"/>
    <xf numFmtId="9" fontId="0" fillId="5" borderId="1" xfId="1" applyFont="1" applyFill="1" applyBorder="1"/>
    <xf numFmtId="0" fontId="0" fillId="6" borderId="0" xfId="0" applyFill="1"/>
    <xf numFmtId="17" fontId="0" fillId="0" borderId="0" xfId="0" applyNumberFormat="1" applyAlignment="1">
      <alignment horizontal="left"/>
    </xf>
    <xf numFmtId="0" fontId="2" fillId="0" borderId="0" xfId="0" applyFont="1"/>
    <xf numFmtId="0" fontId="2" fillId="7" borderId="1" xfId="0" applyFont="1" applyFill="1" applyBorder="1"/>
    <xf numFmtId="2" fontId="0" fillId="8" borderId="1" xfId="0" applyNumberForma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3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M-O-M Food Inflation </a:t>
            </a:r>
            <a:r>
              <a:rPr lang="en-US" baseline="0"/>
              <a:t>Rate</a:t>
            </a:r>
            <a:r>
              <a:rPr lang="en-US"/>
              <a:t>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'3-M-O-M_Food_Inflation'!$M$5</c:f>
              <c:strCache>
                <c:ptCount val="1"/>
                <c:pt idx="0">
                  <c:v>M-O-M Change %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4"/>
              <c:tx>
                <c:rich>
                  <a:bodyPr/>
                  <a:lstStyle/>
                  <a:p>
                    <a:fld id="{416A88E1-39C9-4BED-8157-E8308CC9BEE0}" type="VALUE">
                      <a:rPr lang="en-US" b="1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IN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44B5-49CE-A384-ED27412EE54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E5D0318-6433-4E77-B75C-A7C9BFF8A57D}" type="VALUE">
                      <a:rPr lang="en-US" b="1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IN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4B5-49CE-A384-ED27412EE5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'3-M-O-M_Food_Inflation'!$K$6:$K$17</c:f>
              <c:strCache>
                <c:ptCount val="12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</c:strCache>
            </c:strRef>
          </c:cat>
          <c:val>
            <c:numRef>
              <c:f>'3-M-O-M_Food_Inflation'!$M$6:$M$17</c:f>
              <c:numCache>
                <c:formatCode>0%</c:formatCode>
                <c:ptCount val="12"/>
                <c:pt idx="1">
                  <c:v>0.18647950193820947</c:v>
                </c:pt>
                <c:pt idx="2">
                  <c:v>0.12172408230308096</c:v>
                </c:pt>
                <c:pt idx="3">
                  <c:v>0.53099152455835263</c:v>
                </c:pt>
                <c:pt idx="4">
                  <c:v>0.70972320794889987</c:v>
                </c:pt>
                <c:pt idx="5">
                  <c:v>-7.5374335038916607E-2</c:v>
                </c:pt>
                <c:pt idx="6">
                  <c:v>-0.62132637136649904</c:v>
                </c:pt>
                <c:pt idx="7">
                  <c:v>0.43275584147777535</c:v>
                </c:pt>
                <c:pt idx="8">
                  <c:v>-0.55636682242991187</c:v>
                </c:pt>
                <c:pt idx="9">
                  <c:v>5.8407803282598224E-3</c:v>
                </c:pt>
                <c:pt idx="10">
                  <c:v>0.48099978202426003</c:v>
                </c:pt>
                <c:pt idx="11">
                  <c:v>0.73852900024522516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5-49CE-A384-ED27412EE5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4402592"/>
        <c:axId val="514395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'3-M-O-M_Food_Inflation'!$L$5</c15:sqref>
                        </c15:formulaRef>
                      </c:ext>
                    </c:extLst>
                    <c:strCache>
                      <c:ptCount val="1"/>
                      <c:pt idx="0">
                        <c:v>Sum of Food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'3-M-O-M_Food_Inflation'!$K$6:$K$17</c15:sqref>
                        </c15:formulaRef>
                      </c:ext>
                    </c:extLst>
                    <c:strCache>
                      <c:ptCount val="12"/>
                      <c:pt idx="0">
                        <c:v>Jun</c:v>
                      </c:pt>
                      <c:pt idx="1">
                        <c:v>Jul</c:v>
                      </c:pt>
                      <c:pt idx="2">
                        <c:v>Aug</c:v>
                      </c:pt>
                      <c:pt idx="3">
                        <c:v>Sep</c:v>
                      </c:pt>
                      <c:pt idx="4">
                        <c:v>Oct</c:v>
                      </c:pt>
                      <c:pt idx="5">
                        <c:v>Nov</c:v>
                      </c:pt>
                      <c:pt idx="6">
                        <c:v>Dec</c:v>
                      </c:pt>
                      <c:pt idx="7">
                        <c:v>Jan</c:v>
                      </c:pt>
                      <c:pt idx="8">
                        <c:v>Feb</c:v>
                      </c:pt>
                      <c:pt idx="9">
                        <c:v>Mar</c:v>
                      </c:pt>
                      <c:pt idx="10">
                        <c:v>Apr</c:v>
                      </c:pt>
                      <c:pt idx="11">
                        <c:v>May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'3-M-O-M_Food_Inflation'!$L$6:$L$17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6797.7000000000007</c:v>
                      </c:pt>
                      <c:pt idx="1">
                        <c:v>6810.4000000000005</c:v>
                      </c:pt>
                      <c:pt idx="2">
                        <c:v>6818.7000000000007</c:v>
                      </c:pt>
                      <c:pt idx="3">
                        <c:v>6855.1</c:v>
                      </c:pt>
                      <c:pt idx="4">
                        <c:v>6904.1</c:v>
                      </c:pt>
                      <c:pt idx="5">
                        <c:v>6898.9000000000005</c:v>
                      </c:pt>
                      <c:pt idx="6">
                        <c:v>6856.2999999999993</c:v>
                      </c:pt>
                      <c:pt idx="7">
                        <c:v>6886.1</c:v>
                      </c:pt>
                      <c:pt idx="8">
                        <c:v>6848</c:v>
                      </c:pt>
                      <c:pt idx="9">
                        <c:v>6848.4000000000005</c:v>
                      </c:pt>
                      <c:pt idx="10">
                        <c:v>6881.5</c:v>
                      </c:pt>
                      <c:pt idx="11">
                        <c:v>6932.7000000000007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4B5-49CE-A384-ED27412EE54B}"/>
                  </c:ext>
                </c:extLst>
              </c15:ser>
            </c15:filteredLineSeries>
          </c:ext>
        </c:extLst>
      </c:lineChart>
      <c:catAx>
        <c:axId val="51440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95392"/>
        <c:crosses val="autoZero"/>
        <c:auto val="1"/>
        <c:lblAlgn val="ctr"/>
        <c:lblOffset val="100"/>
        <c:noMultiLvlLbl val="0"/>
      </c:catAx>
      <c:valAx>
        <c:axId val="51439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0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/>
              <a:t>Contribution of Food Sub-Categories to Inflation (Jun 2022–May 2023)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'3-M-O-M_Food_Inflation'!$C$69</c:f>
              <c:strCache>
                <c:ptCount val="1"/>
                <c:pt idx="0">
                  <c:v>Absulate Change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'3-M-O-M_Food_Inflation'!$B$70:$B$82</c:f>
              <c:strCache>
                <c:ptCount val="13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sacks, sweets etc.</c:v>
                </c:pt>
                <c:pt idx="12">
                  <c:v>Food and beverages</c:v>
                </c:pt>
              </c:strCache>
            </c:strRef>
          </c:cat>
          <c:val>
            <c:numRef>
              <c:f>'3-M-O-M_Food_Inflation'!$C$70:$C$82</c:f>
              <c:numCache>
                <c:formatCode>General</c:formatCode>
                <c:ptCount val="13"/>
                <c:pt idx="0">
                  <c:v>55.299999999999898</c:v>
                </c:pt>
                <c:pt idx="1">
                  <c:v>-14.799999999999955</c:v>
                </c:pt>
                <c:pt idx="2">
                  <c:v>7.6999999999999318</c:v>
                </c:pt>
                <c:pt idx="3">
                  <c:v>40.899999999999977</c:v>
                </c:pt>
                <c:pt idx="4">
                  <c:v>-89.899999999999977</c:v>
                </c:pt>
                <c:pt idx="5">
                  <c:v>7.4000000000000341</c:v>
                </c:pt>
                <c:pt idx="6">
                  <c:v>-66.400000000000034</c:v>
                </c:pt>
                <c:pt idx="7">
                  <c:v>34.899999999999977</c:v>
                </c:pt>
                <c:pt idx="8">
                  <c:v>8.4000000000000341</c:v>
                </c:pt>
                <c:pt idx="9">
                  <c:v>91.399999999999977</c:v>
                </c:pt>
                <c:pt idx="10">
                  <c:v>16.800000000000068</c:v>
                </c:pt>
                <c:pt idx="11">
                  <c:v>30.899999999999977</c:v>
                </c:pt>
                <c:pt idx="12">
                  <c:v>12.399999999999977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5-4170-BA55-8F1711D306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1013727680"/>
        <c:axId val="1013731280"/>
      </c:lineChart>
      <c:catAx>
        <c:axId val="101372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731280"/>
        <c:crosses val="autoZero"/>
        <c:auto val="1"/>
        <c:lblAlgn val="ctr"/>
        <c:lblOffset val="100"/>
        <c:noMultiLvlLbl val="0"/>
      </c:catAx>
      <c:valAx>
        <c:axId val="101373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72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20</xdr:row>
      <xdr:rowOff>14287</xdr:rowOff>
    </xdr:from>
    <xdr:to>
      <xdr:col>12</xdr:col>
      <xdr:colOff>342899</xdr:colOff>
      <xdr:row>34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CE82AC-B14C-405E-B790-8EABD4D21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403412</xdr:colOff>
      <xdr:row>23</xdr:row>
      <xdr:rowOff>67234</xdr:rowOff>
    </xdr:from>
    <xdr:to>
      <xdr:col>13</xdr:col>
      <xdr:colOff>1086970</xdr:colOff>
      <xdr:row>34</xdr:row>
      <xdr:rowOff>134470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25F9E05-E7F6-4614-A4D9-C91EA369B1B6}"/>
            </a:ext>
          </a:extLst>
        </xdr:cNvPr>
        <xdr:cNvSpPr txBox="1"/>
      </xdr:nvSpPr>
      <xdr:spPr>
        <a:xfrm>
          <a:off x="17586512" y="4458259"/>
          <a:ext cx="3350558" cy="2162736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/>
            <a:t>Summary:</a:t>
          </a:r>
          <a:endParaRPr lang="en-IN" sz="1400" b="1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50"/>
            <a:t>Between June 2022 and May 2023, food inflation in India displayed high volatility. The month-on-month inflation peaked at </a:t>
          </a:r>
          <a:r>
            <a:rPr lang="en-IN" sz="1250" b="1"/>
            <a:t>74% in May 2023</a:t>
          </a:r>
          <a:r>
            <a:rPr lang="en-IN" sz="1250"/>
            <a:t>, while the steepest decline of </a:t>
          </a:r>
          <a:r>
            <a:rPr lang="en-IN" sz="1250" b="1"/>
            <a:t>-62% occurred in December 2022</a:t>
          </a:r>
          <a:r>
            <a:rPr lang="en-IN" sz="1250"/>
            <a:t>. These fluctuations highlight the seasonal nature of food prices and their sensitivity to supply disruptions, harvest cycles, and external factors.</a:t>
          </a:r>
        </a:p>
        <a:p>
          <a:endParaRPr lang="en-IN" sz="1600"/>
        </a:p>
        <a:p>
          <a:endParaRPr lang="en-IN" sz="1600"/>
        </a:p>
      </xdr:txBody>
    </xdr:sp>
    <xdr:clientData/>
  </xdr:twoCellAnchor>
  <xdr:twoCellAnchor>
    <xdr:from>
      <xdr:col>4</xdr:col>
      <xdr:colOff>17858</xdr:colOff>
      <xdr:row>67</xdr:row>
      <xdr:rowOff>182165</xdr:rowOff>
    </xdr:from>
    <xdr:to>
      <xdr:col>10</xdr:col>
      <xdr:colOff>238124</xdr:colOff>
      <xdr:row>82</xdr:row>
      <xdr:rowOff>67865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FB9748-50C1-42B4-8329-D7FBE424C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488156</xdr:colOff>
      <xdr:row>68</xdr:row>
      <xdr:rowOff>130969</xdr:rowOff>
    </xdr:from>
    <xdr:to>
      <xdr:col>12</xdr:col>
      <xdr:colOff>1075764</xdr:colOff>
      <xdr:row>80</xdr:row>
      <xdr:rowOff>179294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4EA7529-E814-4122-82EA-DE1A21107C05}"/>
            </a:ext>
          </a:extLst>
        </xdr:cNvPr>
        <xdr:cNvSpPr txBox="1"/>
      </xdr:nvSpPr>
      <xdr:spPr>
        <a:xfrm>
          <a:off x="14699456" y="13094494"/>
          <a:ext cx="3559408" cy="233432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/>
            <a:t>Summary:</a:t>
          </a:r>
        </a:p>
        <a:p>
          <a:r>
            <a:rPr lang="en-IN" sz="1250"/>
            <a:t>During the 12-month period, food inflation showed diverse trends across sub-categories. The highest increase was observed in </a:t>
          </a:r>
          <a:r>
            <a:rPr lang="en-IN" sz="1250" b="1"/>
            <a:t>spices (+91.4%)</a:t>
          </a:r>
          <a:r>
            <a:rPr lang="en-IN" sz="1250"/>
            <a:t>, followed by </a:t>
          </a:r>
          <a:r>
            <a:rPr lang="en-IN" sz="1250" b="1"/>
            <a:t>cereals and products (+55.3%)</a:t>
          </a:r>
          <a:r>
            <a:rPr lang="en-IN" sz="1250"/>
            <a:t>, and </a:t>
          </a:r>
          <a:r>
            <a:rPr lang="en-IN" sz="1250" b="1"/>
            <a:t>milk and products (+40.9%)</a:t>
          </a:r>
          <a:r>
            <a:rPr lang="en-IN" sz="1250"/>
            <a:t>. Other notable contributors included </a:t>
          </a:r>
          <a:r>
            <a:rPr lang="en-IN" sz="1250" b="1"/>
            <a:t>pulses (+34.9%)</a:t>
          </a:r>
          <a:r>
            <a:rPr lang="en-IN" sz="1250"/>
            <a:t> and </a:t>
          </a:r>
          <a:r>
            <a:rPr lang="en-IN" sz="1250" b="1"/>
            <a:t>prepared meals (+30.9%)</a:t>
          </a:r>
          <a:r>
            <a:rPr lang="en-IN" sz="1250"/>
            <a:t>. On the other hand, some categories saw price drops, most significantly </a:t>
          </a:r>
          <a:r>
            <a:rPr lang="en-IN" sz="1250" b="1"/>
            <a:t>oils and fats (-89.9%)</a:t>
          </a:r>
          <a:r>
            <a:rPr lang="en-IN" sz="1250"/>
            <a:t>, </a:t>
          </a:r>
          <a:r>
            <a:rPr lang="en-IN" sz="1250" b="1"/>
            <a:t>vegetables (-66.4%)</a:t>
          </a:r>
          <a:r>
            <a:rPr lang="en-IN" sz="1250"/>
            <a:t>, and </a:t>
          </a:r>
          <a:r>
            <a:rPr lang="en-IN" sz="1250" b="1"/>
            <a:t>meat and fish (-14.8%)</a:t>
          </a:r>
          <a:r>
            <a:rPr lang="en-IN" sz="1250"/>
            <a:t>.</a:t>
          </a:r>
        </a:p>
        <a:p>
          <a:endParaRPr lang="en-IN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EXCEL%20FILE\CPI%20Inflation%20Data\Jyoti_Kmt-CPI_Solution.xlsx" TargetMode="External"/><Relationship Id="rId1" Type="http://schemas.openxmlformats.org/officeDocument/2006/relationships/externalLinkPath" Target="Jyoti_Kmt-CPI_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issing_value"/>
      <sheetName val="practice-2"/>
      <sheetName val="Raw_Data"/>
      <sheetName val="CPI_Inflation_Data"/>
      <sheetName val="1-CPI_Latest_Month_Data"/>
      <sheetName val="2-Y-O-Y_Inflation_Growth_Rate"/>
      <sheetName val="3-M-O-M_Food_Inflation"/>
      <sheetName val="4-COVID-19_pandemic_inflation"/>
      <sheetName val="5-Correl_BW_Global_Crude_Oil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L5" t="str">
            <v>Sum of Food</v>
          </cell>
          <cell r="M5" t="str">
            <v>M-O-M Change %</v>
          </cell>
        </row>
        <row r="6">
          <cell r="K6" t="str">
            <v>Jun</v>
          </cell>
          <cell r="L6">
            <v>6797.7000000000007</v>
          </cell>
        </row>
        <row r="7">
          <cell r="K7" t="str">
            <v>Jul</v>
          </cell>
          <cell r="L7">
            <v>6810.4000000000005</v>
          </cell>
          <cell r="M7">
            <v>0.18647950193820947</v>
          </cell>
        </row>
        <row r="8">
          <cell r="K8" t="str">
            <v>Aug</v>
          </cell>
          <cell r="L8">
            <v>6818.7000000000007</v>
          </cell>
          <cell r="M8">
            <v>0.12172408230308096</v>
          </cell>
        </row>
        <row r="9">
          <cell r="K9" t="str">
            <v>Sep</v>
          </cell>
          <cell r="L9">
            <v>6855.1</v>
          </cell>
          <cell r="M9">
            <v>0.53099152455835263</v>
          </cell>
        </row>
        <row r="10">
          <cell r="K10" t="str">
            <v>Oct</v>
          </cell>
          <cell r="L10">
            <v>6904.1</v>
          </cell>
          <cell r="M10">
            <v>0.70972320794889987</v>
          </cell>
        </row>
        <row r="11">
          <cell r="K11" t="str">
            <v>Nov</v>
          </cell>
          <cell r="L11">
            <v>6898.9000000000005</v>
          </cell>
          <cell r="M11">
            <v>-7.5374335038916607E-2</v>
          </cell>
        </row>
        <row r="12">
          <cell r="K12" t="str">
            <v>Dec</v>
          </cell>
          <cell r="L12">
            <v>6856.2999999999993</v>
          </cell>
          <cell r="M12">
            <v>-0.62132637136649904</v>
          </cell>
        </row>
        <row r="13">
          <cell r="K13" t="str">
            <v>Jan</v>
          </cell>
          <cell r="L13">
            <v>6886.1</v>
          </cell>
          <cell r="M13">
            <v>0.43275584147777535</v>
          </cell>
        </row>
        <row r="14">
          <cell r="K14" t="str">
            <v>Feb</v>
          </cell>
          <cell r="L14">
            <v>6848</v>
          </cell>
          <cell r="M14">
            <v>-0.55636682242991187</v>
          </cell>
        </row>
        <row r="15">
          <cell r="K15" t="str">
            <v>Mar</v>
          </cell>
          <cell r="L15">
            <v>6848.4000000000005</v>
          </cell>
          <cell r="M15">
            <v>5.8407803282598224E-3</v>
          </cell>
        </row>
        <row r="16">
          <cell r="K16" t="str">
            <v>Apr</v>
          </cell>
          <cell r="L16">
            <v>6881.5</v>
          </cell>
          <cell r="M16">
            <v>0.48099978202426003</v>
          </cell>
        </row>
        <row r="17">
          <cell r="K17" t="str">
            <v>May</v>
          </cell>
          <cell r="L17">
            <v>6932.7000000000007</v>
          </cell>
          <cell r="M17">
            <v>0.73852900024522516</v>
          </cell>
        </row>
        <row r="69">
          <cell r="C69" t="str">
            <v>Absulate Change %</v>
          </cell>
        </row>
        <row r="70">
          <cell r="B70" t="str">
            <v>Cereals and products</v>
          </cell>
          <cell r="C70">
            <v>55.299999999999898</v>
          </cell>
        </row>
        <row r="71">
          <cell r="B71" t="str">
            <v>Meat and fish</v>
          </cell>
          <cell r="C71">
            <v>-14.799999999999955</v>
          </cell>
        </row>
        <row r="72">
          <cell r="B72" t="str">
            <v>Egg</v>
          </cell>
          <cell r="C72">
            <v>7.6999999999999318</v>
          </cell>
        </row>
        <row r="73">
          <cell r="B73" t="str">
            <v>Milk and products</v>
          </cell>
          <cell r="C73">
            <v>40.899999999999977</v>
          </cell>
        </row>
        <row r="74">
          <cell r="B74" t="str">
            <v>Oils and fats</v>
          </cell>
          <cell r="C74">
            <v>-89.899999999999977</v>
          </cell>
        </row>
        <row r="75">
          <cell r="B75" t="str">
            <v>Fruits</v>
          </cell>
          <cell r="C75">
            <v>7.4000000000000341</v>
          </cell>
        </row>
        <row r="76">
          <cell r="B76" t="str">
            <v>Vegetables</v>
          </cell>
          <cell r="C76">
            <v>-66.400000000000034</v>
          </cell>
        </row>
        <row r="77">
          <cell r="B77" t="str">
            <v>Pulses and products</v>
          </cell>
          <cell r="C77">
            <v>34.899999999999977</v>
          </cell>
        </row>
        <row r="78">
          <cell r="B78" t="str">
            <v>Sugar and Confectionery</v>
          </cell>
          <cell r="C78">
            <v>8.4000000000000341</v>
          </cell>
        </row>
        <row r="79">
          <cell r="B79" t="str">
            <v>Spices</v>
          </cell>
          <cell r="C79">
            <v>91.399999999999977</v>
          </cell>
        </row>
        <row r="80">
          <cell r="B80" t="str">
            <v>Non-alcoholic beverages</v>
          </cell>
          <cell r="C80">
            <v>16.800000000000068</v>
          </cell>
        </row>
        <row r="81">
          <cell r="B81" t="str">
            <v>Prepared meals, sacks, sweets etc.</v>
          </cell>
          <cell r="C81">
            <v>30.899999999999977</v>
          </cell>
        </row>
        <row r="82">
          <cell r="B82" t="str">
            <v>Food and beverages</v>
          </cell>
          <cell r="C82">
            <v>12.399999999999977</v>
          </cell>
        </row>
      </sheetData>
      <sheetData sheetId="7"/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Jyoti_Kmt-CPI_Solution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Jyoti_Kmt-CPI_Solution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10.753382175928" createdVersion="8" refreshedVersion="8" minRefreshableVersion="3" recordCount="36" xr:uid="{34892606-F470-4FB1-8A6C-0D6AB600F340}">
  <cacheSource type="worksheet">
    <worksheetSource ref="A11:Q47" sheet="practice-2" r:id="rId2"/>
  </cacheSource>
  <cacheFields count="20">
    <cacheField name="Sector" numFmtId="0">
      <sharedItems/>
    </cacheField>
    <cacheField name="Year" numFmtId="0">
      <sharedItems containsSemiMixedTypes="0" containsString="0" containsNumber="1" containsInteger="1" minValue="2022" maxValue="2023" count="2">
        <n v="2022"/>
        <n v="2023"/>
      </sharedItems>
    </cacheField>
    <cacheField name="Date" numFmtId="17">
      <sharedItems containsSemiMixedTypes="0" containsNonDate="0" containsDate="1" containsString="0" minDate="2022-06-01T00:00:00" maxDate="2023-05-02T00:00:00" count="12"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</sharedItems>
      <fieldGroup par="19"/>
    </cacheField>
    <cacheField name="Month" numFmtId="0">
      <sharedItems count="12">
        <s v="June"/>
        <s v="July"/>
        <s v="August"/>
        <s v="September"/>
        <s v="October"/>
        <s v="November"/>
        <s v="December"/>
        <s v="January"/>
        <s v="February"/>
        <s v="March"/>
        <s v="April"/>
        <s v="May"/>
      </sharedItems>
    </cacheField>
    <cacheField name="Cereals and products" numFmtId="2">
      <sharedItems containsSemiMixedTypes="0" containsString="0" containsNumber="1" minValue="153.80000000000001" maxValue="174.8"/>
    </cacheField>
    <cacheField name="Meat and fish" numFmtId="2">
      <sharedItems containsSemiMixedTypes="0" containsString="0" containsNumber="1" minValue="204.1" maxValue="223.4"/>
    </cacheField>
    <cacheField name="Egg" numFmtId="2">
      <sharedItems containsSemiMixedTypes="0" containsString="0" containsNumber="1" minValue="167.9" maxValue="197"/>
    </cacheField>
    <cacheField name="Milk and products" numFmtId="2">
      <sharedItems containsSemiMixedTypes="0" containsString="0" containsNumber="1" minValue="165.4" maxValue="179.6"/>
    </cacheField>
    <cacheField name="Oils and fats" numFmtId="2">
      <sharedItems containsSemiMixedTypes="0" containsString="0" containsNumber="1" minValue="164.4" maxValue="208.1"/>
    </cacheField>
    <cacheField name="Fruits" numFmtId="2">
      <sharedItems containsSemiMixedTypes="0" containsString="0" containsNumber="1" minValue="156.30000000000001" maxValue="179.5"/>
    </cacheField>
    <cacheField name="Vegetables" numFmtId="2">
      <sharedItems containsSemiMixedTypes="0" containsString="0" containsNumber="1" minValue="140.9" maxValue="228.6"/>
    </cacheField>
    <cacheField name="Pulses and products" numFmtId="2">
      <sharedItems containsSemiMixedTypes="0" containsString="0" containsNumber="1" minValue="163.6" maxValue="176.9"/>
    </cacheField>
    <cacheField name="Sugar and Confectionery" numFmtId="2">
      <sharedItems containsSemiMixedTypes="0" containsString="0" containsNumber="1" minValue="119.1" maxValue="124.2"/>
    </cacheField>
    <cacheField name="Spices" numFmtId="2">
      <sharedItems containsSemiMixedTypes="0" containsString="0" containsNumber="1" minValue="183.5" maxValue="221"/>
    </cacheField>
    <cacheField name="Non-alcoholic beverages" numFmtId="2">
      <sharedItems containsSemiMixedTypes="0" containsString="0" containsNumber="1" minValue="159.1" maxValue="178.7"/>
    </cacheField>
    <cacheField name="Prepared meals, sacks, sweets etc." numFmtId="2">
      <sharedItems containsSemiMixedTypes="0" containsString="0" containsNumber="1" minValue="181.9" maxValue="197.7"/>
    </cacheField>
    <cacheField name="Food and beverages" numFmtId="2">
      <sharedItems containsSemiMixedTypes="0" containsString="0" containsNumber="1" minValue="172.4" maxValue="183.3"/>
    </cacheField>
    <cacheField name="Months (Date)" numFmtId="0" databaseField="0">
      <fieldGroup base="2">
        <rangePr groupBy="months" startDate="2022-06-01T00:00:00" endDate="2023-05-02T00:00:00"/>
        <groupItems count="14">
          <s v="&lt;01-06-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5-2023"/>
        </groupItems>
      </fieldGroup>
    </cacheField>
    <cacheField name="Quarters (Date)" numFmtId="0" databaseField="0">
      <fieldGroup base="2">
        <rangePr groupBy="quarters" startDate="2022-06-01T00:00:00" endDate="2023-05-02T00:00:00"/>
        <groupItems count="6">
          <s v="&lt;01-06-2022"/>
          <s v="Qtr1"/>
          <s v="Qtr2"/>
          <s v="Qtr3"/>
          <s v="Qtr4"/>
          <s v="&gt;02-05-2023"/>
        </groupItems>
      </fieldGroup>
    </cacheField>
    <cacheField name="Years (Date)" numFmtId="0" databaseField="0">
      <fieldGroup base="2">
        <rangePr groupBy="years" startDate="2022-06-01T00:00:00" endDate="2023-05-02T00:00:00"/>
        <groupItems count="4">
          <s v="&lt;01-06-2022"/>
          <s v="2022"/>
          <s v="2023"/>
          <s v="&gt;02-05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10.709970370372" createdVersion="8" refreshedVersion="8" minRefreshableVersion="3" recordCount="36" xr:uid="{5F063963-450C-4127-B234-E51CB4FD90BD}">
  <cacheSource type="worksheet">
    <worksheetSource ref="A5:D41" sheet="3-M-O-M_Food_Inflation" r:id="rId2"/>
  </cacheSource>
  <cacheFields count="7">
    <cacheField name="Sector" numFmtId="0">
      <sharedItems count="3">
        <s v="Rural"/>
        <s v="Urban"/>
        <s v="Rural+Urban"/>
      </sharedItems>
    </cacheField>
    <cacheField name="Year" numFmtId="0">
      <sharedItems containsSemiMixedTypes="0" containsString="0" containsNumber="1" containsInteger="1" minValue="2022" maxValue="2023"/>
    </cacheField>
    <cacheField name="Date" numFmtId="17">
      <sharedItems containsSemiMixedTypes="0" containsNonDate="0" containsDate="1" containsString="0" minDate="2022-06-01T00:00:00" maxDate="2023-05-02T00:00:00" count="12"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</sharedItems>
      <fieldGroup par="6"/>
    </cacheField>
    <cacheField name="Food Categories" numFmtId="2">
      <sharedItems containsSemiMixedTypes="0" containsString="0" containsNumber="1" minValue="2248.3000000000002" maxValue="2335.1" count="36">
        <n v="2248.3000000000002"/>
        <n v="2287.5"/>
        <n v="2261.9"/>
        <n v="2252.5"/>
        <n v="2291.6"/>
        <n v="2266.3000000000002"/>
        <n v="2255.7999999999997"/>
        <n v="2293.6999999999998"/>
        <n v="2269.2000000000003"/>
        <n v="2267.8000000000002"/>
        <n v="2306.4"/>
        <n v="2280.9"/>
        <n v="2284.5"/>
        <n v="2322.3000000000002"/>
        <n v="2297.3000000000002"/>
        <n v="2287.6999999999998"/>
        <n v="2314.4"/>
        <n v="2296.8000000000002"/>
        <n v="2277.1"/>
        <n v="2295.7999999999997"/>
        <n v="2283.4"/>
        <n v="2283.2000000000003"/>
        <n v="2310.2000000000003"/>
        <n v="2292.6999999999998"/>
        <n v="2265.6999999999998"/>
        <n v="2303.1999999999998"/>
        <n v="2279.1"/>
        <n v="2265.8000000000002"/>
        <n v="2303.4"/>
        <n v="2279.1999999999998"/>
        <n v="2274.1999999999998"/>
        <n v="2317.7000000000003"/>
        <n v="2289.6000000000004"/>
        <n v="2290.7000000000007"/>
        <n v="2335.1"/>
        <n v="2306.9"/>
      </sharedItems>
    </cacheField>
    <cacheField name="Months (Date)" numFmtId="0" databaseField="0">
      <fieldGroup base="2">
        <rangePr groupBy="months" startDate="2022-06-01T00:00:00" endDate="2023-05-02T00:00:00"/>
        <groupItems count="14">
          <s v="&lt;01-06-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5-2023"/>
        </groupItems>
      </fieldGroup>
    </cacheField>
    <cacheField name="Quarters (Date)" numFmtId="0" databaseField="0">
      <fieldGroup base="2">
        <rangePr groupBy="quarters" startDate="2022-06-01T00:00:00" endDate="2023-05-02T00:00:00"/>
        <groupItems count="6">
          <s v="&lt;01-06-2022"/>
          <s v="Qtr1"/>
          <s v="Qtr2"/>
          <s v="Qtr3"/>
          <s v="Qtr4"/>
          <s v="&gt;02-05-2023"/>
        </groupItems>
      </fieldGroup>
    </cacheField>
    <cacheField name="Years (Date)" numFmtId="0" databaseField="0">
      <fieldGroup base="2">
        <rangePr groupBy="years" startDate="2022-06-01T00:00:00" endDate="2023-05-02T00:00:00"/>
        <groupItems count="4">
          <s v="&lt;01-06-2022"/>
          <s v="2022"/>
          <s v="2023"/>
          <s v="&gt;02-05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s v="Rural"/>
    <x v="0"/>
    <x v="0"/>
    <x v="0"/>
    <n v="153.80000000000001"/>
    <n v="217.2"/>
    <n v="169.6"/>
    <n v="165.4"/>
    <n v="208.1"/>
    <n v="165.8"/>
    <n v="167.3"/>
    <n v="164.6"/>
    <n v="119.1"/>
    <n v="188.9"/>
    <n v="174.2"/>
    <n v="181.9"/>
    <n v="172.4"/>
  </r>
  <r>
    <s v="Urban"/>
    <x v="0"/>
    <x v="0"/>
    <x v="0"/>
    <n v="157.5"/>
    <n v="223.4"/>
    <n v="172.8"/>
    <n v="166.4"/>
    <n v="188.6"/>
    <n v="174.1"/>
    <n v="211.5"/>
    <n v="163.6"/>
    <n v="121.4"/>
    <n v="183.5"/>
    <n v="159.1"/>
    <n v="186.3"/>
    <n v="179.3"/>
  </r>
  <r>
    <s v="Rural+Urban"/>
    <x v="0"/>
    <x v="0"/>
    <x v="0"/>
    <n v="155"/>
    <n v="219.4"/>
    <n v="170.8"/>
    <n v="165.8"/>
    <n v="200.9"/>
    <n v="169.7"/>
    <n v="182.3"/>
    <n v="164.3"/>
    <n v="119.9"/>
    <n v="187.1"/>
    <n v="167.9"/>
    <n v="183.9"/>
    <n v="174.9"/>
  </r>
  <r>
    <s v="Rural"/>
    <x v="0"/>
    <x v="1"/>
    <x v="1"/>
    <n v="155.19999999999999"/>
    <n v="210.8"/>
    <n v="174.3"/>
    <n v="166.3"/>
    <n v="202.2"/>
    <n v="169.6"/>
    <n v="168.6"/>
    <n v="164.4"/>
    <n v="119.2"/>
    <n v="191.8"/>
    <n v="174.5"/>
    <n v="183.1"/>
    <n v="172.5"/>
  </r>
  <r>
    <s v="Urban"/>
    <x v="0"/>
    <x v="1"/>
    <x v="1"/>
    <n v="159.30000000000001"/>
    <n v="217.1"/>
    <n v="176.6"/>
    <n v="167.1"/>
    <n v="184.8"/>
    <n v="179.5"/>
    <n v="208.5"/>
    <n v="164"/>
    <n v="121.5"/>
    <n v="186.3"/>
    <n v="159.80000000000001"/>
    <n v="187.7"/>
    <n v="179.4"/>
  </r>
  <r>
    <s v="Rural+Urban"/>
    <x v="0"/>
    <x v="1"/>
    <x v="1"/>
    <n v="156.5"/>
    <n v="213"/>
    <n v="175.2"/>
    <n v="166.6"/>
    <n v="195.8"/>
    <n v="174.2"/>
    <n v="182.1"/>
    <n v="164.3"/>
    <n v="120"/>
    <n v="190"/>
    <n v="168.4"/>
    <n v="185.2"/>
    <n v="175"/>
  </r>
  <r>
    <s v="Rural"/>
    <x v="0"/>
    <x v="2"/>
    <x v="2"/>
    <n v="159.5"/>
    <n v="204.1"/>
    <n v="168.3"/>
    <n v="167.9"/>
    <n v="198.1"/>
    <n v="169.2"/>
    <n v="173.1"/>
    <n v="167.1"/>
    <n v="120.2"/>
    <n v="195.6"/>
    <n v="174.8"/>
    <n v="184"/>
    <n v="173.9"/>
  </r>
  <r>
    <s v="Urban"/>
    <x v="0"/>
    <x v="2"/>
    <x v="2"/>
    <n v="162.1"/>
    <n v="210.9"/>
    <n v="170.6"/>
    <n v="168.4"/>
    <n v="182.5"/>
    <n v="177.1"/>
    <n v="213.1"/>
    <n v="167.3"/>
    <n v="122.2"/>
    <n v="189.7"/>
    <n v="160.5"/>
    <n v="188.9"/>
    <n v="180.4"/>
  </r>
  <r>
    <s v="Rural+Urban"/>
    <x v="0"/>
    <x v="2"/>
    <x v="2"/>
    <n v="160.30000000000001"/>
    <n v="206.5"/>
    <n v="169.2"/>
    <n v="168.1"/>
    <n v="192.4"/>
    <n v="172.9"/>
    <n v="186.7"/>
    <n v="167.2"/>
    <n v="120.9"/>
    <n v="193.6"/>
    <n v="168.8"/>
    <n v="186.3"/>
    <n v="176.3"/>
  </r>
  <r>
    <s v="Rural"/>
    <x v="0"/>
    <x v="3"/>
    <x v="3"/>
    <n v="162.9"/>
    <n v="206.7"/>
    <n v="169"/>
    <n v="169.5"/>
    <n v="194.1"/>
    <n v="164.1"/>
    <n v="176.9"/>
    <n v="169"/>
    <n v="120.8"/>
    <n v="199.1"/>
    <n v="175.4"/>
    <n v="184.8"/>
    <n v="175.5"/>
  </r>
  <r>
    <s v="Urban"/>
    <x v="0"/>
    <x v="3"/>
    <x v="3"/>
    <n v="164.9"/>
    <n v="213.7"/>
    <n v="170.9"/>
    <n v="170.1"/>
    <n v="179.3"/>
    <n v="167.5"/>
    <n v="220.8"/>
    <n v="169.2"/>
    <n v="123.1"/>
    <n v="193.6"/>
    <n v="161.1"/>
    <n v="190.4"/>
    <n v="181.8"/>
  </r>
  <r>
    <s v="Rural+Urban"/>
    <x v="0"/>
    <x v="3"/>
    <x v="3"/>
    <n v="163.5"/>
    <n v="209.2"/>
    <n v="169.7"/>
    <n v="169.7"/>
    <n v="188.7"/>
    <n v="165.7"/>
    <n v="191.8"/>
    <n v="169.1"/>
    <n v="121.6"/>
    <n v="197.3"/>
    <n v="169.4"/>
    <n v="187.4"/>
    <n v="177.8"/>
  </r>
  <r>
    <s v="Rural"/>
    <x v="0"/>
    <x v="4"/>
    <x v="4"/>
    <n v="164.7"/>
    <n v="208.8"/>
    <n v="170.3"/>
    <n v="170.9"/>
    <n v="191.6"/>
    <n v="162.19999999999999"/>
    <n v="184.8"/>
    <n v="169.7"/>
    <n v="121.1"/>
    <n v="201.6"/>
    <n v="175.8"/>
    <n v="185.6"/>
    <n v="177.4"/>
  </r>
  <r>
    <s v="Urban"/>
    <x v="0"/>
    <x v="4"/>
    <x v="4"/>
    <n v="166.4"/>
    <n v="214.9"/>
    <n v="171.9"/>
    <n v="171"/>
    <n v="177.7"/>
    <n v="165.7"/>
    <n v="228.6"/>
    <n v="169.9"/>
    <n v="123.4"/>
    <n v="196.4"/>
    <n v="161.6"/>
    <n v="191.5"/>
    <n v="183.3"/>
  </r>
  <r>
    <s v="Rural+Urban"/>
    <x v="0"/>
    <x v="4"/>
    <x v="4"/>
    <n v="165.2"/>
    <n v="210.9"/>
    <n v="170.9"/>
    <n v="170.9"/>
    <n v="186.5"/>
    <n v="163.80000000000001"/>
    <n v="199.7"/>
    <n v="169.8"/>
    <n v="121.9"/>
    <n v="199.9"/>
    <n v="169.9"/>
    <n v="188.3"/>
    <n v="179.6"/>
  </r>
  <r>
    <s v="Rural"/>
    <x v="0"/>
    <x v="5"/>
    <x v="5"/>
    <n v="166.9"/>
    <n v="207.2"/>
    <n v="180.2"/>
    <n v="172.3"/>
    <n v="194"/>
    <n v="159.1"/>
    <n v="171.6"/>
    <n v="170.2"/>
    <n v="121.5"/>
    <n v="204.8"/>
    <n v="176.4"/>
    <n v="186.9"/>
    <n v="176.6"/>
  </r>
  <r>
    <s v="Urban"/>
    <x v="0"/>
    <x v="5"/>
    <x v="5"/>
    <n v="168.4"/>
    <n v="213.4"/>
    <n v="183.2"/>
    <n v="172.3"/>
    <n v="180"/>
    <n v="162.6"/>
    <n v="205.5"/>
    <n v="171"/>
    <n v="123.4"/>
    <n v="198.8"/>
    <n v="162.1"/>
    <n v="192.4"/>
    <n v="181.3"/>
  </r>
  <r>
    <s v="Rural+Urban"/>
    <x v="0"/>
    <x v="5"/>
    <x v="5"/>
    <n v="167.4"/>
    <n v="209.4"/>
    <n v="181.4"/>
    <n v="172.3"/>
    <n v="188.9"/>
    <n v="160.69999999999999"/>
    <n v="183.1"/>
    <n v="170.5"/>
    <n v="122.1"/>
    <n v="202.8"/>
    <n v="170.4"/>
    <n v="189.5"/>
    <n v="178.3"/>
  </r>
  <r>
    <s v="Rural"/>
    <x v="0"/>
    <x v="6"/>
    <x v="6"/>
    <n v="168.8"/>
    <n v="206.9"/>
    <n v="189.1"/>
    <n v="173.4"/>
    <n v="193.9"/>
    <n v="156.69999999999999"/>
    <n v="150.19999999999999"/>
    <n v="170.5"/>
    <n v="121.2"/>
    <n v="207.5"/>
    <n v="176.8"/>
    <n v="187.7"/>
    <n v="174.4"/>
  </r>
  <r>
    <s v="Urban"/>
    <x v="0"/>
    <x v="6"/>
    <x v="6"/>
    <n v="170.2"/>
    <n v="212.9"/>
    <n v="191.9"/>
    <n v="173.9"/>
    <n v="179.1"/>
    <n v="159.5"/>
    <n v="178.7"/>
    <n v="171.3"/>
    <n v="123.1"/>
    <n v="200.5"/>
    <n v="162.80000000000001"/>
    <n v="193.3"/>
    <n v="178.6"/>
  </r>
  <r>
    <s v="Rural+Urban"/>
    <x v="0"/>
    <x v="6"/>
    <x v="6"/>
    <n v="169.2"/>
    <n v="209"/>
    <n v="190.2"/>
    <n v="173.6"/>
    <n v="188.5"/>
    <n v="158"/>
    <n v="159.9"/>
    <n v="170.8"/>
    <n v="121.8"/>
    <n v="205.2"/>
    <n v="171"/>
    <n v="190.3"/>
    <n v="175.9"/>
  </r>
  <r>
    <s v="Rural"/>
    <x v="1"/>
    <x v="7"/>
    <x v="7"/>
    <n v="174"/>
    <n v="208.3"/>
    <n v="192.9"/>
    <n v="174.3"/>
    <n v="192.6"/>
    <n v="156.30000000000001"/>
    <n v="142.9"/>
    <n v="170.7"/>
    <n v="120.3"/>
    <n v="210.5"/>
    <n v="176.9"/>
    <n v="188.5"/>
    <n v="175"/>
  </r>
  <r>
    <s v="Urban"/>
    <x v="1"/>
    <x v="7"/>
    <x v="7"/>
    <n v="173.3"/>
    <n v="215.2"/>
    <n v="197"/>
    <n v="175.2"/>
    <n v="178"/>
    <n v="160.5"/>
    <n v="175.3"/>
    <n v="171.2"/>
    <n v="122.7"/>
    <n v="204.3"/>
    <n v="163.69999999999999"/>
    <n v="194.3"/>
    <n v="179.5"/>
  </r>
  <r>
    <s v="Rural+Urban"/>
    <x v="1"/>
    <x v="7"/>
    <x v="7"/>
    <n v="173.8"/>
    <n v="210.7"/>
    <n v="194.5"/>
    <n v="174.6"/>
    <n v="187.2"/>
    <n v="158.30000000000001"/>
    <n v="153.9"/>
    <n v="170.9"/>
    <n v="121.1"/>
    <n v="208.4"/>
    <n v="171.4"/>
    <n v="191.2"/>
    <n v="176.7"/>
  </r>
  <r>
    <s v="Rural"/>
    <x v="1"/>
    <x v="8"/>
    <x v="8"/>
    <n v="174.2"/>
    <n v="205.2"/>
    <n v="173.9"/>
    <n v="177"/>
    <n v="183.4"/>
    <n v="167.2"/>
    <n v="140.9"/>
    <n v="170.4"/>
    <n v="119.1"/>
    <n v="212.1"/>
    <n v="177.6"/>
    <n v="189.9"/>
    <n v="174.8"/>
  </r>
  <r>
    <s v="Urban"/>
    <x v="1"/>
    <x v="8"/>
    <x v="8"/>
    <n v="174.7"/>
    <n v="212.2"/>
    <n v="177.2"/>
    <n v="177.9"/>
    <n v="172.2"/>
    <n v="172.1"/>
    <n v="175.8"/>
    <n v="172.2"/>
    <n v="121.9"/>
    <n v="204.8"/>
    <n v="164.9"/>
    <n v="196.6"/>
    <n v="180.7"/>
  </r>
  <r>
    <s v="Rural+Urban"/>
    <x v="1"/>
    <x v="8"/>
    <x v="8"/>
    <n v="174.4"/>
    <n v="207.7"/>
    <n v="175.2"/>
    <n v="177.3"/>
    <n v="179.3"/>
    <n v="169.5"/>
    <n v="152.69999999999999"/>
    <n v="171"/>
    <n v="120"/>
    <n v="209.7"/>
    <n v="172.3"/>
    <n v="193"/>
    <n v="177"/>
  </r>
  <r>
    <s v="Rural"/>
    <x v="1"/>
    <x v="9"/>
    <x v="9"/>
    <n v="174.3"/>
    <n v="205.2"/>
    <n v="173.9"/>
    <n v="177"/>
    <n v="183.3"/>
    <n v="167.2"/>
    <n v="140.9"/>
    <n v="170.5"/>
    <n v="119.1"/>
    <n v="212.1"/>
    <n v="177.6"/>
    <n v="189.9"/>
    <n v="174.8"/>
  </r>
  <r>
    <s v="Urban"/>
    <x v="1"/>
    <x v="9"/>
    <x v="9"/>
    <n v="174.7"/>
    <n v="212.2"/>
    <n v="177.2"/>
    <n v="177.9"/>
    <n v="172.2"/>
    <n v="172.1"/>
    <n v="175.9"/>
    <n v="172.2"/>
    <n v="121.9"/>
    <n v="204.8"/>
    <n v="164.9"/>
    <n v="196.6"/>
    <n v="180.8"/>
  </r>
  <r>
    <s v="Rural+Urban"/>
    <x v="1"/>
    <x v="9"/>
    <x v="9"/>
    <n v="174.4"/>
    <n v="207.7"/>
    <n v="175.2"/>
    <n v="177.3"/>
    <n v="179.2"/>
    <n v="169.5"/>
    <n v="152.80000000000001"/>
    <n v="171.1"/>
    <n v="120"/>
    <n v="209.7"/>
    <n v="172.3"/>
    <n v="193"/>
    <n v="177"/>
  </r>
  <r>
    <s v="Rural"/>
    <x v="1"/>
    <x v="10"/>
    <x v="10"/>
    <n v="173.3"/>
    <n v="206.9"/>
    <n v="167.9"/>
    <n v="178.2"/>
    <n v="178.5"/>
    <n v="173.7"/>
    <n v="142.80000000000001"/>
    <n v="172.8"/>
    <n v="120.4"/>
    <n v="215.5"/>
    <n v="178.2"/>
    <n v="190.5"/>
    <n v="175.5"/>
  </r>
  <r>
    <s v="Urban"/>
    <x v="1"/>
    <x v="10"/>
    <x v="10"/>
    <n v="174.8"/>
    <n v="213.7"/>
    <n v="172.4"/>
    <n v="178.8"/>
    <n v="168.7"/>
    <n v="179.2"/>
    <n v="179.9"/>
    <n v="174.7"/>
    <n v="123.1"/>
    <n v="207.8"/>
    <n v="165.5"/>
    <n v="197"/>
    <n v="182.1"/>
  </r>
  <r>
    <s v="Rural+Urban"/>
    <x v="1"/>
    <x v="10"/>
    <x v="10"/>
    <n v="173.8"/>
    <n v="209.3"/>
    <n v="169.6"/>
    <n v="178.4"/>
    <n v="174.9"/>
    <n v="176.3"/>
    <n v="155.4"/>
    <n v="173.4"/>
    <n v="121.3"/>
    <n v="212.9"/>
    <n v="172.9"/>
    <n v="193.5"/>
    <n v="177.9"/>
  </r>
  <r>
    <s v="Rural"/>
    <x v="1"/>
    <x v="11"/>
    <x v="11"/>
    <n v="173.2"/>
    <n v="211.5"/>
    <n v="171"/>
    <n v="179.6"/>
    <n v="173.3"/>
    <n v="169"/>
    <n v="148.69999999999999"/>
    <n v="174.9"/>
    <n v="121.9"/>
    <n v="221"/>
    <n v="178.7"/>
    <n v="191.1"/>
    <n v="176.8"/>
  </r>
  <r>
    <s v="Urban"/>
    <x v="1"/>
    <x v="11"/>
    <x v="11"/>
    <n v="174.7"/>
    <n v="219.4"/>
    <n v="176.7"/>
    <n v="179.4"/>
    <n v="164.4"/>
    <n v="175.8"/>
    <n v="185"/>
    <n v="176.9"/>
    <n v="124.2"/>
    <n v="211.9"/>
    <n v="165.9"/>
    <n v="197.7"/>
    <n v="183.1"/>
  </r>
  <r>
    <s v="Rural+Urban"/>
    <x v="1"/>
    <x v="11"/>
    <x v="11"/>
    <n v="173.7"/>
    <n v="214.3"/>
    <n v="173.2"/>
    <n v="179.5"/>
    <n v="170"/>
    <n v="172.2"/>
    <n v="161"/>
    <n v="175.6"/>
    <n v="122.7"/>
    <n v="218"/>
    <n v="173.4"/>
    <n v="194.2"/>
    <n v="179.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n v="2022"/>
    <x v="0"/>
    <x v="0"/>
  </r>
  <r>
    <x v="1"/>
    <n v="2022"/>
    <x v="0"/>
    <x v="1"/>
  </r>
  <r>
    <x v="2"/>
    <n v="2022"/>
    <x v="0"/>
    <x v="2"/>
  </r>
  <r>
    <x v="0"/>
    <n v="2022"/>
    <x v="1"/>
    <x v="3"/>
  </r>
  <r>
    <x v="1"/>
    <n v="2022"/>
    <x v="1"/>
    <x v="4"/>
  </r>
  <r>
    <x v="2"/>
    <n v="2022"/>
    <x v="1"/>
    <x v="5"/>
  </r>
  <r>
    <x v="0"/>
    <n v="2022"/>
    <x v="2"/>
    <x v="6"/>
  </r>
  <r>
    <x v="1"/>
    <n v="2022"/>
    <x v="2"/>
    <x v="7"/>
  </r>
  <r>
    <x v="2"/>
    <n v="2022"/>
    <x v="2"/>
    <x v="8"/>
  </r>
  <r>
    <x v="0"/>
    <n v="2022"/>
    <x v="3"/>
    <x v="9"/>
  </r>
  <r>
    <x v="1"/>
    <n v="2022"/>
    <x v="3"/>
    <x v="10"/>
  </r>
  <r>
    <x v="2"/>
    <n v="2022"/>
    <x v="3"/>
    <x v="11"/>
  </r>
  <r>
    <x v="0"/>
    <n v="2022"/>
    <x v="4"/>
    <x v="12"/>
  </r>
  <r>
    <x v="1"/>
    <n v="2022"/>
    <x v="4"/>
    <x v="13"/>
  </r>
  <r>
    <x v="2"/>
    <n v="2022"/>
    <x v="4"/>
    <x v="14"/>
  </r>
  <r>
    <x v="0"/>
    <n v="2022"/>
    <x v="5"/>
    <x v="15"/>
  </r>
  <r>
    <x v="1"/>
    <n v="2022"/>
    <x v="5"/>
    <x v="16"/>
  </r>
  <r>
    <x v="2"/>
    <n v="2022"/>
    <x v="5"/>
    <x v="17"/>
  </r>
  <r>
    <x v="0"/>
    <n v="2022"/>
    <x v="6"/>
    <x v="18"/>
  </r>
  <r>
    <x v="1"/>
    <n v="2022"/>
    <x v="6"/>
    <x v="19"/>
  </r>
  <r>
    <x v="2"/>
    <n v="2022"/>
    <x v="6"/>
    <x v="20"/>
  </r>
  <r>
    <x v="0"/>
    <n v="2023"/>
    <x v="7"/>
    <x v="21"/>
  </r>
  <r>
    <x v="1"/>
    <n v="2023"/>
    <x v="7"/>
    <x v="22"/>
  </r>
  <r>
    <x v="2"/>
    <n v="2023"/>
    <x v="7"/>
    <x v="23"/>
  </r>
  <r>
    <x v="0"/>
    <n v="2023"/>
    <x v="8"/>
    <x v="24"/>
  </r>
  <r>
    <x v="1"/>
    <n v="2023"/>
    <x v="8"/>
    <x v="25"/>
  </r>
  <r>
    <x v="2"/>
    <n v="2023"/>
    <x v="8"/>
    <x v="26"/>
  </r>
  <r>
    <x v="0"/>
    <n v="2023"/>
    <x v="9"/>
    <x v="27"/>
  </r>
  <r>
    <x v="1"/>
    <n v="2023"/>
    <x v="9"/>
    <x v="28"/>
  </r>
  <r>
    <x v="2"/>
    <n v="2023"/>
    <x v="9"/>
    <x v="29"/>
  </r>
  <r>
    <x v="0"/>
    <n v="2023"/>
    <x v="10"/>
    <x v="30"/>
  </r>
  <r>
    <x v="1"/>
    <n v="2023"/>
    <x v="10"/>
    <x v="31"/>
  </r>
  <r>
    <x v="2"/>
    <n v="2023"/>
    <x v="10"/>
    <x v="32"/>
  </r>
  <r>
    <x v="0"/>
    <n v="2023"/>
    <x v="11"/>
    <x v="33"/>
  </r>
  <r>
    <x v="1"/>
    <n v="2023"/>
    <x v="11"/>
    <x v="34"/>
  </r>
  <r>
    <x v="2"/>
    <n v="2023"/>
    <x v="11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F1432E-80E7-4D2A-AE69-45F4BFBCB995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5:I19" firstHeaderRow="1" firstDataRow="2" firstDataCol="1"/>
  <pivotFields count="7">
    <pivotField axis="axisRow" showAll="0">
      <items count="4">
        <item x="0"/>
        <item x="2"/>
        <item x="1"/>
        <item t="default"/>
      </items>
    </pivotField>
    <pivotField showAll="0"/>
    <pivotField numFmtId="17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>
      <items count="37">
        <item x="0"/>
        <item x="3"/>
        <item x="6"/>
        <item x="2"/>
        <item x="24"/>
        <item x="27"/>
        <item x="5"/>
        <item x="9"/>
        <item x="8"/>
        <item x="30"/>
        <item x="18"/>
        <item x="26"/>
        <item x="29"/>
        <item x="11"/>
        <item x="21"/>
        <item x="20"/>
        <item x="12"/>
        <item x="1"/>
        <item x="15"/>
        <item x="32"/>
        <item x="33"/>
        <item x="4"/>
        <item x="23"/>
        <item x="7"/>
        <item x="19"/>
        <item x="17"/>
        <item x="14"/>
        <item x="25"/>
        <item x="28"/>
        <item x="10"/>
        <item x="35"/>
        <item x="22"/>
        <item x="16"/>
        <item x="31"/>
        <item x="13"/>
        <item x="34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sd="0" x="1"/>
        <item sd="0" x="2"/>
        <item sd="0" x="3"/>
        <item t="default"/>
      </items>
    </pivotField>
  </pivotFields>
  <rowFields count="2">
    <field x="4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3">
    <i>
      <x v="1"/>
    </i>
    <i>
      <x v="2"/>
    </i>
    <i t="grand">
      <x/>
    </i>
  </colItems>
  <dataFields count="1">
    <dataField name="Sum of Food Categories" fld="3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541041-CAAB-4842-81B5-FB8C2831CDDE}" name="PivotTable1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0:N63" firstHeaderRow="0" firstDataRow="1" firstDataCol="1" rowPageCount="1" colPageCount="1"/>
  <pivotFields count="20">
    <pivotField showAll="0"/>
    <pivotField axis="axisPage" showAll="0">
      <items count="3">
        <item x="0"/>
        <item x="1"/>
        <item t="default"/>
      </items>
    </pivotField>
    <pivotField axis="axisRow" numFmtId="17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13">
        <item x="7"/>
        <item x="8"/>
        <item x="9"/>
        <item x="10"/>
        <item x="11"/>
        <item x="0"/>
        <item x="1"/>
        <item x="2"/>
        <item x="3"/>
        <item x="4"/>
        <item x="5"/>
        <item x="6"/>
        <item t="default"/>
      </items>
    </pivotField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pageFields count="1">
    <pageField fld="1" hier="-1"/>
  </pageFields>
  <dataFields count="13">
    <dataField name="Sum of Cereals and products" fld="4" baseField="3" baseItem="0" numFmtId="2"/>
    <dataField name="Sum of Meat and fish" fld="5" baseField="0" baseItem="0" numFmtId="2"/>
    <dataField name="Sum of Egg" fld="6" baseField="0" baseItem="0" numFmtId="2"/>
    <dataField name="Sum of Milk and products" fld="7" baseField="0" baseItem="0" numFmtId="2"/>
    <dataField name="Sum of Oils and fats" fld="8" baseField="0" baseItem="0" numFmtId="2"/>
    <dataField name="Sum of Fruits" fld="9" baseField="0" baseItem="0" numFmtId="2"/>
    <dataField name="Sum of Vegetables" fld="10" baseField="0" baseItem="0" numFmtId="2"/>
    <dataField name="Sum of Pulses and products" fld="11" baseField="0" baseItem="0" numFmtId="2"/>
    <dataField name="Sum of Sugar and Confectionery" fld="12" baseField="0" baseItem="0" numFmtId="2"/>
    <dataField name="Sum of Spices" fld="13" baseField="0" baseItem="0" numFmtId="2"/>
    <dataField name="Sum of Non-alcoholic beverages" fld="14" baseField="0" baseItem="0" numFmtId="2"/>
    <dataField name="Sum of Prepared meals, sacks, sweets etc." fld="15" baseField="0" baseItem="0" numFmtId="2"/>
    <dataField name="Sum of Food and beverages" fld="16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5AB03-8162-416B-BA98-3C8EA0FED6AC}">
  <dimension ref="A1:Z82"/>
  <sheetViews>
    <sheetView showGridLines="0" tabSelected="1" topLeftCell="B58" zoomScale="70" zoomScaleNormal="70" workbookViewId="0">
      <selection activeCell="I84" sqref="I84"/>
    </sheetView>
  </sheetViews>
  <sheetFormatPr defaultRowHeight="15" x14ac:dyDescent="0.25"/>
  <cols>
    <col min="1" max="1" width="14.140625" bestFit="1" customWidth="1"/>
    <col min="2" max="2" width="27.42578125" bestFit="1" customWidth="1"/>
    <col min="3" max="3" width="20" bestFit="1" customWidth="1"/>
    <col min="4" max="4" width="20.5703125" bestFit="1" customWidth="1"/>
    <col min="5" max="5" width="24" bestFit="1" customWidth="1"/>
    <col min="6" max="6" width="19.140625" bestFit="1" customWidth="1"/>
    <col min="7" max="7" width="12.85546875" bestFit="1" customWidth="1"/>
    <col min="8" max="8" width="18" bestFit="1" customWidth="1"/>
    <col min="9" max="9" width="26.42578125" bestFit="1" customWidth="1"/>
    <col min="10" max="10" width="30.5703125" bestFit="1" customWidth="1"/>
    <col min="11" max="11" width="13.85546875" bestFit="1" customWidth="1"/>
    <col min="12" max="12" width="30.7109375" bestFit="1" customWidth="1"/>
    <col min="13" max="13" width="40" bestFit="1" customWidth="1"/>
    <col min="14" max="14" width="26.140625" bestFit="1" customWidth="1"/>
    <col min="15" max="15" width="27.42578125" bestFit="1" customWidth="1"/>
    <col min="16" max="16" width="20" bestFit="1" customWidth="1"/>
    <col min="17" max="17" width="10.85546875" bestFit="1" customWidth="1"/>
    <col min="18" max="18" width="24" bestFit="1" customWidth="1"/>
    <col min="19" max="19" width="19.140625" bestFit="1" customWidth="1"/>
    <col min="20" max="20" width="12.85546875" bestFit="1" customWidth="1"/>
    <col min="21" max="21" width="18" bestFit="1" customWidth="1"/>
    <col min="22" max="22" width="26.42578125" bestFit="1" customWidth="1"/>
    <col min="23" max="23" width="30.5703125" bestFit="1" customWidth="1"/>
    <col min="24" max="24" width="13.85546875" bestFit="1" customWidth="1"/>
    <col min="25" max="25" width="30.7109375" bestFit="1" customWidth="1"/>
    <col min="26" max="26" width="40" bestFit="1" customWidth="1"/>
    <col min="27" max="27" width="26.140625" bestFit="1" customWidth="1"/>
    <col min="28" max="28" width="27.42578125" bestFit="1" customWidth="1"/>
    <col min="29" max="29" width="20" bestFit="1" customWidth="1"/>
    <col min="30" max="30" width="10.85546875" bestFit="1" customWidth="1"/>
    <col min="31" max="31" width="24" bestFit="1" customWidth="1"/>
    <col min="32" max="32" width="19.140625" bestFit="1" customWidth="1"/>
    <col min="33" max="33" width="12.85546875" bestFit="1" customWidth="1"/>
    <col min="34" max="34" width="18" bestFit="1" customWidth="1"/>
    <col min="35" max="35" width="26.42578125" bestFit="1" customWidth="1"/>
    <col min="36" max="36" width="30.5703125" bestFit="1" customWidth="1"/>
    <col min="37" max="37" width="13.85546875" bestFit="1" customWidth="1"/>
    <col min="38" max="38" width="30.7109375" bestFit="1" customWidth="1"/>
    <col min="39" max="39" width="40" bestFit="1" customWidth="1"/>
    <col min="40" max="40" width="26.140625" bestFit="1" customWidth="1"/>
    <col min="41" max="41" width="27.42578125" bestFit="1" customWidth="1"/>
    <col min="42" max="42" width="20" bestFit="1" customWidth="1"/>
    <col min="43" max="43" width="10.85546875" bestFit="1" customWidth="1"/>
    <col min="44" max="44" width="24" bestFit="1" customWidth="1"/>
    <col min="45" max="45" width="19.140625" bestFit="1" customWidth="1"/>
    <col min="46" max="46" width="12.85546875" bestFit="1" customWidth="1"/>
    <col min="47" max="47" width="18" bestFit="1" customWidth="1"/>
    <col min="48" max="48" width="26.42578125" bestFit="1" customWidth="1"/>
    <col min="49" max="49" width="30.5703125" bestFit="1" customWidth="1"/>
    <col min="50" max="50" width="13.85546875" bestFit="1" customWidth="1"/>
    <col min="51" max="51" width="30.7109375" bestFit="1" customWidth="1"/>
    <col min="52" max="52" width="40" bestFit="1" customWidth="1"/>
    <col min="53" max="53" width="26.140625" bestFit="1" customWidth="1"/>
    <col min="54" max="54" width="32.42578125" bestFit="1" customWidth="1"/>
    <col min="55" max="55" width="25" bestFit="1" customWidth="1"/>
    <col min="56" max="56" width="15.85546875" bestFit="1" customWidth="1"/>
    <col min="57" max="57" width="29" bestFit="1" customWidth="1"/>
    <col min="58" max="58" width="24.140625" bestFit="1" customWidth="1"/>
    <col min="59" max="59" width="18" bestFit="1" customWidth="1"/>
    <col min="60" max="60" width="23" bestFit="1" customWidth="1"/>
    <col min="61" max="61" width="31.42578125" bestFit="1" customWidth="1"/>
    <col min="62" max="62" width="35.5703125" bestFit="1" customWidth="1"/>
    <col min="63" max="63" width="18.85546875" bestFit="1" customWidth="1"/>
    <col min="64" max="64" width="35.7109375" bestFit="1" customWidth="1"/>
    <col min="65" max="65" width="45" bestFit="1" customWidth="1"/>
    <col min="66" max="66" width="31.140625" bestFit="1" customWidth="1"/>
    <col min="67" max="67" width="27.42578125" bestFit="1" customWidth="1"/>
    <col min="68" max="68" width="20" bestFit="1" customWidth="1"/>
    <col min="69" max="69" width="10.85546875" bestFit="1" customWidth="1"/>
    <col min="70" max="70" width="24" bestFit="1" customWidth="1"/>
    <col min="71" max="71" width="19.140625" bestFit="1" customWidth="1"/>
    <col min="72" max="72" width="12.85546875" bestFit="1" customWidth="1"/>
    <col min="73" max="73" width="18" bestFit="1" customWidth="1"/>
    <col min="74" max="74" width="26.42578125" bestFit="1" customWidth="1"/>
    <col min="75" max="75" width="30.5703125" bestFit="1" customWidth="1"/>
    <col min="76" max="76" width="13.85546875" bestFit="1" customWidth="1"/>
    <col min="77" max="77" width="30.7109375" bestFit="1" customWidth="1"/>
    <col min="78" max="78" width="40" bestFit="1" customWidth="1"/>
    <col min="79" max="79" width="26.140625" bestFit="1" customWidth="1"/>
    <col min="80" max="80" width="27.42578125" bestFit="1" customWidth="1"/>
    <col min="81" max="81" width="20" bestFit="1" customWidth="1"/>
    <col min="82" max="82" width="10.85546875" bestFit="1" customWidth="1"/>
    <col min="83" max="83" width="24" bestFit="1" customWidth="1"/>
    <col min="84" max="84" width="19.140625" bestFit="1" customWidth="1"/>
    <col min="85" max="85" width="12.85546875" bestFit="1" customWidth="1"/>
    <col min="86" max="86" width="18" bestFit="1" customWidth="1"/>
    <col min="87" max="87" width="26.42578125" bestFit="1" customWidth="1"/>
    <col min="88" max="88" width="30.5703125" bestFit="1" customWidth="1"/>
    <col min="89" max="89" width="13.85546875" bestFit="1" customWidth="1"/>
    <col min="90" max="90" width="30.7109375" bestFit="1" customWidth="1"/>
    <col min="91" max="91" width="40" bestFit="1" customWidth="1"/>
    <col min="92" max="92" width="26.140625" bestFit="1" customWidth="1"/>
    <col min="93" max="93" width="27.42578125" bestFit="1" customWidth="1"/>
    <col min="94" max="94" width="20" bestFit="1" customWidth="1"/>
    <col min="95" max="95" width="10.85546875" bestFit="1" customWidth="1"/>
    <col min="96" max="96" width="24" bestFit="1" customWidth="1"/>
    <col min="97" max="97" width="19.140625" bestFit="1" customWidth="1"/>
    <col min="98" max="98" width="12.85546875" bestFit="1" customWidth="1"/>
    <col min="99" max="99" width="18" bestFit="1" customWidth="1"/>
    <col min="100" max="100" width="26.42578125" bestFit="1" customWidth="1"/>
    <col min="101" max="101" width="30.5703125" bestFit="1" customWidth="1"/>
    <col min="102" max="102" width="13.85546875" bestFit="1" customWidth="1"/>
    <col min="103" max="103" width="30.7109375" bestFit="1" customWidth="1"/>
    <col min="104" max="104" width="40" bestFit="1" customWidth="1"/>
    <col min="105" max="105" width="26.140625" bestFit="1" customWidth="1"/>
    <col min="106" max="106" width="27.42578125" bestFit="1" customWidth="1"/>
    <col min="107" max="107" width="20" bestFit="1" customWidth="1"/>
    <col min="108" max="108" width="10.85546875" bestFit="1" customWidth="1"/>
    <col min="109" max="109" width="24" bestFit="1" customWidth="1"/>
    <col min="110" max="110" width="19.140625" bestFit="1" customWidth="1"/>
    <col min="111" max="111" width="12.85546875" bestFit="1" customWidth="1"/>
    <col min="112" max="112" width="18" bestFit="1" customWidth="1"/>
    <col min="113" max="113" width="26.42578125" bestFit="1" customWidth="1"/>
    <col min="114" max="114" width="30.5703125" bestFit="1" customWidth="1"/>
    <col min="115" max="115" width="13.85546875" bestFit="1" customWidth="1"/>
    <col min="116" max="116" width="30.7109375" bestFit="1" customWidth="1"/>
    <col min="117" max="117" width="40" bestFit="1" customWidth="1"/>
    <col min="118" max="118" width="26.140625" bestFit="1" customWidth="1"/>
    <col min="119" max="119" width="27.42578125" bestFit="1" customWidth="1"/>
    <col min="120" max="120" width="20" bestFit="1" customWidth="1"/>
    <col min="121" max="121" width="10.85546875" bestFit="1" customWidth="1"/>
    <col min="122" max="122" width="24" bestFit="1" customWidth="1"/>
    <col min="123" max="123" width="19.140625" bestFit="1" customWidth="1"/>
    <col min="124" max="124" width="12.85546875" bestFit="1" customWidth="1"/>
    <col min="125" max="125" width="18" bestFit="1" customWidth="1"/>
    <col min="126" max="126" width="26.42578125" bestFit="1" customWidth="1"/>
    <col min="127" max="127" width="30.5703125" bestFit="1" customWidth="1"/>
    <col min="128" max="128" width="13.85546875" bestFit="1" customWidth="1"/>
    <col min="129" max="129" width="30.7109375" bestFit="1" customWidth="1"/>
    <col min="130" max="130" width="40" bestFit="1" customWidth="1"/>
    <col min="131" max="131" width="26.140625" bestFit="1" customWidth="1"/>
    <col min="132" max="132" width="27.42578125" bestFit="1" customWidth="1"/>
    <col min="133" max="133" width="20" bestFit="1" customWidth="1"/>
    <col min="134" max="134" width="10.85546875" bestFit="1" customWidth="1"/>
    <col min="135" max="135" width="24" bestFit="1" customWidth="1"/>
    <col min="136" max="136" width="19.140625" bestFit="1" customWidth="1"/>
    <col min="137" max="137" width="12.85546875" bestFit="1" customWidth="1"/>
    <col min="138" max="138" width="18" bestFit="1" customWidth="1"/>
    <col min="139" max="139" width="26.42578125" bestFit="1" customWidth="1"/>
    <col min="140" max="140" width="30.5703125" bestFit="1" customWidth="1"/>
    <col min="141" max="141" width="13.85546875" bestFit="1" customWidth="1"/>
    <col min="142" max="142" width="30.7109375" bestFit="1" customWidth="1"/>
    <col min="143" max="143" width="40" bestFit="1" customWidth="1"/>
    <col min="144" max="144" width="26.140625" bestFit="1" customWidth="1"/>
    <col min="145" max="145" width="27.42578125" bestFit="1" customWidth="1"/>
    <col min="146" max="146" width="20" bestFit="1" customWidth="1"/>
    <col min="147" max="147" width="10.85546875" bestFit="1" customWidth="1"/>
    <col min="148" max="148" width="24" bestFit="1" customWidth="1"/>
    <col min="149" max="149" width="19.140625" bestFit="1" customWidth="1"/>
    <col min="150" max="150" width="12.85546875" bestFit="1" customWidth="1"/>
    <col min="151" max="151" width="18" bestFit="1" customWidth="1"/>
    <col min="152" max="152" width="26.42578125" bestFit="1" customWidth="1"/>
    <col min="153" max="153" width="30.5703125" bestFit="1" customWidth="1"/>
    <col min="154" max="154" width="13.85546875" bestFit="1" customWidth="1"/>
    <col min="155" max="155" width="30.7109375" bestFit="1" customWidth="1"/>
    <col min="156" max="156" width="40" bestFit="1" customWidth="1"/>
    <col min="157" max="157" width="26.140625" bestFit="1" customWidth="1"/>
    <col min="158" max="158" width="32.42578125" bestFit="1" customWidth="1"/>
    <col min="159" max="159" width="25" bestFit="1" customWidth="1"/>
    <col min="160" max="160" width="15.85546875" bestFit="1" customWidth="1"/>
    <col min="161" max="161" width="29" bestFit="1" customWidth="1"/>
    <col min="162" max="162" width="24.140625" bestFit="1" customWidth="1"/>
    <col min="163" max="163" width="18" bestFit="1" customWidth="1"/>
    <col min="164" max="164" width="23" bestFit="1" customWidth="1"/>
    <col min="165" max="165" width="31.42578125" bestFit="1" customWidth="1"/>
    <col min="166" max="166" width="35.5703125" bestFit="1" customWidth="1"/>
    <col min="167" max="167" width="18.85546875" bestFit="1" customWidth="1"/>
    <col min="168" max="168" width="35.7109375" bestFit="1" customWidth="1"/>
    <col min="169" max="169" width="45" bestFit="1" customWidth="1"/>
    <col min="170" max="170" width="31.140625" bestFit="1" customWidth="1"/>
    <col min="171" max="171" width="32" bestFit="1" customWidth="1"/>
    <col min="172" max="172" width="24.5703125" bestFit="1" customWidth="1"/>
    <col min="173" max="173" width="15.7109375" bestFit="1" customWidth="1"/>
    <col min="174" max="174" width="28.5703125" bestFit="1" customWidth="1"/>
    <col min="175" max="175" width="23.85546875" bestFit="1" customWidth="1"/>
    <col min="176" max="176" width="17.7109375" bestFit="1" customWidth="1"/>
    <col min="177" max="177" width="22.7109375" bestFit="1" customWidth="1"/>
    <col min="178" max="178" width="31" bestFit="1" customWidth="1"/>
    <col min="179" max="179" width="35.140625" bestFit="1" customWidth="1"/>
    <col min="180" max="180" width="18.42578125" bestFit="1" customWidth="1"/>
    <col min="181" max="181" width="35.28515625" bestFit="1" customWidth="1"/>
    <col min="182" max="182" width="44.85546875" bestFit="1" customWidth="1"/>
    <col min="183" max="183" width="30.7109375" bestFit="1" customWidth="1"/>
    <col min="184" max="184" width="32.42578125" bestFit="1" customWidth="1"/>
    <col min="185" max="185" width="25" bestFit="1" customWidth="1"/>
    <col min="186" max="186" width="15.85546875" bestFit="1" customWidth="1"/>
    <col min="187" max="187" width="29" bestFit="1" customWidth="1"/>
    <col min="188" max="188" width="24.140625" bestFit="1" customWidth="1"/>
    <col min="189" max="189" width="18" bestFit="1" customWidth="1"/>
    <col min="190" max="190" width="23" bestFit="1" customWidth="1"/>
    <col min="191" max="191" width="31.42578125" bestFit="1" customWidth="1"/>
    <col min="192" max="192" width="35.5703125" bestFit="1" customWidth="1"/>
    <col min="193" max="193" width="18.85546875" bestFit="1" customWidth="1"/>
    <col min="194" max="194" width="35.7109375" bestFit="1" customWidth="1"/>
    <col min="195" max="195" width="45" bestFit="1" customWidth="1"/>
    <col min="196" max="196" width="31.140625" bestFit="1" customWidth="1"/>
  </cols>
  <sheetData>
    <row r="1" spans="1:13" ht="15" customHeight="1" x14ac:dyDescent="0.25">
      <c r="C1" s="1" t="s">
        <v>0</v>
      </c>
      <c r="D1" s="2"/>
      <c r="E1" s="2"/>
      <c r="F1" s="2"/>
      <c r="G1" s="2"/>
      <c r="H1" s="2"/>
      <c r="I1" s="2"/>
      <c r="J1" s="2"/>
      <c r="K1" s="2"/>
      <c r="L1" s="2"/>
    </row>
    <row r="2" spans="1:13" ht="15" customHeight="1" x14ac:dyDescent="0.25">
      <c r="C2" s="2"/>
      <c r="D2" s="2"/>
      <c r="E2" s="2"/>
      <c r="F2" s="2"/>
      <c r="G2" s="2"/>
      <c r="H2" s="2"/>
      <c r="I2" s="2"/>
      <c r="J2" s="2"/>
      <c r="K2" s="2"/>
      <c r="L2" s="2"/>
    </row>
    <row r="3" spans="1:13" ht="15.75" customHeight="1" x14ac:dyDescent="0.25">
      <c r="C3" s="2"/>
      <c r="D3" s="2"/>
      <c r="E3" s="2"/>
      <c r="F3" s="2"/>
      <c r="G3" s="2"/>
      <c r="H3" s="2"/>
      <c r="I3" s="2"/>
      <c r="J3" s="2"/>
      <c r="K3" s="2"/>
      <c r="L3" s="2"/>
    </row>
    <row r="5" spans="1:13" x14ac:dyDescent="0.25">
      <c r="A5" s="3" t="s">
        <v>1</v>
      </c>
      <c r="B5" s="3" t="s">
        <v>2</v>
      </c>
      <c r="C5" s="3" t="s">
        <v>3</v>
      </c>
      <c r="D5" s="4" t="s">
        <v>4</v>
      </c>
      <c r="F5" t="s">
        <v>5</v>
      </c>
      <c r="G5" t="s">
        <v>6</v>
      </c>
      <c r="K5" s="5" t="s">
        <v>7</v>
      </c>
      <c r="L5" s="5" t="s">
        <v>8</v>
      </c>
      <c r="M5" s="5" t="s">
        <v>9</v>
      </c>
    </row>
    <row r="6" spans="1:13" x14ac:dyDescent="0.25">
      <c r="A6" s="6" t="s">
        <v>10</v>
      </c>
      <c r="B6" s="6">
        <v>2022</v>
      </c>
      <c r="C6" s="7">
        <v>44713</v>
      </c>
      <c r="D6" s="8">
        <v>2248.3000000000002</v>
      </c>
      <c r="F6" t="s">
        <v>11</v>
      </c>
      <c r="G6" t="s">
        <v>12</v>
      </c>
      <c r="H6" t="s">
        <v>13</v>
      </c>
      <c r="I6" t="s">
        <v>14</v>
      </c>
      <c r="K6" s="9" t="s">
        <v>15</v>
      </c>
      <c r="L6" s="10">
        <v>6797.7000000000007</v>
      </c>
      <c r="M6" s="9"/>
    </row>
    <row r="7" spans="1:13" x14ac:dyDescent="0.25">
      <c r="A7" s="6" t="s">
        <v>16</v>
      </c>
      <c r="B7" s="6">
        <v>2022</v>
      </c>
      <c r="C7" s="7">
        <v>44713</v>
      </c>
      <c r="D7" s="8">
        <v>2287.5</v>
      </c>
      <c r="F7" s="11" t="s">
        <v>17</v>
      </c>
      <c r="G7" s="12"/>
      <c r="H7" s="12">
        <v>6886.1</v>
      </c>
      <c r="I7" s="12">
        <v>6886.1</v>
      </c>
      <c r="K7" s="9" t="s">
        <v>18</v>
      </c>
      <c r="L7" s="10">
        <v>6810.4000000000005</v>
      </c>
      <c r="M7" s="13">
        <f>(L7-L6)/L7 *100</f>
        <v>0.18647950193820947</v>
      </c>
    </row>
    <row r="8" spans="1:13" x14ac:dyDescent="0.25">
      <c r="A8" s="6" t="s">
        <v>19</v>
      </c>
      <c r="B8" s="6">
        <v>2022</v>
      </c>
      <c r="C8" s="7">
        <v>44713</v>
      </c>
      <c r="D8" s="8">
        <v>2261.9</v>
      </c>
      <c r="F8" s="11" t="s">
        <v>20</v>
      </c>
      <c r="G8" s="12"/>
      <c r="H8" s="12">
        <v>6848</v>
      </c>
      <c r="I8" s="12">
        <v>6848</v>
      </c>
      <c r="K8" s="9" t="s">
        <v>21</v>
      </c>
      <c r="L8" s="10">
        <v>6818.7000000000007</v>
      </c>
      <c r="M8" s="13">
        <f t="shared" ref="M8:M17" si="0">(L8-L7)/L8 *100</f>
        <v>0.12172408230308096</v>
      </c>
    </row>
    <row r="9" spans="1:13" x14ac:dyDescent="0.25">
      <c r="A9" s="6" t="s">
        <v>10</v>
      </c>
      <c r="B9" s="6">
        <v>2022</v>
      </c>
      <c r="C9" s="7">
        <v>44743</v>
      </c>
      <c r="D9" s="8">
        <v>2252.5</v>
      </c>
      <c r="F9" s="11" t="s">
        <v>22</v>
      </c>
      <c r="G9" s="12"/>
      <c r="H9" s="12">
        <v>6848.4000000000005</v>
      </c>
      <c r="I9" s="12">
        <v>6848.4000000000005</v>
      </c>
      <c r="K9" s="9" t="s">
        <v>23</v>
      </c>
      <c r="L9" s="10">
        <v>6855.1</v>
      </c>
      <c r="M9" s="13">
        <f t="shared" si="0"/>
        <v>0.53099152455835263</v>
      </c>
    </row>
    <row r="10" spans="1:13" x14ac:dyDescent="0.25">
      <c r="A10" s="6" t="s">
        <v>16</v>
      </c>
      <c r="B10" s="6">
        <v>2022</v>
      </c>
      <c r="C10" s="7">
        <v>44743</v>
      </c>
      <c r="D10" s="8">
        <v>2291.6</v>
      </c>
      <c r="F10" s="11" t="s">
        <v>24</v>
      </c>
      <c r="G10" s="12"/>
      <c r="H10" s="12">
        <v>6881.5</v>
      </c>
      <c r="I10" s="12">
        <v>6881.5</v>
      </c>
      <c r="K10" s="14" t="s">
        <v>25</v>
      </c>
      <c r="L10" s="15">
        <v>6904.1</v>
      </c>
      <c r="M10" s="16">
        <f t="shared" si="0"/>
        <v>0.70972320794889987</v>
      </c>
    </row>
    <row r="11" spans="1:13" x14ac:dyDescent="0.25">
      <c r="A11" s="6" t="s">
        <v>19</v>
      </c>
      <c r="B11" s="6">
        <v>2022</v>
      </c>
      <c r="C11" s="7">
        <v>44743</v>
      </c>
      <c r="D11" s="8">
        <v>2266.3000000000002</v>
      </c>
      <c r="F11" s="11" t="s">
        <v>26</v>
      </c>
      <c r="G11" s="12"/>
      <c r="H11" s="12">
        <v>6932.7000000000007</v>
      </c>
      <c r="I11" s="12">
        <v>6932.7000000000007</v>
      </c>
      <c r="K11" s="9" t="s">
        <v>27</v>
      </c>
      <c r="L11" s="10">
        <v>6898.9000000000005</v>
      </c>
      <c r="M11" s="13">
        <f t="shared" si="0"/>
        <v>-7.5374335038916607E-2</v>
      </c>
    </row>
    <row r="12" spans="1:13" x14ac:dyDescent="0.25">
      <c r="A12" s="6" t="s">
        <v>10</v>
      </c>
      <c r="B12" s="6">
        <v>2022</v>
      </c>
      <c r="C12" s="7">
        <v>44774</v>
      </c>
      <c r="D12" s="8">
        <v>2255.7999999999997</v>
      </c>
      <c r="F12" s="11" t="s">
        <v>15</v>
      </c>
      <c r="G12" s="12">
        <v>6797.7000000000007</v>
      </c>
      <c r="H12" s="12"/>
      <c r="I12" s="12">
        <v>6797.7000000000007</v>
      </c>
      <c r="K12" s="17" t="s">
        <v>28</v>
      </c>
      <c r="L12" s="18">
        <v>6856.2999999999993</v>
      </c>
      <c r="M12" s="19">
        <f t="shared" si="0"/>
        <v>-0.62132637136649904</v>
      </c>
    </row>
    <row r="13" spans="1:13" x14ac:dyDescent="0.25">
      <c r="A13" s="6" t="s">
        <v>16</v>
      </c>
      <c r="B13" s="6">
        <v>2022</v>
      </c>
      <c r="C13" s="7">
        <v>44774</v>
      </c>
      <c r="D13" s="8">
        <v>2293.6999999999998</v>
      </c>
      <c r="F13" s="11" t="s">
        <v>18</v>
      </c>
      <c r="G13" s="12">
        <v>6810.4000000000005</v>
      </c>
      <c r="H13" s="12"/>
      <c r="I13" s="12">
        <v>6810.4000000000005</v>
      </c>
      <c r="K13" s="9" t="s">
        <v>17</v>
      </c>
      <c r="L13" s="10">
        <v>6886.1</v>
      </c>
      <c r="M13" s="13">
        <f t="shared" si="0"/>
        <v>0.43275584147777535</v>
      </c>
    </row>
    <row r="14" spans="1:13" x14ac:dyDescent="0.25">
      <c r="A14" s="6" t="s">
        <v>19</v>
      </c>
      <c r="B14" s="6">
        <v>2022</v>
      </c>
      <c r="C14" s="7">
        <v>44774</v>
      </c>
      <c r="D14" s="8">
        <v>2269.2000000000003</v>
      </c>
      <c r="F14" s="11" t="s">
        <v>21</v>
      </c>
      <c r="G14" s="12">
        <v>6818.7000000000007</v>
      </c>
      <c r="H14" s="12"/>
      <c r="I14" s="12">
        <v>6818.7000000000007</v>
      </c>
      <c r="K14" s="9" t="s">
        <v>20</v>
      </c>
      <c r="L14" s="10">
        <v>6848</v>
      </c>
      <c r="M14" s="13">
        <f t="shared" si="0"/>
        <v>-0.55636682242991187</v>
      </c>
    </row>
    <row r="15" spans="1:13" x14ac:dyDescent="0.25">
      <c r="A15" s="6" t="s">
        <v>10</v>
      </c>
      <c r="B15" s="6">
        <v>2022</v>
      </c>
      <c r="C15" s="7">
        <v>44805</v>
      </c>
      <c r="D15" s="8">
        <v>2267.8000000000002</v>
      </c>
      <c r="F15" s="11" t="s">
        <v>23</v>
      </c>
      <c r="G15" s="12">
        <v>6855.1</v>
      </c>
      <c r="H15" s="12"/>
      <c r="I15" s="12">
        <v>6855.1</v>
      </c>
      <c r="K15" s="9" t="s">
        <v>22</v>
      </c>
      <c r="L15" s="10">
        <v>6848.4000000000005</v>
      </c>
      <c r="M15" s="13">
        <f t="shared" si="0"/>
        <v>5.8407803282598224E-3</v>
      </c>
    </row>
    <row r="16" spans="1:13" x14ac:dyDescent="0.25">
      <c r="A16" s="6" t="s">
        <v>16</v>
      </c>
      <c r="B16" s="6">
        <v>2022</v>
      </c>
      <c r="C16" s="7">
        <v>44805</v>
      </c>
      <c r="D16" s="8">
        <v>2306.4</v>
      </c>
      <c r="F16" s="11" t="s">
        <v>25</v>
      </c>
      <c r="G16" s="12">
        <v>6904.1</v>
      </c>
      <c r="H16" s="12"/>
      <c r="I16" s="12">
        <v>6904.1</v>
      </c>
      <c r="K16" s="9" t="s">
        <v>24</v>
      </c>
      <c r="L16" s="10">
        <v>6881.5</v>
      </c>
      <c r="M16" s="13">
        <f t="shared" si="0"/>
        <v>0.48099978202426003</v>
      </c>
    </row>
    <row r="17" spans="1:13" x14ac:dyDescent="0.25">
      <c r="A17" s="6" t="s">
        <v>19</v>
      </c>
      <c r="B17" s="6">
        <v>2022</v>
      </c>
      <c r="C17" s="7">
        <v>44805</v>
      </c>
      <c r="D17" s="8">
        <v>2280.9</v>
      </c>
      <c r="F17" s="11" t="s">
        <v>27</v>
      </c>
      <c r="G17" s="12">
        <v>6898.9000000000005</v>
      </c>
      <c r="H17" s="12"/>
      <c r="I17" s="12">
        <v>6898.9000000000005</v>
      </c>
      <c r="K17" s="9" t="s">
        <v>26</v>
      </c>
      <c r="L17" s="10">
        <v>6932.7000000000007</v>
      </c>
      <c r="M17" s="13">
        <f t="shared" si="0"/>
        <v>0.73852900024522516</v>
      </c>
    </row>
    <row r="18" spans="1:13" x14ac:dyDescent="0.25">
      <c r="A18" s="6" t="s">
        <v>10</v>
      </c>
      <c r="B18" s="6">
        <v>2022</v>
      </c>
      <c r="C18" s="7">
        <v>44835</v>
      </c>
      <c r="D18" s="8">
        <v>2284.5</v>
      </c>
      <c r="F18" s="11" t="s">
        <v>28</v>
      </c>
      <c r="G18" s="12">
        <v>6856.2999999999993</v>
      </c>
      <c r="H18" s="12"/>
      <c r="I18" s="12">
        <v>6856.2999999999993</v>
      </c>
    </row>
    <row r="19" spans="1:13" x14ac:dyDescent="0.25">
      <c r="A19" s="6" t="s">
        <v>16</v>
      </c>
      <c r="B19" s="6">
        <v>2022</v>
      </c>
      <c r="C19" s="7">
        <v>44835</v>
      </c>
      <c r="D19" s="8">
        <v>2322.3000000000002</v>
      </c>
      <c r="F19" s="11" t="s">
        <v>14</v>
      </c>
      <c r="G19" s="12">
        <v>47941.2</v>
      </c>
      <c r="H19" s="12">
        <v>34396.699999999997</v>
      </c>
      <c r="I19" s="12">
        <v>82337.899999999994</v>
      </c>
    </row>
    <row r="20" spans="1:13" x14ac:dyDescent="0.25">
      <c r="A20" s="6" t="s">
        <v>19</v>
      </c>
      <c r="B20" s="6">
        <v>2022</v>
      </c>
      <c r="C20" s="7">
        <v>44835</v>
      </c>
      <c r="D20" s="8">
        <v>2297.3000000000002</v>
      </c>
    </row>
    <row r="21" spans="1:13" x14ac:dyDescent="0.25">
      <c r="A21" s="6" t="s">
        <v>10</v>
      </c>
      <c r="B21" s="6">
        <v>2022</v>
      </c>
      <c r="C21" s="7">
        <v>44866</v>
      </c>
      <c r="D21" s="8">
        <v>2287.6999999999998</v>
      </c>
    </row>
    <row r="22" spans="1:13" x14ac:dyDescent="0.25">
      <c r="A22" s="6" t="s">
        <v>16</v>
      </c>
      <c r="B22" s="6">
        <v>2022</v>
      </c>
      <c r="C22" s="7">
        <v>44866</v>
      </c>
      <c r="D22" s="8">
        <v>2314.4</v>
      </c>
    </row>
    <row r="23" spans="1:13" x14ac:dyDescent="0.25">
      <c r="A23" s="6" t="s">
        <v>19</v>
      </c>
      <c r="B23" s="6">
        <v>2022</v>
      </c>
      <c r="C23" s="7">
        <v>44866</v>
      </c>
      <c r="D23" s="8">
        <v>2296.8000000000002</v>
      </c>
    </row>
    <row r="24" spans="1:13" x14ac:dyDescent="0.25">
      <c r="A24" s="6" t="s">
        <v>10</v>
      </c>
      <c r="B24" s="6">
        <v>2022</v>
      </c>
      <c r="C24" s="7">
        <v>44896</v>
      </c>
      <c r="D24" s="8">
        <v>2277.1</v>
      </c>
    </row>
    <row r="25" spans="1:13" x14ac:dyDescent="0.25">
      <c r="A25" s="6" t="s">
        <v>16</v>
      </c>
      <c r="B25" s="6">
        <v>2022</v>
      </c>
      <c r="C25" s="7">
        <v>44896</v>
      </c>
      <c r="D25" s="8">
        <v>2295.7999999999997</v>
      </c>
    </row>
    <row r="26" spans="1:13" x14ac:dyDescent="0.25">
      <c r="A26" s="6" t="s">
        <v>19</v>
      </c>
      <c r="B26" s="6">
        <v>2022</v>
      </c>
      <c r="C26" s="7">
        <v>44896</v>
      </c>
      <c r="D26" s="8">
        <v>2283.4</v>
      </c>
    </row>
    <row r="27" spans="1:13" x14ac:dyDescent="0.25">
      <c r="A27" s="6" t="s">
        <v>10</v>
      </c>
      <c r="B27" s="6">
        <v>2023</v>
      </c>
      <c r="C27" s="7">
        <v>44927</v>
      </c>
      <c r="D27" s="8">
        <v>2283.2000000000003</v>
      </c>
    </row>
    <row r="28" spans="1:13" x14ac:dyDescent="0.25">
      <c r="A28" s="6" t="s">
        <v>16</v>
      </c>
      <c r="B28" s="6">
        <v>2023</v>
      </c>
      <c r="C28" s="7">
        <v>44927</v>
      </c>
      <c r="D28" s="8">
        <v>2310.2000000000003</v>
      </c>
    </row>
    <row r="29" spans="1:13" x14ac:dyDescent="0.25">
      <c r="A29" s="6" t="s">
        <v>19</v>
      </c>
      <c r="B29" s="6">
        <v>2023</v>
      </c>
      <c r="C29" s="7">
        <v>44927</v>
      </c>
      <c r="D29" s="8">
        <v>2292.6999999999998</v>
      </c>
    </row>
    <row r="30" spans="1:13" x14ac:dyDescent="0.25">
      <c r="A30" s="6" t="s">
        <v>10</v>
      </c>
      <c r="B30" s="6">
        <v>2023</v>
      </c>
      <c r="C30" s="7">
        <v>44958</v>
      </c>
      <c r="D30" s="8">
        <v>2265.6999999999998</v>
      </c>
    </row>
    <row r="31" spans="1:13" x14ac:dyDescent="0.25">
      <c r="A31" s="6" t="s">
        <v>16</v>
      </c>
      <c r="B31" s="6">
        <v>2023</v>
      </c>
      <c r="C31" s="7">
        <v>44958</v>
      </c>
      <c r="D31" s="8">
        <v>2303.1999999999998</v>
      </c>
    </row>
    <row r="32" spans="1:13" x14ac:dyDescent="0.25">
      <c r="A32" s="6" t="s">
        <v>19</v>
      </c>
      <c r="B32" s="6">
        <v>2023</v>
      </c>
      <c r="C32" s="7">
        <v>44958</v>
      </c>
      <c r="D32" s="8">
        <v>2279.1</v>
      </c>
    </row>
    <row r="33" spans="1:26" x14ac:dyDescent="0.25">
      <c r="A33" s="6" t="s">
        <v>10</v>
      </c>
      <c r="B33" s="6">
        <v>2023</v>
      </c>
      <c r="C33" s="7">
        <v>44986</v>
      </c>
      <c r="D33" s="8">
        <v>2265.8000000000002</v>
      </c>
    </row>
    <row r="34" spans="1:26" x14ac:dyDescent="0.25">
      <c r="A34" s="6" t="s">
        <v>16</v>
      </c>
      <c r="B34" s="6">
        <v>2023</v>
      </c>
      <c r="C34" s="7">
        <v>44986</v>
      </c>
      <c r="D34" s="8">
        <v>2303.4</v>
      </c>
    </row>
    <row r="35" spans="1:26" x14ac:dyDescent="0.25">
      <c r="A35" s="6" t="s">
        <v>19</v>
      </c>
      <c r="B35" s="6">
        <v>2023</v>
      </c>
      <c r="C35" s="7">
        <v>44986</v>
      </c>
      <c r="D35" s="8">
        <v>2279.1999999999998</v>
      </c>
    </row>
    <row r="36" spans="1:26" x14ac:dyDescent="0.25">
      <c r="A36" s="6" t="s">
        <v>10</v>
      </c>
      <c r="B36" s="6">
        <v>2023</v>
      </c>
      <c r="C36" s="7">
        <v>45017</v>
      </c>
      <c r="D36" s="8">
        <v>2274.1999999999998</v>
      </c>
    </row>
    <row r="37" spans="1:26" x14ac:dyDescent="0.25">
      <c r="A37" s="6" t="s">
        <v>16</v>
      </c>
      <c r="B37" s="6">
        <v>2023</v>
      </c>
      <c r="C37" s="7">
        <v>45017</v>
      </c>
      <c r="D37" s="8">
        <v>2317.7000000000003</v>
      </c>
    </row>
    <row r="38" spans="1:26" x14ac:dyDescent="0.25">
      <c r="A38" s="6" t="s">
        <v>19</v>
      </c>
      <c r="B38" s="6">
        <v>2023</v>
      </c>
      <c r="C38" s="7">
        <v>45017</v>
      </c>
      <c r="D38" s="8">
        <v>2289.6000000000004</v>
      </c>
    </row>
    <row r="39" spans="1:26" x14ac:dyDescent="0.25">
      <c r="A39" s="6" t="s">
        <v>10</v>
      </c>
      <c r="B39" s="6">
        <v>2023</v>
      </c>
      <c r="C39" s="7">
        <v>45047</v>
      </c>
      <c r="D39" s="8">
        <v>2290.7000000000007</v>
      </c>
    </row>
    <row r="40" spans="1:26" x14ac:dyDescent="0.25">
      <c r="A40" s="6" t="s">
        <v>16</v>
      </c>
      <c r="B40" s="6">
        <v>2023</v>
      </c>
      <c r="C40" s="7">
        <v>45047</v>
      </c>
      <c r="D40" s="8">
        <v>2335.1</v>
      </c>
    </row>
    <row r="41" spans="1:26" x14ac:dyDescent="0.25">
      <c r="A41" s="6" t="s">
        <v>19</v>
      </c>
      <c r="B41" s="6">
        <v>2023</v>
      </c>
      <c r="C41" s="7">
        <v>45047</v>
      </c>
      <c r="D41" s="8">
        <v>2306.9</v>
      </c>
    </row>
    <row r="43" spans="1:26" x14ac:dyDescent="0.2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5" customHeight="1" x14ac:dyDescent="0.25">
      <c r="C45" s="1" t="s">
        <v>29</v>
      </c>
      <c r="D45" s="1"/>
      <c r="E45" s="1"/>
      <c r="F45" s="1"/>
      <c r="G45" s="1"/>
      <c r="H45" s="1"/>
      <c r="I45" s="1"/>
      <c r="J45" s="1"/>
      <c r="K45" s="1"/>
      <c r="L45" s="1"/>
    </row>
    <row r="46" spans="1:26" ht="15" customHeight="1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26" ht="15" customHeight="1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26" x14ac:dyDescent="0.25">
      <c r="A48" t="s">
        <v>2</v>
      </c>
      <c r="B48" t="s">
        <v>30</v>
      </c>
    </row>
    <row r="50" spans="1:14" x14ac:dyDescent="0.25">
      <c r="A50" t="s">
        <v>11</v>
      </c>
      <c r="B50" t="s">
        <v>31</v>
      </c>
      <c r="C50" t="s">
        <v>32</v>
      </c>
      <c r="D50" t="s">
        <v>33</v>
      </c>
      <c r="E50" t="s">
        <v>34</v>
      </c>
      <c r="F50" t="s">
        <v>35</v>
      </c>
      <c r="G50" t="s">
        <v>36</v>
      </c>
      <c r="H50" t="s">
        <v>37</v>
      </c>
      <c r="I50" t="s">
        <v>38</v>
      </c>
      <c r="J50" t="s">
        <v>39</v>
      </c>
      <c r="K50" t="s">
        <v>40</v>
      </c>
      <c r="L50" t="s">
        <v>41</v>
      </c>
      <c r="M50" t="s">
        <v>42</v>
      </c>
      <c r="N50" t="s">
        <v>43</v>
      </c>
    </row>
    <row r="51" spans="1:14" x14ac:dyDescent="0.25">
      <c r="A51" s="21">
        <v>44713</v>
      </c>
      <c r="B51" s="12">
        <v>466.3</v>
      </c>
      <c r="C51" s="12">
        <v>660</v>
      </c>
      <c r="D51" s="12">
        <v>513.20000000000005</v>
      </c>
      <c r="E51" s="12">
        <v>497.6</v>
      </c>
      <c r="F51" s="12">
        <v>597.6</v>
      </c>
      <c r="G51" s="12">
        <v>509.59999999999997</v>
      </c>
      <c r="H51" s="12">
        <v>561.1</v>
      </c>
      <c r="I51" s="12">
        <v>492.5</v>
      </c>
      <c r="J51" s="12">
        <v>360.4</v>
      </c>
      <c r="K51" s="12">
        <v>559.5</v>
      </c>
      <c r="L51" s="12">
        <v>501.19999999999993</v>
      </c>
      <c r="M51" s="12">
        <v>552.1</v>
      </c>
      <c r="N51" s="12">
        <v>526.6</v>
      </c>
    </row>
    <row r="52" spans="1:14" x14ac:dyDescent="0.25">
      <c r="A52" s="21">
        <v>44743</v>
      </c>
      <c r="B52" s="12">
        <v>471</v>
      </c>
      <c r="C52" s="12">
        <v>640.9</v>
      </c>
      <c r="D52" s="12">
        <v>526.09999999999991</v>
      </c>
      <c r="E52" s="12">
        <v>500</v>
      </c>
      <c r="F52" s="12">
        <v>582.79999999999995</v>
      </c>
      <c r="G52" s="12">
        <v>523.29999999999995</v>
      </c>
      <c r="H52" s="12">
        <v>559.20000000000005</v>
      </c>
      <c r="I52" s="12">
        <v>492.7</v>
      </c>
      <c r="J52" s="12">
        <v>360.7</v>
      </c>
      <c r="K52" s="12">
        <v>568.1</v>
      </c>
      <c r="L52" s="12">
        <v>502.70000000000005</v>
      </c>
      <c r="M52" s="12">
        <v>556</v>
      </c>
      <c r="N52" s="12">
        <v>526.9</v>
      </c>
    </row>
    <row r="53" spans="1:14" x14ac:dyDescent="0.25">
      <c r="A53" s="21">
        <v>44774</v>
      </c>
      <c r="B53" s="12">
        <v>481.90000000000003</v>
      </c>
      <c r="C53" s="12">
        <v>621.5</v>
      </c>
      <c r="D53" s="12">
        <v>508.09999999999997</v>
      </c>
      <c r="E53" s="12">
        <v>504.4</v>
      </c>
      <c r="F53" s="12">
        <v>573</v>
      </c>
      <c r="G53" s="12">
        <v>519.19999999999993</v>
      </c>
      <c r="H53" s="12">
        <v>572.9</v>
      </c>
      <c r="I53" s="12">
        <v>501.59999999999997</v>
      </c>
      <c r="J53" s="12">
        <v>363.3</v>
      </c>
      <c r="K53" s="12">
        <v>578.9</v>
      </c>
      <c r="L53" s="12">
        <v>504.1</v>
      </c>
      <c r="M53" s="12">
        <v>559.20000000000005</v>
      </c>
      <c r="N53" s="12">
        <v>530.6</v>
      </c>
    </row>
    <row r="54" spans="1:14" x14ac:dyDescent="0.25">
      <c r="A54" s="21">
        <v>44805</v>
      </c>
      <c r="B54" s="12">
        <v>491.3</v>
      </c>
      <c r="C54" s="12">
        <v>629.59999999999991</v>
      </c>
      <c r="D54" s="12">
        <v>509.59999999999997</v>
      </c>
      <c r="E54" s="12">
        <v>509.3</v>
      </c>
      <c r="F54" s="12">
        <v>562.09999999999991</v>
      </c>
      <c r="G54" s="12">
        <v>497.3</v>
      </c>
      <c r="H54" s="12">
        <v>589.5</v>
      </c>
      <c r="I54" s="12">
        <v>507.29999999999995</v>
      </c>
      <c r="J54" s="12">
        <v>365.5</v>
      </c>
      <c r="K54" s="12">
        <v>590</v>
      </c>
      <c r="L54" s="12">
        <v>505.9</v>
      </c>
      <c r="M54" s="12">
        <v>562.6</v>
      </c>
      <c r="N54" s="12">
        <v>535.1</v>
      </c>
    </row>
    <row r="55" spans="1:14" x14ac:dyDescent="0.25">
      <c r="A55" s="21">
        <v>44835</v>
      </c>
      <c r="B55" s="12">
        <v>496.3</v>
      </c>
      <c r="C55" s="12">
        <v>634.6</v>
      </c>
      <c r="D55" s="12">
        <v>513.1</v>
      </c>
      <c r="E55" s="12">
        <v>512.79999999999995</v>
      </c>
      <c r="F55" s="12">
        <v>555.79999999999995</v>
      </c>
      <c r="G55" s="12">
        <v>491.7</v>
      </c>
      <c r="H55" s="12">
        <v>613.09999999999991</v>
      </c>
      <c r="I55" s="12">
        <v>509.40000000000003</v>
      </c>
      <c r="J55" s="12">
        <v>366.4</v>
      </c>
      <c r="K55" s="12">
        <v>597.9</v>
      </c>
      <c r="L55" s="12">
        <v>507.29999999999995</v>
      </c>
      <c r="M55" s="12">
        <v>565.40000000000009</v>
      </c>
      <c r="N55" s="12">
        <v>540.30000000000007</v>
      </c>
    </row>
    <row r="56" spans="1:14" x14ac:dyDescent="0.25">
      <c r="A56" s="21">
        <v>44866</v>
      </c>
      <c r="B56" s="12">
        <v>502.70000000000005</v>
      </c>
      <c r="C56" s="12">
        <v>630</v>
      </c>
      <c r="D56" s="12">
        <v>544.79999999999995</v>
      </c>
      <c r="E56" s="12">
        <v>516.90000000000009</v>
      </c>
      <c r="F56" s="12">
        <v>562.9</v>
      </c>
      <c r="G56" s="12">
        <v>482.4</v>
      </c>
      <c r="H56" s="12">
        <v>560.20000000000005</v>
      </c>
      <c r="I56" s="12">
        <v>511.7</v>
      </c>
      <c r="J56" s="12">
        <v>367</v>
      </c>
      <c r="K56" s="12">
        <v>606.40000000000009</v>
      </c>
      <c r="L56" s="12">
        <v>508.9</v>
      </c>
      <c r="M56" s="12">
        <v>568.79999999999995</v>
      </c>
      <c r="N56" s="12">
        <v>536.20000000000005</v>
      </c>
    </row>
    <row r="57" spans="1:14" x14ac:dyDescent="0.25">
      <c r="A57" s="21">
        <v>44896</v>
      </c>
      <c r="B57" s="12">
        <v>508.2</v>
      </c>
      <c r="C57" s="12">
        <v>628.79999999999995</v>
      </c>
      <c r="D57" s="12">
        <v>571.20000000000005</v>
      </c>
      <c r="E57" s="12">
        <v>520.9</v>
      </c>
      <c r="F57" s="12">
        <v>561.5</v>
      </c>
      <c r="G57" s="12">
        <v>474.2</v>
      </c>
      <c r="H57" s="12">
        <v>488.79999999999995</v>
      </c>
      <c r="I57" s="12">
        <v>512.6</v>
      </c>
      <c r="J57" s="12">
        <v>366.1</v>
      </c>
      <c r="K57" s="12">
        <v>613.20000000000005</v>
      </c>
      <c r="L57" s="12">
        <v>510.6</v>
      </c>
      <c r="M57" s="12">
        <v>571.29999999999995</v>
      </c>
      <c r="N57" s="12">
        <v>528.9</v>
      </c>
    </row>
    <row r="58" spans="1:14" x14ac:dyDescent="0.25">
      <c r="A58" s="21">
        <v>44927</v>
      </c>
      <c r="B58" s="12">
        <v>521.1</v>
      </c>
      <c r="C58" s="12">
        <v>634.20000000000005</v>
      </c>
      <c r="D58" s="12">
        <v>584.4</v>
      </c>
      <c r="E58" s="12">
        <v>524.1</v>
      </c>
      <c r="F58" s="12">
        <v>557.79999999999995</v>
      </c>
      <c r="G58" s="12">
        <v>475.1</v>
      </c>
      <c r="H58" s="12">
        <v>472.1</v>
      </c>
      <c r="I58" s="12">
        <v>512.79999999999995</v>
      </c>
      <c r="J58" s="12">
        <v>364.1</v>
      </c>
      <c r="K58" s="12">
        <v>623.20000000000005</v>
      </c>
      <c r="L58" s="12">
        <v>512</v>
      </c>
      <c r="M58" s="12">
        <v>574</v>
      </c>
      <c r="N58" s="12">
        <v>531.20000000000005</v>
      </c>
    </row>
    <row r="59" spans="1:14" x14ac:dyDescent="0.25">
      <c r="A59" s="21">
        <v>44958</v>
      </c>
      <c r="B59" s="12">
        <v>523.29999999999995</v>
      </c>
      <c r="C59" s="12">
        <v>625.09999999999991</v>
      </c>
      <c r="D59" s="12">
        <v>526.29999999999995</v>
      </c>
      <c r="E59" s="12">
        <v>532.20000000000005</v>
      </c>
      <c r="F59" s="12">
        <v>534.90000000000009</v>
      </c>
      <c r="G59" s="12">
        <v>508.79999999999995</v>
      </c>
      <c r="H59" s="12">
        <v>469.40000000000003</v>
      </c>
      <c r="I59" s="12">
        <v>513.6</v>
      </c>
      <c r="J59" s="12">
        <v>361</v>
      </c>
      <c r="K59" s="12">
        <v>626.59999999999991</v>
      </c>
      <c r="L59" s="12">
        <v>514.79999999999995</v>
      </c>
      <c r="M59" s="12">
        <v>579.5</v>
      </c>
      <c r="N59" s="12">
        <v>532.5</v>
      </c>
    </row>
    <row r="60" spans="1:14" x14ac:dyDescent="0.25">
      <c r="A60" s="21">
        <v>44986</v>
      </c>
      <c r="B60" s="12">
        <v>523.4</v>
      </c>
      <c r="C60" s="12">
        <v>625.09999999999991</v>
      </c>
      <c r="D60" s="12">
        <v>526.29999999999995</v>
      </c>
      <c r="E60" s="12">
        <v>532.20000000000005</v>
      </c>
      <c r="F60" s="12">
        <v>534.70000000000005</v>
      </c>
      <c r="G60" s="12">
        <v>508.79999999999995</v>
      </c>
      <c r="H60" s="12">
        <v>469.6</v>
      </c>
      <c r="I60" s="12">
        <v>513.79999999999995</v>
      </c>
      <c r="J60" s="12">
        <v>361</v>
      </c>
      <c r="K60" s="12">
        <v>626.59999999999991</v>
      </c>
      <c r="L60" s="12">
        <v>514.79999999999995</v>
      </c>
      <c r="M60" s="12">
        <v>579.5</v>
      </c>
      <c r="N60" s="12">
        <v>532.6</v>
      </c>
    </row>
    <row r="61" spans="1:14" x14ac:dyDescent="0.25">
      <c r="A61" s="21">
        <v>45017</v>
      </c>
      <c r="B61" s="12">
        <v>521.90000000000009</v>
      </c>
      <c r="C61" s="12">
        <v>629.90000000000009</v>
      </c>
      <c r="D61" s="12">
        <v>509.9</v>
      </c>
      <c r="E61" s="12">
        <v>535.4</v>
      </c>
      <c r="F61" s="12">
        <v>522.1</v>
      </c>
      <c r="G61" s="12">
        <v>529.20000000000005</v>
      </c>
      <c r="H61" s="12">
        <v>478.1</v>
      </c>
      <c r="I61" s="12">
        <v>520.9</v>
      </c>
      <c r="J61" s="12">
        <v>364.8</v>
      </c>
      <c r="K61" s="12">
        <v>636.20000000000005</v>
      </c>
      <c r="L61" s="12">
        <v>516.6</v>
      </c>
      <c r="M61" s="12">
        <v>581</v>
      </c>
      <c r="N61" s="12">
        <v>535.5</v>
      </c>
    </row>
    <row r="62" spans="1:14" x14ac:dyDescent="0.25">
      <c r="A62" s="21">
        <v>45047</v>
      </c>
      <c r="B62" s="12">
        <v>521.59999999999991</v>
      </c>
      <c r="C62" s="12">
        <v>645.20000000000005</v>
      </c>
      <c r="D62" s="12">
        <v>520.9</v>
      </c>
      <c r="E62" s="12">
        <v>538.5</v>
      </c>
      <c r="F62" s="12">
        <v>507.70000000000005</v>
      </c>
      <c r="G62" s="12">
        <v>517</v>
      </c>
      <c r="H62" s="12">
        <v>494.7</v>
      </c>
      <c r="I62" s="12">
        <v>527.4</v>
      </c>
      <c r="J62" s="12">
        <v>368.8</v>
      </c>
      <c r="K62" s="12">
        <v>650.9</v>
      </c>
      <c r="L62" s="12">
        <v>518</v>
      </c>
      <c r="M62" s="12">
        <v>583</v>
      </c>
      <c r="N62" s="12">
        <v>539</v>
      </c>
    </row>
    <row r="63" spans="1:14" x14ac:dyDescent="0.25">
      <c r="A63" s="21" t="s">
        <v>14</v>
      </c>
      <c r="B63" s="12">
        <v>6029</v>
      </c>
      <c r="C63" s="12">
        <v>7604.8999999999987</v>
      </c>
      <c r="D63" s="12">
        <v>6353.8999999999987</v>
      </c>
      <c r="E63" s="12">
        <v>6224.2999999999993</v>
      </c>
      <c r="F63" s="12">
        <v>6652.9</v>
      </c>
      <c r="G63" s="12">
        <v>6036.5999999999995</v>
      </c>
      <c r="H63" s="12">
        <v>6328.7000000000007</v>
      </c>
      <c r="I63" s="12">
        <v>6116.2999999999993</v>
      </c>
      <c r="J63" s="12">
        <v>4369.0999999999995</v>
      </c>
      <c r="K63" s="12">
        <v>7277.4999999999991</v>
      </c>
      <c r="L63" s="12">
        <v>6116.9000000000005</v>
      </c>
      <c r="M63" s="12">
        <v>6832.4000000000005</v>
      </c>
      <c r="N63" s="12">
        <v>6395.4000000000005</v>
      </c>
    </row>
    <row r="69" spans="1:3" x14ac:dyDescent="0.25">
      <c r="A69" s="22"/>
      <c r="B69" s="23" t="s">
        <v>44</v>
      </c>
      <c r="C69" s="23" t="s">
        <v>45</v>
      </c>
    </row>
    <row r="70" spans="1:3" x14ac:dyDescent="0.25">
      <c r="B70" s="24" t="s">
        <v>46</v>
      </c>
      <c r="C70" s="9">
        <f>GETPIVOTDATA("Sum of Cereals and products",$A$50,"Date",DATE(2023,5,1))-GETPIVOTDATA("Sum of Cereals and products",$A$50,"Date",DATE(2022,6,1))</f>
        <v>55.299999999999898</v>
      </c>
    </row>
    <row r="71" spans="1:3" x14ac:dyDescent="0.25">
      <c r="B71" s="24" t="s">
        <v>47</v>
      </c>
      <c r="C71" s="9">
        <f>GETPIVOTDATA("Sum of Meat and fish",$A$50,"Date",DATE(2023,5,1))-GETPIVOTDATA("Sum of Meat and fish",$A$50,"Date",DATE(2022,6,1))</f>
        <v>-14.799999999999955</v>
      </c>
    </row>
    <row r="72" spans="1:3" x14ac:dyDescent="0.25">
      <c r="B72" s="24" t="s">
        <v>48</v>
      </c>
      <c r="C72" s="9">
        <f>GETPIVOTDATA("Sum of Egg",$A$50,"Date",DATE(2023,5,1))-GETPIVOTDATA("Sum of Egg",$A$50,"Date",DATE(2022,6,1))</f>
        <v>7.6999999999999318</v>
      </c>
    </row>
    <row r="73" spans="1:3" x14ac:dyDescent="0.25">
      <c r="B73" s="24" t="s">
        <v>49</v>
      </c>
      <c r="C73" s="9">
        <f>GETPIVOTDATA("Sum of Milk and products",$A$50,"Date",DATE(2023,5,1))-GETPIVOTDATA("Sum of Milk and products",$A$50,"Date",DATE(2022,6,1))</f>
        <v>40.899999999999977</v>
      </c>
    </row>
    <row r="74" spans="1:3" x14ac:dyDescent="0.25">
      <c r="B74" s="24" t="s">
        <v>50</v>
      </c>
      <c r="C74" s="9">
        <f>GETPIVOTDATA("Sum of Oils and fats",$A$50,"Date",DATE(2023,5,1))-GETPIVOTDATA("Sum of Oils and fats",$A$50,"Date",DATE(2022,6,1))</f>
        <v>-89.899999999999977</v>
      </c>
    </row>
    <row r="75" spans="1:3" x14ac:dyDescent="0.25">
      <c r="B75" s="24" t="s">
        <v>51</v>
      </c>
      <c r="C75" s="9">
        <f>GETPIVOTDATA("Sum of Fruits",$A$50,"Date",DATE(2023,5,1))-GETPIVOTDATA("Sum of Fruits",$A$50,"Date",DATE(2022,6,1))</f>
        <v>7.4000000000000341</v>
      </c>
    </row>
    <row r="76" spans="1:3" x14ac:dyDescent="0.25">
      <c r="B76" s="24" t="s">
        <v>52</v>
      </c>
      <c r="C76" s="9">
        <f>GETPIVOTDATA("Sum of Vegetables",$A$50,"Date",DATE(2023,5,1))-GETPIVOTDATA("Sum of Vegetables",$A$50,"Date",DATE(2022,6,1))</f>
        <v>-66.400000000000034</v>
      </c>
    </row>
    <row r="77" spans="1:3" x14ac:dyDescent="0.25">
      <c r="B77" s="24" t="s">
        <v>53</v>
      </c>
      <c r="C77" s="9">
        <f>GETPIVOTDATA("Sum of Pulses and products",$A$50,"Date",DATE(2023,5,1))-GETPIVOTDATA("Sum of Pulses and products",$A$50,"Date",DATE(2022,6,1))</f>
        <v>34.899999999999977</v>
      </c>
    </row>
    <row r="78" spans="1:3" x14ac:dyDescent="0.25">
      <c r="B78" s="24" t="s">
        <v>54</v>
      </c>
      <c r="C78" s="9">
        <f>GETPIVOTDATA("Sum of Sugar and Confectionery",$A$50,"Date",DATE(2023,5,1))-GETPIVOTDATA("Sum of Sugar and Confectionery",$A$50,"Date",DATE(2022,6,1))</f>
        <v>8.4000000000000341</v>
      </c>
    </row>
    <row r="79" spans="1:3" x14ac:dyDescent="0.25">
      <c r="B79" s="24" t="s">
        <v>55</v>
      </c>
      <c r="C79" s="9">
        <f>GETPIVOTDATA("Sum of Spices",$A$50,"Date",DATE(2023,5,1))-GETPIVOTDATA("Sum of Spices",$A$50,"Date",DATE(2022,6,1))</f>
        <v>91.399999999999977</v>
      </c>
    </row>
    <row r="80" spans="1:3" x14ac:dyDescent="0.25">
      <c r="B80" s="24" t="s">
        <v>56</v>
      </c>
      <c r="C80" s="9">
        <f>GETPIVOTDATA("Sum of Non-alcoholic beverages",$A$50,"Date",DATE(2023,5,1))-GETPIVOTDATA("Sum of Non-alcoholic beverages",$A$50,"Date",DATE(2022,6,1))</f>
        <v>16.800000000000068</v>
      </c>
    </row>
    <row r="81" spans="2:3" x14ac:dyDescent="0.25">
      <c r="B81" s="24" t="s">
        <v>57</v>
      </c>
      <c r="C81" s="9">
        <f>GETPIVOTDATA("Sum of Prepared meals, sacks, sweets etc.",$A$50,"Date",DATE(2023,5,1))-GETPIVOTDATA("Sum of Prepared meals, sacks, sweets etc.",$A$50,"Date",DATE(2022,6,1))</f>
        <v>30.899999999999977</v>
      </c>
    </row>
    <row r="82" spans="2:3" x14ac:dyDescent="0.25">
      <c r="B82" s="24" t="s">
        <v>58</v>
      </c>
      <c r="C82" s="9">
        <f>GETPIVOTDATA("Sum of Food and beverages",$A$50,"Date",DATE(2023,5,1))-GETPIVOTDATA("Sum of Food and beverages",$A$50,"Date",DATE(2022,6,1))</f>
        <v>12.399999999999977</v>
      </c>
    </row>
  </sheetData>
  <mergeCells count="2">
    <mergeCell ref="C1:L3"/>
    <mergeCell ref="C45:L47"/>
  </mergeCells>
  <conditionalFormatting sqref="B70:B82">
    <cfRule type="top10" dxfId="2" priority="1" rank="5"/>
  </conditionalFormatting>
  <conditionalFormatting sqref="B71">
    <cfRule type="top10" dxfId="1" priority="2" rank="5"/>
  </conditionalFormatting>
  <conditionalFormatting sqref="D5">
    <cfRule type="top10" dxfId="0" priority="4" rank="5"/>
  </conditionalFormatting>
  <conditionalFormatting sqref="M7:M17">
    <cfRule type="aboveAverage" priority="3"/>
  </conditionalFormatting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3-M-O-M_Food_Inflation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Jyoti Kumawat</dc:creator>
  <cp:lastModifiedBy>Jyoti Kumawat</cp:lastModifiedBy>
  <dcterms:created xsi:type="dcterms:W3CDTF">2025-06-23T15:20:57Z</dcterms:created>
  <dcterms:modified xsi:type="dcterms:W3CDTF">2025-06-23T15:21:07Z</dcterms:modified>
</cp:coreProperties>
</file>