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14810" windowHeight="8010"/>
  </bookViews>
  <sheets>
    <sheet name="Sheet1" sheetId="1" r:id="rId1"/>
    <sheet name="textfunctions" sheetId="3" r:id="rId2"/>
  </sheets>
  <calcPr calcId="124519"/>
</workbook>
</file>

<file path=xl/calcChain.xml><?xml version="1.0" encoding="utf-8"?>
<calcChain xmlns="http://schemas.openxmlformats.org/spreadsheetml/2006/main">
  <c r="Q72" i="3"/>
  <c r="Q73"/>
  <c r="Q74"/>
  <c r="Q71"/>
  <c r="J74"/>
  <c r="J72"/>
  <c r="I65"/>
  <c r="I64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2"/>
  <c r="L53"/>
  <c r="L54"/>
  <c r="L52"/>
  <c r="I54"/>
  <c r="I55"/>
  <c r="I56"/>
  <c r="I57"/>
  <c r="I53"/>
  <c r="K38"/>
  <c r="K39"/>
  <c r="K40"/>
  <c r="K41"/>
  <c r="K42"/>
  <c r="K43"/>
  <c r="K4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2"/>
  <c r="Y3"/>
  <c r="Y5"/>
  <c r="Y7"/>
  <c r="Y9"/>
  <c r="Y11"/>
  <c r="Y13"/>
  <c r="Y15"/>
  <c r="Y17"/>
  <c r="Y19"/>
  <c r="Y21"/>
  <c r="Y23"/>
  <c r="Y25"/>
  <c r="Y27"/>
  <c r="Y29"/>
  <c r="Y31"/>
  <c r="Y33"/>
  <c r="Y35"/>
  <c r="Y37"/>
  <c r="Y39"/>
  <c r="Y41"/>
  <c r="Y43"/>
  <c r="C54"/>
  <c r="D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W44"/>
  <c r="Y44" s="1"/>
  <c r="W3"/>
  <c r="W4"/>
  <c r="Y4" s="1"/>
  <c r="W5"/>
  <c r="W6"/>
  <c r="Y6" s="1"/>
  <c r="W7"/>
  <c r="W8"/>
  <c r="Y8" s="1"/>
  <c r="W9"/>
  <c r="W10"/>
  <c r="Y10" s="1"/>
  <c r="W11"/>
  <c r="W12"/>
  <c r="Y12" s="1"/>
  <c r="W13"/>
  <c r="W14"/>
  <c r="Y14" s="1"/>
  <c r="W15"/>
  <c r="W16"/>
  <c r="Y16" s="1"/>
  <c r="W17"/>
  <c r="W18"/>
  <c r="Y18" s="1"/>
  <c r="W19"/>
  <c r="W20"/>
  <c r="Y20" s="1"/>
  <c r="W21"/>
  <c r="W22"/>
  <c r="Y22" s="1"/>
  <c r="W23"/>
  <c r="W24"/>
  <c r="Y24" s="1"/>
  <c r="W25"/>
  <c r="W26"/>
  <c r="Y26" s="1"/>
  <c r="W27"/>
  <c r="W28"/>
  <c r="Y28" s="1"/>
  <c r="W29"/>
  <c r="W30"/>
  <c r="Y30" s="1"/>
  <c r="W31"/>
  <c r="W32"/>
  <c r="Y32" s="1"/>
  <c r="W33"/>
  <c r="W34"/>
  <c r="Y34" s="1"/>
  <c r="W35"/>
  <c r="W36"/>
  <c r="Y36" s="1"/>
  <c r="W37"/>
  <c r="W38"/>
  <c r="Y38" s="1"/>
  <c r="W39"/>
  <c r="W40"/>
  <c r="Y40" s="1"/>
  <c r="W41"/>
  <c r="W42"/>
  <c r="Y42" s="1"/>
  <c r="W43"/>
  <c r="W2"/>
  <c r="Y2" s="1"/>
  <c r="S3"/>
  <c r="U4" s="1"/>
  <c r="S4"/>
  <c r="U5" s="1"/>
  <c r="S5"/>
  <c r="U6" s="1"/>
  <c r="S6"/>
  <c r="U7" s="1"/>
  <c r="S7"/>
  <c r="U8" s="1"/>
  <c r="S8"/>
  <c r="U9" s="1"/>
  <c r="S9"/>
  <c r="U10" s="1"/>
  <c r="S10"/>
  <c r="U11" s="1"/>
  <c r="S11"/>
  <c r="U12" s="1"/>
  <c r="S12"/>
  <c r="U13" s="1"/>
  <c r="S13"/>
  <c r="U14" s="1"/>
  <c r="S14"/>
  <c r="U15" s="1"/>
  <c r="S15"/>
  <c r="U16" s="1"/>
  <c r="S16"/>
  <c r="U17" s="1"/>
  <c r="S17"/>
  <c r="U18" s="1"/>
  <c r="S18"/>
  <c r="U19" s="1"/>
  <c r="S19"/>
  <c r="U20" s="1"/>
  <c r="S20"/>
  <c r="U21" s="1"/>
  <c r="S21"/>
  <c r="U22" s="1"/>
  <c r="S22"/>
  <c r="U23" s="1"/>
  <c r="S23"/>
  <c r="U24" s="1"/>
  <c r="S24"/>
  <c r="U25" s="1"/>
  <c r="S25"/>
  <c r="U26" s="1"/>
  <c r="S26"/>
  <c r="U27" s="1"/>
  <c r="S27"/>
  <c r="U28" s="1"/>
  <c r="S28"/>
  <c r="U29" s="1"/>
  <c r="S29"/>
  <c r="U30" s="1"/>
  <c r="S30"/>
  <c r="U31" s="1"/>
  <c r="S31"/>
  <c r="U32" s="1"/>
  <c r="S32"/>
  <c r="U33" s="1"/>
  <c r="S33"/>
  <c r="U34" s="1"/>
  <c r="S34"/>
  <c r="U35" s="1"/>
  <c r="S35"/>
  <c r="U36" s="1"/>
  <c r="S36"/>
  <c r="U37" s="1"/>
  <c r="S37"/>
  <c r="U38" s="1"/>
  <c r="S38"/>
  <c r="U39" s="1"/>
  <c r="S39"/>
  <c r="U40" s="1"/>
  <c r="S40"/>
  <c r="U41" s="1"/>
  <c r="S41"/>
  <c r="U42" s="1"/>
  <c r="S42"/>
  <c r="U43" s="1"/>
  <c r="S43"/>
  <c r="U44" s="1"/>
  <c r="S44"/>
  <c r="S2"/>
  <c r="U3" s="1"/>
  <c r="N45"/>
  <c r="N46"/>
  <c r="N47"/>
  <c r="N42"/>
  <c r="R42" s="1"/>
  <c r="N43"/>
  <c r="Q43" s="1"/>
  <c r="P43" s="1"/>
  <c r="O43" s="1"/>
  <c r="N44"/>
  <c r="R44" s="1"/>
  <c r="N36"/>
  <c r="Q36" s="1"/>
  <c r="P36" s="1"/>
  <c r="O36" s="1"/>
  <c r="N37"/>
  <c r="Q37" s="1"/>
  <c r="P37" s="1"/>
  <c r="O37" s="1"/>
  <c r="N38"/>
  <c r="R38" s="1"/>
  <c r="N39"/>
  <c r="Q39" s="1"/>
  <c r="P39" s="1"/>
  <c r="O39" s="1"/>
  <c r="N40"/>
  <c r="Q40" s="1"/>
  <c r="P40" s="1"/>
  <c r="O40" s="1"/>
  <c r="N41"/>
  <c r="Q41" s="1"/>
  <c r="P41" s="1"/>
  <c r="O41" s="1"/>
  <c r="N3"/>
  <c r="Q3" s="1"/>
  <c r="P3" s="1"/>
  <c r="O3" s="1"/>
  <c r="N4"/>
  <c r="R4" s="1"/>
  <c r="N5"/>
  <c r="R5" s="1"/>
  <c r="N6"/>
  <c r="R6" s="1"/>
  <c r="N7"/>
  <c r="Q7" s="1"/>
  <c r="P7" s="1"/>
  <c r="O7" s="1"/>
  <c r="N8"/>
  <c r="R8" s="1"/>
  <c r="N9"/>
  <c r="R9" s="1"/>
  <c r="N10"/>
  <c r="R10" s="1"/>
  <c r="N11"/>
  <c r="Q11" s="1"/>
  <c r="P11" s="1"/>
  <c r="O11" s="1"/>
  <c r="N12"/>
  <c r="R12" s="1"/>
  <c r="N13"/>
  <c r="R13" s="1"/>
  <c r="N14"/>
  <c r="R14" s="1"/>
  <c r="N15"/>
  <c r="Q15" s="1"/>
  <c r="P15" s="1"/>
  <c r="O15" s="1"/>
  <c r="N16"/>
  <c r="R16" s="1"/>
  <c r="N17"/>
  <c r="R17" s="1"/>
  <c r="N18"/>
  <c r="R18" s="1"/>
  <c r="N19"/>
  <c r="Q19" s="1"/>
  <c r="P19" s="1"/>
  <c r="O19" s="1"/>
  <c r="N20"/>
  <c r="R20" s="1"/>
  <c r="N21"/>
  <c r="R21" s="1"/>
  <c r="N22"/>
  <c r="R22" s="1"/>
  <c r="N23"/>
  <c r="Q23" s="1"/>
  <c r="P23" s="1"/>
  <c r="O23" s="1"/>
  <c r="N24"/>
  <c r="R24" s="1"/>
  <c r="N25"/>
  <c r="R25" s="1"/>
  <c r="N26"/>
  <c r="R26" s="1"/>
  <c r="N27"/>
  <c r="Q27" s="1"/>
  <c r="P27" s="1"/>
  <c r="O27" s="1"/>
  <c r="N28"/>
  <c r="R28" s="1"/>
  <c r="N29"/>
  <c r="R29" s="1"/>
  <c r="N30"/>
  <c r="R30" s="1"/>
  <c r="N31"/>
  <c r="Q31" s="1"/>
  <c r="P31" s="1"/>
  <c r="O31" s="1"/>
  <c r="N32"/>
  <c r="R32" s="1"/>
  <c r="N33"/>
  <c r="R33" s="1"/>
  <c r="N34"/>
  <c r="R34" s="1"/>
  <c r="N35"/>
  <c r="Q35" s="1"/>
  <c r="P35" s="1"/>
  <c r="O35" s="1"/>
  <c r="N2"/>
  <c r="Q2" s="1"/>
  <c r="P2" s="1"/>
  <c r="O2" s="1"/>
  <c r="M10"/>
  <c r="M3"/>
  <c r="M4"/>
  <c r="M5"/>
  <c r="M6"/>
  <c r="M7"/>
  <c r="M8"/>
  <c r="M9"/>
  <c r="M11"/>
  <c r="M12"/>
  <c r="M13"/>
  <c r="M14"/>
  <c r="M15"/>
  <c r="M16"/>
  <c r="M17"/>
  <c r="M18"/>
  <c r="M19"/>
  <c r="M2"/>
  <c r="I4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2"/>
  <c r="Q12" i="1"/>
  <c r="Q10"/>
  <c r="Q7"/>
  <c r="Q5"/>
  <c r="Q3"/>
  <c r="Q1"/>
  <c r="R23" i="3" l="1"/>
  <c r="R31"/>
  <c r="R7"/>
  <c r="R15"/>
  <c r="Q32"/>
  <c r="P32" s="1"/>
  <c r="O32" s="1"/>
  <c r="Q24"/>
  <c r="P24" s="1"/>
  <c r="O24" s="1"/>
  <c r="Q16"/>
  <c r="P16" s="1"/>
  <c r="O16" s="1"/>
  <c r="Q8"/>
  <c r="P8" s="1"/>
  <c r="O8" s="1"/>
  <c r="R43"/>
  <c r="R35"/>
  <c r="R19"/>
  <c r="R3"/>
  <c r="Q34"/>
  <c r="P34" s="1"/>
  <c r="O34" s="1"/>
  <c r="Q26"/>
  <c r="P26" s="1"/>
  <c r="O26" s="1"/>
  <c r="Q18"/>
  <c r="P18" s="1"/>
  <c r="O18" s="1"/>
  <c r="Q10"/>
  <c r="P10" s="1"/>
  <c r="O10" s="1"/>
  <c r="R2"/>
  <c r="R37"/>
  <c r="Q42"/>
  <c r="P42" s="1"/>
  <c r="O42" s="1"/>
  <c r="Q28"/>
  <c r="P28" s="1"/>
  <c r="O28" s="1"/>
  <c r="Q20"/>
  <c r="P20" s="1"/>
  <c r="O20" s="1"/>
  <c r="Q12"/>
  <c r="P12" s="1"/>
  <c r="O12" s="1"/>
  <c r="Q4"/>
  <c r="P4" s="1"/>
  <c r="O4" s="1"/>
  <c r="R39"/>
  <c r="R27"/>
  <c r="R11"/>
  <c r="Q44"/>
  <c r="P44" s="1"/>
  <c r="O44" s="1"/>
  <c r="Q30"/>
  <c r="P30" s="1"/>
  <c r="O30" s="1"/>
  <c r="Q22"/>
  <c r="P22" s="1"/>
  <c r="O22" s="1"/>
  <c r="Q14"/>
  <c r="P14" s="1"/>
  <c r="O14" s="1"/>
  <c r="Q6"/>
  <c r="P6" s="1"/>
  <c r="O6" s="1"/>
  <c r="R41"/>
  <c r="Q33"/>
  <c r="P33" s="1"/>
  <c r="O33" s="1"/>
  <c r="Q29"/>
  <c r="P29" s="1"/>
  <c r="O29" s="1"/>
  <c r="Q25"/>
  <c r="P25" s="1"/>
  <c r="O25" s="1"/>
  <c r="Q21"/>
  <c r="P21" s="1"/>
  <c r="O21" s="1"/>
  <c r="Q17"/>
  <c r="P17" s="1"/>
  <c r="O17" s="1"/>
  <c r="Q13"/>
  <c r="P13" s="1"/>
  <c r="O13" s="1"/>
  <c r="Q9"/>
  <c r="P9" s="1"/>
  <c r="O9" s="1"/>
  <c r="Q5"/>
  <c r="P5" s="1"/>
  <c r="O5" s="1"/>
  <c r="R40"/>
  <c r="R36"/>
  <c r="Q38"/>
  <c r="P38" s="1"/>
  <c r="O38" s="1"/>
</calcChain>
</file>

<file path=xl/sharedStrings.xml><?xml version="1.0" encoding="utf-8"?>
<sst xmlns="http://schemas.openxmlformats.org/spreadsheetml/2006/main" count="705" uniqueCount="134">
  <si>
    <t>Sales Person</t>
  </si>
  <si>
    <t>Geography</t>
  </si>
  <si>
    <t>Product</t>
  </si>
  <si>
    <t>Date</t>
  </si>
  <si>
    <t>Amount</t>
  </si>
  <si>
    <t>Customers</t>
  </si>
  <si>
    <t>Boxes</t>
  </si>
  <si>
    <t>Barr Faughny</t>
  </si>
  <si>
    <t xml:space="preserve">  New Zealand</t>
  </si>
  <si>
    <t>Raspberry Choco</t>
  </si>
  <si>
    <t>Dennison Crosswaite</t>
  </si>
  <si>
    <t xml:space="preserve">   Canada</t>
  </si>
  <si>
    <t>White Choc</t>
  </si>
  <si>
    <t>Karlen McCaffrey</t>
  </si>
  <si>
    <t xml:space="preserve">   USA</t>
  </si>
  <si>
    <t>99% Dark &amp; Pure</t>
  </si>
  <si>
    <t>New Zealand</t>
  </si>
  <si>
    <t>Baker's Choco Chips</t>
  </si>
  <si>
    <t>Beverie Moffet</t>
  </si>
  <si>
    <t>Manuka Honey Choco</t>
  </si>
  <si>
    <t>Rafaelita Blaksland</t>
  </si>
  <si>
    <t xml:space="preserve">   India</t>
  </si>
  <si>
    <t>85% Dark Bars</t>
  </si>
  <si>
    <t>Oby Sorrel</t>
  </si>
  <si>
    <t xml:space="preserve">   UK</t>
  </si>
  <si>
    <t>Dotty Strutley</t>
  </si>
  <si>
    <t xml:space="preserve">  Australia</t>
  </si>
  <si>
    <t>Organic Choco Syrup</t>
  </si>
  <si>
    <t>Brien Boise</t>
  </si>
  <si>
    <t>Caramel Stuffed Bars</t>
  </si>
  <si>
    <t>Curtice Advani</t>
  </si>
  <si>
    <t>Milk Bars</t>
  </si>
  <si>
    <t>Madelene Upcott</t>
  </si>
  <si>
    <t xml:space="preserve"> USA</t>
  </si>
  <si>
    <t>Wilone O'Kielt</t>
  </si>
  <si>
    <t xml:space="preserve">   New Zealand</t>
  </si>
  <si>
    <t>Jehu Rudeforth</t>
  </si>
  <si>
    <t>Mint Chip Choco</t>
  </si>
  <si>
    <t>USA</t>
  </si>
  <si>
    <t>Orange Choco</t>
  </si>
  <si>
    <t xml:space="preserve">  India</t>
  </si>
  <si>
    <t>Eclairs</t>
  </si>
  <si>
    <t>After Nines</t>
  </si>
  <si>
    <t>Camilla Castle</t>
  </si>
  <si>
    <t xml:space="preserve"> UK</t>
  </si>
  <si>
    <t xml:space="preserve"> New Zealand</t>
  </si>
  <si>
    <t>Canada</t>
  </si>
  <si>
    <t>Spicy Special Slims</t>
  </si>
  <si>
    <t>Andria Kimpton</t>
  </si>
  <si>
    <t>Drinking Coco</t>
  </si>
  <si>
    <t>Peanut Butter Cubes</t>
  </si>
  <si>
    <t>Kelci Walkden</t>
  </si>
  <si>
    <t xml:space="preserve">  USA</t>
  </si>
  <si>
    <t>Choco Coated Almonds</t>
  </si>
  <si>
    <t xml:space="preserve">  UK</t>
  </si>
  <si>
    <t>UK</t>
  </si>
  <si>
    <t>Fruit &amp; Nut Bars</t>
  </si>
  <si>
    <t>Husein Augar</t>
  </si>
  <si>
    <t>Van Tuxwell</t>
  </si>
  <si>
    <t>50% Dark Bites</t>
  </si>
  <si>
    <t>70% Dark Bites</t>
  </si>
  <si>
    <t>Almond Choco</t>
  </si>
  <si>
    <t xml:space="preserve"> Australia</t>
  </si>
  <si>
    <t>Marney O'Breen</t>
  </si>
  <si>
    <t>Kaine Padly</t>
  </si>
  <si>
    <t>Jan Morforth</t>
  </si>
  <si>
    <t xml:space="preserve"> India</t>
  </si>
  <si>
    <t>India</t>
  </si>
  <si>
    <t>Smooth Sliky Salty</t>
  </si>
  <si>
    <t>Ches Bonnell</t>
  </si>
  <si>
    <t xml:space="preserve">   Australia</t>
  </si>
  <si>
    <t>Gunar Cockshoot</t>
  </si>
  <si>
    <t xml:space="preserve">  Canada</t>
  </si>
  <si>
    <t>Gigi Bohling</t>
  </si>
  <si>
    <t xml:space="preserve"> Canada</t>
  </si>
  <si>
    <t>Roddy Speechley</t>
  </si>
  <si>
    <t>Australia</t>
  </si>
  <si>
    <t>Mallorie Waber</t>
  </si>
  <si>
    <t xml:space="preserve">find sum of all numeric values </t>
  </si>
  <si>
    <t xml:space="preserve">Average </t>
  </si>
  <si>
    <t>Sum</t>
  </si>
  <si>
    <t xml:space="preserve">sum of all numbers/total number </t>
  </si>
  <si>
    <t xml:space="preserve">Count numbers </t>
  </si>
  <si>
    <t>total number of rows</t>
  </si>
  <si>
    <t>max</t>
  </si>
  <si>
    <t xml:space="preserve">min </t>
  </si>
  <si>
    <t xml:space="preserve">find maximum number </t>
  </si>
  <si>
    <t xml:space="preserve">find minimum number </t>
  </si>
  <si>
    <t>PRODUCT</t>
  </si>
  <si>
    <t xml:space="preserve">multiplication of 2 number </t>
  </si>
  <si>
    <t xml:space="preserve">sr no </t>
  </si>
  <si>
    <t>CONCATENATE</t>
  </si>
  <si>
    <t xml:space="preserve">when we concatnate </t>
  </si>
  <si>
    <t xml:space="preserve">the cell values then it will </t>
  </si>
  <si>
    <t xml:space="preserve">give result in text format </t>
  </si>
  <si>
    <t xml:space="preserve">but I want in date with serial number format </t>
  </si>
  <si>
    <t xml:space="preserve">text/number  +date </t>
  </si>
  <si>
    <t xml:space="preserve">text formula </t>
  </si>
  <si>
    <t xml:space="preserve">BAHTTEXT </t>
  </si>
  <si>
    <t>char</t>
  </si>
  <si>
    <t>Raspberry&amp; *Choco</t>
  </si>
  <si>
    <t xml:space="preserve">LEFT </t>
  </si>
  <si>
    <t>Right</t>
  </si>
  <si>
    <t>LOWER</t>
  </si>
  <si>
    <t>upper</t>
  </si>
  <si>
    <t>TRIM</t>
  </si>
  <si>
    <t>len</t>
  </si>
  <si>
    <t>CODE</t>
  </si>
  <si>
    <t>DOLLAR</t>
  </si>
  <si>
    <t xml:space="preserve">exact </t>
  </si>
  <si>
    <t>a</t>
  </si>
  <si>
    <t>b</t>
  </si>
  <si>
    <t>c</t>
  </si>
  <si>
    <t>d</t>
  </si>
  <si>
    <t>hello</t>
  </si>
  <si>
    <t>A</t>
  </si>
  <si>
    <t>B</t>
  </si>
  <si>
    <t>C</t>
  </si>
  <si>
    <t>exact</t>
  </si>
  <si>
    <t>fixed</t>
  </si>
  <si>
    <t>MID</t>
  </si>
  <si>
    <t>proper</t>
  </si>
  <si>
    <t>replace</t>
  </si>
  <si>
    <t>REPT</t>
  </si>
  <si>
    <t>SEARCH(find_text,within_text,start_num)</t>
  </si>
  <si>
    <t>statements</t>
  </si>
  <si>
    <t>Profit Margin</t>
  </si>
  <si>
    <t>margin</t>
  </si>
  <si>
    <t>The "boss" is here .</t>
  </si>
  <si>
    <t>SUBSTITUTE(text, old_text, new_text, [instance_num])</t>
  </si>
  <si>
    <t xml:space="preserve">Sales Data </t>
  </si>
  <si>
    <t xml:space="preserve">Quarter 1,2008 </t>
  </si>
  <si>
    <t>T(value)</t>
  </si>
  <si>
    <t>rainfall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</si>
</sst>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4" xfId="0" applyFont="1" applyFill="1" applyBorder="1"/>
    <xf numFmtId="0" fontId="0" fillId="3" borderId="5" xfId="0" applyFont="1" applyFill="1" applyBorder="1"/>
    <xf numFmtId="14" fontId="0" fillId="3" borderId="5" xfId="0" applyNumberFormat="1" applyFont="1" applyFill="1" applyBorder="1"/>
    <xf numFmtId="6" fontId="0" fillId="3" borderId="5" xfId="0" applyNumberFormat="1" applyFill="1" applyBorder="1"/>
    <xf numFmtId="3" fontId="0" fillId="3" borderId="5" xfId="0" applyNumberFormat="1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14" fontId="0" fillId="0" borderId="5" xfId="0" applyNumberFormat="1" applyFont="1" applyBorder="1"/>
    <xf numFmtId="6" fontId="0" fillId="0" borderId="5" xfId="0" applyNumberFormat="1" applyBorder="1"/>
    <xf numFmtId="3" fontId="0" fillId="0" borderId="5" xfId="0" applyNumberFormat="1" applyFont="1" applyBorder="1"/>
    <xf numFmtId="0" fontId="0" fillId="0" borderId="6" xfId="0" applyFont="1" applyBorder="1"/>
    <xf numFmtId="0" fontId="1" fillId="2" borderId="0" xfId="0" applyFont="1" applyFill="1" applyBorder="1" applyAlignment="1">
      <alignment horizontal="right"/>
    </xf>
    <xf numFmtId="0" fontId="0" fillId="0" borderId="0" xfId="0"/>
    <xf numFmtId="6" fontId="0" fillId="0" borderId="0" xfId="0" applyNumberFormat="1"/>
    <xf numFmtId="0" fontId="0" fillId="0" borderId="0" xfId="0"/>
    <xf numFmtId="14" fontId="0" fillId="3" borderId="2" xfId="0" applyNumberFormat="1" applyFont="1" applyFill="1" applyBorder="1"/>
    <xf numFmtId="0" fontId="0" fillId="4" borderId="0" xfId="0" applyFill="1"/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left"/>
    </xf>
    <xf numFmtId="0" fontId="0" fillId="3" borderId="5" xfId="0" applyFill="1" applyBorder="1"/>
    <xf numFmtId="0" fontId="0" fillId="0" borderId="0" xfId="0"/>
    <xf numFmtId="0" fontId="0" fillId="3" borderId="6" xfId="0" applyFill="1" applyBorder="1"/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9"/>
  <sheetViews>
    <sheetView tabSelected="1" workbookViewId="0">
      <selection activeCell="I16" sqref="I16:O17"/>
    </sheetView>
  </sheetViews>
  <sheetFormatPr defaultRowHeight="14.5"/>
  <cols>
    <col min="9" max="9" width="15.453125" customWidth="1"/>
  </cols>
  <sheetData>
    <row r="1" spans="1:1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I1" s="17" t="s">
        <v>80</v>
      </c>
      <c r="K1" s="26" t="s">
        <v>78</v>
      </c>
      <c r="L1" s="26"/>
      <c r="M1" s="26"/>
      <c r="N1" s="26"/>
      <c r="O1" s="26"/>
      <c r="P1" s="26"/>
      <c r="Q1">
        <f>SUM(G2:G169)</f>
        <v>48828</v>
      </c>
    </row>
    <row r="2" spans="1:17">
      <c r="A2" s="5" t="s">
        <v>7</v>
      </c>
      <c r="B2" s="6" t="s">
        <v>8</v>
      </c>
      <c r="C2" s="6" t="s">
        <v>9</v>
      </c>
      <c r="D2" s="7">
        <v>44197</v>
      </c>
      <c r="E2" s="8">
        <v>8414</v>
      </c>
      <c r="F2" s="9">
        <v>276</v>
      </c>
      <c r="G2" s="10">
        <v>495</v>
      </c>
    </row>
    <row r="3" spans="1:17">
      <c r="A3" s="11" t="s">
        <v>10</v>
      </c>
      <c r="B3" s="12" t="s">
        <v>11</v>
      </c>
      <c r="C3" s="12" t="s">
        <v>12</v>
      </c>
      <c r="D3" s="13">
        <v>44197</v>
      </c>
      <c r="E3" s="14">
        <v>532</v>
      </c>
      <c r="F3" s="15">
        <v>317</v>
      </c>
      <c r="G3" s="16">
        <v>54</v>
      </c>
      <c r="I3" s="17" t="s">
        <v>79</v>
      </c>
      <c r="K3" s="26" t="s">
        <v>81</v>
      </c>
      <c r="L3" s="26"/>
      <c r="M3" s="26"/>
      <c r="N3" s="26"/>
      <c r="Q3">
        <f>AVERAGE(G2:G169)</f>
        <v>290.64285714285717</v>
      </c>
    </row>
    <row r="4" spans="1:17">
      <c r="A4" s="5" t="s">
        <v>13</v>
      </c>
      <c r="B4" s="6" t="s">
        <v>14</v>
      </c>
      <c r="C4" s="6" t="s">
        <v>15</v>
      </c>
      <c r="D4" s="7">
        <v>44197</v>
      </c>
      <c r="E4" s="8">
        <v>5376</v>
      </c>
      <c r="F4" s="9">
        <v>178</v>
      </c>
      <c r="G4" s="10">
        <v>269</v>
      </c>
    </row>
    <row r="5" spans="1:17">
      <c r="A5" s="11" t="s">
        <v>7</v>
      </c>
      <c r="B5" s="12" t="s">
        <v>16</v>
      </c>
      <c r="C5" s="12" t="s">
        <v>17</v>
      </c>
      <c r="D5" s="13">
        <v>44197</v>
      </c>
      <c r="E5" s="14">
        <v>259</v>
      </c>
      <c r="F5" s="15">
        <v>32</v>
      </c>
      <c r="G5" s="16">
        <v>22</v>
      </c>
      <c r="I5" s="17" t="s">
        <v>82</v>
      </c>
      <c r="K5" s="26" t="s">
        <v>83</v>
      </c>
      <c r="L5" s="26"/>
      <c r="M5" s="26"/>
      <c r="N5" s="26"/>
      <c r="Q5">
        <f>COUNT(G2:G169)</f>
        <v>168</v>
      </c>
    </row>
    <row r="6" spans="1:17">
      <c r="A6" s="5" t="s">
        <v>18</v>
      </c>
      <c r="B6" s="6" t="s">
        <v>14</v>
      </c>
      <c r="C6" s="6" t="s">
        <v>19</v>
      </c>
      <c r="D6" s="7">
        <v>44197</v>
      </c>
      <c r="E6" s="8">
        <v>5530</v>
      </c>
      <c r="F6" s="9">
        <v>4</v>
      </c>
      <c r="G6" s="10">
        <v>179</v>
      </c>
    </row>
    <row r="7" spans="1:17">
      <c r="A7" s="11" t="s">
        <v>20</v>
      </c>
      <c r="B7" s="12" t="s">
        <v>21</v>
      </c>
      <c r="C7" s="12" t="s">
        <v>22</v>
      </c>
      <c r="D7" s="13">
        <v>44197</v>
      </c>
      <c r="E7" s="14">
        <v>2184</v>
      </c>
      <c r="F7" s="15">
        <v>63</v>
      </c>
      <c r="G7" s="16">
        <v>122</v>
      </c>
      <c r="I7" s="17" t="s">
        <v>84</v>
      </c>
      <c r="K7" s="26" t="s">
        <v>86</v>
      </c>
      <c r="L7" s="26"/>
      <c r="M7" s="26"/>
      <c r="N7" s="26"/>
      <c r="Q7" s="19">
        <f>MAX(E2:E169)</f>
        <v>19229</v>
      </c>
    </row>
    <row r="8" spans="1:17">
      <c r="A8" s="5" t="s">
        <v>23</v>
      </c>
      <c r="B8" s="6" t="s">
        <v>24</v>
      </c>
      <c r="C8" s="6" t="s">
        <v>9</v>
      </c>
      <c r="D8" s="7">
        <v>44197</v>
      </c>
      <c r="E8" s="8">
        <v>1057</v>
      </c>
      <c r="F8" s="9">
        <v>295</v>
      </c>
      <c r="G8" s="10">
        <v>71</v>
      </c>
    </row>
    <row r="9" spans="1:17">
      <c r="A9" s="11" t="s">
        <v>25</v>
      </c>
      <c r="B9" s="12" t="s">
        <v>26</v>
      </c>
      <c r="C9" s="12" t="s">
        <v>27</v>
      </c>
      <c r="D9" s="13">
        <v>44197</v>
      </c>
      <c r="E9" s="14">
        <v>1036</v>
      </c>
      <c r="F9" s="15">
        <v>370</v>
      </c>
      <c r="G9" s="16">
        <v>37</v>
      </c>
      <c r="I9" s="18"/>
    </row>
    <row r="10" spans="1:17">
      <c r="A10" s="5" t="s">
        <v>28</v>
      </c>
      <c r="B10" s="6" t="s">
        <v>26</v>
      </c>
      <c r="C10" s="6" t="s">
        <v>29</v>
      </c>
      <c r="D10" s="7">
        <v>44197</v>
      </c>
      <c r="E10" s="8">
        <v>4039</v>
      </c>
      <c r="F10" s="9">
        <v>536</v>
      </c>
      <c r="G10" s="10">
        <v>176</v>
      </c>
      <c r="I10" s="17" t="s">
        <v>85</v>
      </c>
      <c r="K10" s="26" t="s">
        <v>87</v>
      </c>
      <c r="L10" s="26"/>
      <c r="M10" s="26"/>
      <c r="N10" s="26"/>
      <c r="Q10" s="19">
        <f>MIN(E2:E169)</f>
        <v>35</v>
      </c>
    </row>
    <row r="11" spans="1:17">
      <c r="A11" s="11" t="s">
        <v>30</v>
      </c>
      <c r="B11" s="12" t="s">
        <v>16</v>
      </c>
      <c r="C11" s="12" t="s">
        <v>31</v>
      </c>
      <c r="D11" s="13">
        <v>44197</v>
      </c>
      <c r="E11" s="14">
        <v>12894</v>
      </c>
      <c r="F11" s="15">
        <v>115</v>
      </c>
      <c r="G11" s="16">
        <v>478</v>
      </c>
    </row>
    <row r="12" spans="1:17">
      <c r="A12" s="5" t="s">
        <v>32</v>
      </c>
      <c r="B12" s="6" t="s">
        <v>33</v>
      </c>
      <c r="C12" s="6" t="s">
        <v>31</v>
      </c>
      <c r="D12" s="7">
        <v>44197</v>
      </c>
      <c r="E12" s="8">
        <v>4669</v>
      </c>
      <c r="F12" s="9">
        <v>121</v>
      </c>
      <c r="G12" s="10">
        <v>180</v>
      </c>
      <c r="I12" s="17" t="s">
        <v>88</v>
      </c>
      <c r="K12" s="26" t="s">
        <v>89</v>
      </c>
      <c r="L12" s="26"/>
      <c r="M12" s="26"/>
      <c r="N12">
        <v>4</v>
      </c>
      <c r="O12">
        <v>5</v>
      </c>
      <c r="Q12">
        <f>PRODUCT(N12*O12)</f>
        <v>20</v>
      </c>
    </row>
    <row r="13" spans="1:17">
      <c r="A13" s="11" t="s">
        <v>34</v>
      </c>
      <c r="B13" s="12" t="s">
        <v>35</v>
      </c>
      <c r="C13" s="12" t="s">
        <v>27</v>
      </c>
      <c r="D13" s="13">
        <v>44197</v>
      </c>
      <c r="E13" s="14">
        <v>6377</v>
      </c>
      <c r="F13" s="15">
        <v>184</v>
      </c>
      <c r="G13" s="16">
        <v>246</v>
      </c>
    </row>
    <row r="14" spans="1:17">
      <c r="A14" s="5" t="s">
        <v>36</v>
      </c>
      <c r="B14" s="6" t="s">
        <v>11</v>
      </c>
      <c r="C14" s="6" t="s">
        <v>37</v>
      </c>
      <c r="D14" s="7">
        <v>44197</v>
      </c>
      <c r="E14" s="8">
        <v>4599</v>
      </c>
      <c r="F14" s="9">
        <v>106</v>
      </c>
      <c r="G14" s="10">
        <v>256</v>
      </c>
    </row>
    <row r="15" spans="1:17">
      <c r="A15" s="11" t="s">
        <v>36</v>
      </c>
      <c r="B15" s="12" t="s">
        <v>38</v>
      </c>
      <c r="C15" s="12" t="s">
        <v>39</v>
      </c>
      <c r="D15" s="13">
        <v>44197</v>
      </c>
      <c r="E15" s="14">
        <v>2751</v>
      </c>
      <c r="F15" s="15">
        <v>228</v>
      </c>
      <c r="G15" s="16">
        <v>251</v>
      </c>
    </row>
    <row r="16" spans="1:17">
      <c r="A16" s="5" t="s">
        <v>28</v>
      </c>
      <c r="B16" s="6" t="s">
        <v>40</v>
      </c>
      <c r="C16" s="6" t="s">
        <v>41</v>
      </c>
      <c r="D16" s="7">
        <v>44197</v>
      </c>
      <c r="E16" s="8">
        <v>15596</v>
      </c>
      <c r="F16" s="9">
        <v>32</v>
      </c>
      <c r="G16" s="10">
        <v>975</v>
      </c>
      <c r="I16" s="26"/>
      <c r="J16" s="26"/>
      <c r="K16" s="26"/>
      <c r="L16" s="26"/>
      <c r="M16" s="26"/>
      <c r="N16" s="26"/>
      <c r="O16" s="26"/>
    </row>
    <row r="17" spans="1:15">
      <c r="A17" s="11" t="s">
        <v>30</v>
      </c>
      <c r="B17" s="12" t="s">
        <v>21</v>
      </c>
      <c r="C17" s="12" t="s">
        <v>42</v>
      </c>
      <c r="D17" s="13">
        <v>44197</v>
      </c>
      <c r="E17" s="14">
        <v>8561</v>
      </c>
      <c r="F17" s="15">
        <v>111</v>
      </c>
      <c r="G17" s="16">
        <v>330</v>
      </c>
      <c r="I17" s="26"/>
      <c r="J17" s="26"/>
      <c r="K17" s="26"/>
      <c r="L17" s="26"/>
      <c r="M17" s="26"/>
      <c r="N17" s="26"/>
      <c r="O17" s="26"/>
    </row>
    <row r="18" spans="1:15">
      <c r="A18" s="5" t="s">
        <v>43</v>
      </c>
      <c r="B18" s="6" t="s">
        <v>44</v>
      </c>
      <c r="C18" s="6" t="s">
        <v>37</v>
      </c>
      <c r="D18" s="7">
        <v>44197</v>
      </c>
      <c r="E18" s="8">
        <v>14273</v>
      </c>
      <c r="F18" s="9">
        <v>335</v>
      </c>
      <c r="G18" s="10">
        <v>752</v>
      </c>
    </row>
    <row r="19" spans="1:15">
      <c r="A19" s="11" t="s">
        <v>10</v>
      </c>
      <c r="B19" s="12" t="s">
        <v>45</v>
      </c>
      <c r="C19" s="12" t="s">
        <v>22</v>
      </c>
      <c r="D19" s="13">
        <v>44197</v>
      </c>
      <c r="E19" s="14">
        <v>2506</v>
      </c>
      <c r="F19" s="15">
        <v>99</v>
      </c>
      <c r="G19" s="16">
        <v>148</v>
      </c>
    </row>
    <row r="20" spans="1:15">
      <c r="A20" s="5" t="s">
        <v>18</v>
      </c>
      <c r="B20" s="6" t="s">
        <v>46</v>
      </c>
      <c r="C20" s="6" t="s">
        <v>47</v>
      </c>
      <c r="D20" s="7">
        <v>44197</v>
      </c>
      <c r="E20" s="8">
        <v>2387</v>
      </c>
      <c r="F20" s="9">
        <v>134</v>
      </c>
      <c r="G20" s="10">
        <v>89</v>
      </c>
    </row>
    <row r="21" spans="1:15">
      <c r="A21" s="11" t="s">
        <v>48</v>
      </c>
      <c r="B21" s="12" t="s">
        <v>14</v>
      </c>
      <c r="C21" s="12" t="s">
        <v>49</v>
      </c>
      <c r="D21" s="13">
        <v>44197</v>
      </c>
      <c r="E21" s="14">
        <v>7553</v>
      </c>
      <c r="F21" s="15">
        <v>67</v>
      </c>
      <c r="G21" s="16">
        <v>280</v>
      </c>
    </row>
    <row r="22" spans="1:15">
      <c r="A22" s="5" t="s">
        <v>36</v>
      </c>
      <c r="B22" s="6" t="s">
        <v>35</v>
      </c>
      <c r="C22" s="6" t="s">
        <v>50</v>
      </c>
      <c r="D22" s="7">
        <v>44197</v>
      </c>
      <c r="E22" s="8">
        <v>3409</v>
      </c>
      <c r="F22" s="9">
        <v>93</v>
      </c>
      <c r="G22" s="10">
        <v>171</v>
      </c>
    </row>
    <row r="23" spans="1:15">
      <c r="A23" s="11" t="s">
        <v>51</v>
      </c>
      <c r="B23" s="12" t="s">
        <v>14</v>
      </c>
      <c r="C23" s="12" t="s">
        <v>50</v>
      </c>
      <c r="D23" s="13">
        <v>44197</v>
      </c>
      <c r="E23" s="14">
        <v>3878</v>
      </c>
      <c r="F23" s="15">
        <v>24</v>
      </c>
      <c r="G23" s="16">
        <v>216</v>
      </c>
    </row>
    <row r="24" spans="1:15">
      <c r="A24" s="5" t="s">
        <v>13</v>
      </c>
      <c r="B24" s="6" t="s">
        <v>52</v>
      </c>
      <c r="C24" s="6" t="s">
        <v>9</v>
      </c>
      <c r="D24" s="7">
        <v>44197</v>
      </c>
      <c r="E24" s="8">
        <v>3052</v>
      </c>
      <c r="F24" s="9">
        <v>76</v>
      </c>
      <c r="G24" s="10">
        <v>204</v>
      </c>
    </row>
    <row r="25" spans="1:15">
      <c r="A25" s="11" t="s">
        <v>32</v>
      </c>
      <c r="B25" s="12" t="s">
        <v>33</v>
      </c>
      <c r="C25" s="12" t="s">
        <v>53</v>
      </c>
      <c r="D25" s="13">
        <v>44200</v>
      </c>
      <c r="E25" s="14">
        <v>19229</v>
      </c>
      <c r="F25" s="15">
        <v>64</v>
      </c>
      <c r="G25" s="16">
        <v>1013</v>
      </c>
    </row>
    <row r="26" spans="1:15">
      <c r="A26" s="5" t="s">
        <v>51</v>
      </c>
      <c r="B26" s="6" t="s">
        <v>54</v>
      </c>
      <c r="C26" s="6" t="s">
        <v>53</v>
      </c>
      <c r="D26" s="7">
        <v>44200</v>
      </c>
      <c r="E26" s="8">
        <v>1988</v>
      </c>
      <c r="F26" s="9">
        <v>179</v>
      </c>
      <c r="G26" s="10">
        <v>95</v>
      </c>
    </row>
    <row r="27" spans="1:15">
      <c r="A27" s="11" t="s">
        <v>13</v>
      </c>
      <c r="B27" s="12" t="s">
        <v>55</v>
      </c>
      <c r="C27" s="12" t="s">
        <v>39</v>
      </c>
      <c r="D27" s="13">
        <v>44200</v>
      </c>
      <c r="E27" s="14">
        <v>147</v>
      </c>
      <c r="F27" s="15">
        <v>9</v>
      </c>
      <c r="G27" s="16">
        <v>11</v>
      </c>
    </row>
    <row r="28" spans="1:15">
      <c r="A28" s="5" t="s">
        <v>23</v>
      </c>
      <c r="B28" s="6" t="s">
        <v>54</v>
      </c>
      <c r="C28" s="6" t="s">
        <v>56</v>
      </c>
      <c r="D28" s="7">
        <v>44200</v>
      </c>
      <c r="E28" s="8">
        <v>2401</v>
      </c>
      <c r="F28" s="9">
        <v>407</v>
      </c>
      <c r="G28" s="10">
        <v>134</v>
      </c>
    </row>
    <row r="29" spans="1:15">
      <c r="A29" s="11" t="s">
        <v>57</v>
      </c>
      <c r="B29" s="12" t="s">
        <v>14</v>
      </c>
      <c r="C29" s="12" t="s">
        <v>29</v>
      </c>
      <c r="D29" s="13">
        <v>44200</v>
      </c>
      <c r="E29" s="14">
        <v>2814</v>
      </c>
      <c r="F29" s="15">
        <v>296</v>
      </c>
      <c r="G29" s="16">
        <v>94</v>
      </c>
    </row>
    <row r="30" spans="1:15">
      <c r="A30" s="5" t="s">
        <v>30</v>
      </c>
      <c r="B30" s="6" t="s">
        <v>54</v>
      </c>
      <c r="C30" s="6" t="s">
        <v>29</v>
      </c>
      <c r="D30" s="7">
        <v>44200</v>
      </c>
      <c r="E30" s="8">
        <v>5390</v>
      </c>
      <c r="F30" s="9">
        <v>61</v>
      </c>
      <c r="G30" s="10">
        <v>216</v>
      </c>
    </row>
    <row r="31" spans="1:15">
      <c r="A31" s="11" t="s">
        <v>58</v>
      </c>
      <c r="B31" s="12" t="s">
        <v>46</v>
      </c>
      <c r="C31" s="12" t="s">
        <v>59</v>
      </c>
      <c r="D31" s="13">
        <v>44200</v>
      </c>
      <c r="E31" s="14">
        <v>3920</v>
      </c>
      <c r="F31" s="15">
        <v>16</v>
      </c>
      <c r="G31" s="16">
        <v>262</v>
      </c>
    </row>
    <row r="32" spans="1:15">
      <c r="A32" s="5" t="s">
        <v>18</v>
      </c>
      <c r="B32" s="6" t="s">
        <v>46</v>
      </c>
      <c r="C32" s="6" t="s">
        <v>60</v>
      </c>
      <c r="D32" s="7">
        <v>44200</v>
      </c>
      <c r="E32" s="8">
        <v>7539</v>
      </c>
      <c r="F32" s="9">
        <v>502</v>
      </c>
      <c r="G32" s="10">
        <v>943</v>
      </c>
    </row>
    <row r="33" spans="1:7">
      <c r="A33" s="11" t="s">
        <v>58</v>
      </c>
      <c r="B33" s="12" t="s">
        <v>40</v>
      </c>
      <c r="C33" s="12" t="s">
        <v>27</v>
      </c>
      <c r="D33" s="13">
        <v>44201</v>
      </c>
      <c r="E33" s="14">
        <v>17248</v>
      </c>
      <c r="F33" s="15">
        <v>163</v>
      </c>
      <c r="G33" s="16">
        <v>664</v>
      </c>
    </row>
    <row r="34" spans="1:7">
      <c r="A34" s="5" t="s">
        <v>32</v>
      </c>
      <c r="B34" s="6" t="s">
        <v>54</v>
      </c>
      <c r="C34" s="6" t="s">
        <v>61</v>
      </c>
      <c r="D34" s="7">
        <v>44201</v>
      </c>
      <c r="E34" s="8">
        <v>1176</v>
      </c>
      <c r="F34" s="9">
        <v>152</v>
      </c>
      <c r="G34" s="10">
        <v>66</v>
      </c>
    </row>
    <row r="35" spans="1:7">
      <c r="A35" s="11" t="s">
        <v>20</v>
      </c>
      <c r="B35" s="12" t="s">
        <v>62</v>
      </c>
      <c r="C35" s="12" t="s">
        <v>22</v>
      </c>
      <c r="D35" s="13">
        <v>44201</v>
      </c>
      <c r="E35" s="14">
        <v>9730</v>
      </c>
      <c r="F35" s="15">
        <v>361</v>
      </c>
      <c r="G35" s="16">
        <v>573</v>
      </c>
    </row>
    <row r="36" spans="1:7">
      <c r="A36" s="5" t="s">
        <v>63</v>
      </c>
      <c r="B36" s="6" t="s">
        <v>35</v>
      </c>
      <c r="C36" s="6" t="s">
        <v>22</v>
      </c>
      <c r="D36" s="7">
        <v>44201</v>
      </c>
      <c r="E36" s="8">
        <v>2226</v>
      </c>
      <c r="F36" s="9">
        <v>129</v>
      </c>
      <c r="G36" s="10">
        <v>140</v>
      </c>
    </row>
    <row r="37" spans="1:7">
      <c r="A37" s="11" t="s">
        <v>32</v>
      </c>
      <c r="B37" s="12" t="s">
        <v>55</v>
      </c>
      <c r="C37" s="12" t="s">
        <v>56</v>
      </c>
      <c r="D37" s="13">
        <v>44201</v>
      </c>
      <c r="E37" s="14">
        <v>7063</v>
      </c>
      <c r="F37" s="15">
        <v>250</v>
      </c>
      <c r="G37" s="16">
        <v>643</v>
      </c>
    </row>
    <row r="38" spans="1:7">
      <c r="A38" s="5" t="s">
        <v>64</v>
      </c>
      <c r="B38" s="6" t="s">
        <v>16</v>
      </c>
      <c r="C38" s="6" t="s">
        <v>42</v>
      </c>
      <c r="D38" s="7">
        <v>44201</v>
      </c>
      <c r="E38" s="8">
        <v>7399</v>
      </c>
      <c r="F38" s="9">
        <v>420</v>
      </c>
      <c r="G38" s="10">
        <v>275</v>
      </c>
    </row>
    <row r="39" spans="1:7">
      <c r="A39" s="11" t="s">
        <v>34</v>
      </c>
      <c r="B39" s="12" t="s">
        <v>33</v>
      </c>
      <c r="C39" s="12" t="s">
        <v>39</v>
      </c>
      <c r="D39" s="13">
        <v>44201</v>
      </c>
      <c r="E39" s="14">
        <v>4284</v>
      </c>
      <c r="F39" s="15">
        <v>230</v>
      </c>
      <c r="G39" s="16">
        <v>306</v>
      </c>
    </row>
    <row r="40" spans="1:7">
      <c r="A40" s="5" t="s">
        <v>64</v>
      </c>
      <c r="B40" s="6" t="s">
        <v>35</v>
      </c>
      <c r="C40" s="6" t="s">
        <v>9</v>
      </c>
      <c r="D40" s="7">
        <v>44201</v>
      </c>
      <c r="E40" s="8">
        <v>4865</v>
      </c>
      <c r="F40" s="9">
        <v>168</v>
      </c>
      <c r="G40" s="10">
        <v>271</v>
      </c>
    </row>
    <row r="41" spans="1:7">
      <c r="A41" s="11" t="s">
        <v>30</v>
      </c>
      <c r="B41" s="12" t="s">
        <v>8</v>
      </c>
      <c r="C41" s="12" t="s">
        <v>60</v>
      </c>
      <c r="D41" s="13">
        <v>44201</v>
      </c>
      <c r="E41" s="14">
        <v>3780</v>
      </c>
      <c r="F41" s="15">
        <v>111</v>
      </c>
      <c r="G41" s="16">
        <v>315</v>
      </c>
    </row>
    <row r="42" spans="1:7">
      <c r="A42" s="5" t="s">
        <v>65</v>
      </c>
      <c r="B42" s="6" t="s">
        <v>66</v>
      </c>
      <c r="C42" s="6" t="s">
        <v>39</v>
      </c>
      <c r="D42" s="7">
        <v>44201</v>
      </c>
      <c r="E42" s="8">
        <v>3059</v>
      </c>
      <c r="F42" s="9">
        <v>484</v>
      </c>
      <c r="G42" s="10">
        <v>279</v>
      </c>
    </row>
    <row r="43" spans="1:7">
      <c r="A43" s="11" t="s">
        <v>57</v>
      </c>
      <c r="B43" s="12" t="s">
        <v>54</v>
      </c>
      <c r="C43" s="12" t="s">
        <v>42</v>
      </c>
      <c r="D43" s="13">
        <v>44201</v>
      </c>
      <c r="E43" s="14">
        <v>6622</v>
      </c>
      <c r="F43" s="15">
        <v>57</v>
      </c>
      <c r="G43" s="16">
        <v>276</v>
      </c>
    </row>
    <row r="44" spans="1:7">
      <c r="A44" s="5" t="s">
        <v>34</v>
      </c>
      <c r="B44" s="6" t="s">
        <v>67</v>
      </c>
      <c r="C44" s="6" t="s">
        <v>68</v>
      </c>
      <c r="D44" s="7">
        <v>44202</v>
      </c>
      <c r="E44" s="8">
        <v>644</v>
      </c>
      <c r="F44" s="9">
        <v>116</v>
      </c>
      <c r="G44" s="10">
        <v>34</v>
      </c>
    </row>
    <row r="45" spans="1:7">
      <c r="A45" s="11" t="s">
        <v>69</v>
      </c>
      <c r="B45" s="12" t="s">
        <v>67</v>
      </c>
      <c r="C45" s="12" t="s">
        <v>42</v>
      </c>
      <c r="D45" s="13">
        <v>44202</v>
      </c>
      <c r="E45" s="14">
        <v>4935</v>
      </c>
      <c r="F45" s="15">
        <v>87</v>
      </c>
      <c r="G45" s="16">
        <v>171</v>
      </c>
    </row>
    <row r="46" spans="1:7">
      <c r="A46" s="5" t="s">
        <v>65</v>
      </c>
      <c r="B46" s="6" t="s">
        <v>55</v>
      </c>
      <c r="C46" s="6" t="s">
        <v>50</v>
      </c>
      <c r="D46" s="7">
        <v>44202</v>
      </c>
      <c r="E46" s="8">
        <v>7182</v>
      </c>
      <c r="F46" s="9">
        <v>29</v>
      </c>
      <c r="G46" s="10">
        <v>378</v>
      </c>
    </row>
    <row r="47" spans="1:7">
      <c r="A47" s="11" t="s">
        <v>48</v>
      </c>
      <c r="B47" s="12" t="s">
        <v>70</v>
      </c>
      <c r="C47" s="12" t="s">
        <v>39</v>
      </c>
      <c r="D47" s="13">
        <v>44202</v>
      </c>
      <c r="E47" s="14">
        <v>539</v>
      </c>
      <c r="F47" s="15">
        <v>10</v>
      </c>
      <c r="G47" s="16">
        <v>77</v>
      </c>
    </row>
    <row r="48" spans="1:7">
      <c r="A48" s="5" t="s">
        <v>23</v>
      </c>
      <c r="B48" s="6" t="s">
        <v>24</v>
      </c>
      <c r="C48" s="6" t="s">
        <v>60</v>
      </c>
      <c r="D48" s="7">
        <v>44202</v>
      </c>
      <c r="E48" s="8">
        <v>637</v>
      </c>
      <c r="F48" s="9">
        <v>79</v>
      </c>
      <c r="G48" s="10">
        <v>91</v>
      </c>
    </row>
    <row r="49" spans="1:7">
      <c r="A49" s="11" t="s">
        <v>64</v>
      </c>
      <c r="B49" s="12" t="s">
        <v>38</v>
      </c>
      <c r="C49" s="12" t="s">
        <v>17</v>
      </c>
      <c r="D49" s="13">
        <v>44202</v>
      </c>
      <c r="E49" s="14">
        <v>1470</v>
      </c>
      <c r="F49" s="15">
        <v>57</v>
      </c>
      <c r="G49" s="16">
        <v>184</v>
      </c>
    </row>
    <row r="50" spans="1:7">
      <c r="A50" s="5" t="s">
        <v>28</v>
      </c>
      <c r="B50" s="6" t="s">
        <v>52</v>
      </c>
      <c r="C50" s="6" t="s">
        <v>22</v>
      </c>
      <c r="D50" s="7">
        <v>44202</v>
      </c>
      <c r="E50" s="8">
        <v>1442</v>
      </c>
      <c r="F50" s="9">
        <v>108</v>
      </c>
      <c r="G50" s="10">
        <v>61</v>
      </c>
    </row>
    <row r="51" spans="1:7">
      <c r="A51" s="11" t="s">
        <v>57</v>
      </c>
      <c r="B51" s="12" t="s">
        <v>52</v>
      </c>
      <c r="C51" s="12" t="s">
        <v>68</v>
      </c>
      <c r="D51" s="13">
        <v>44202</v>
      </c>
      <c r="E51" s="14">
        <v>9023</v>
      </c>
      <c r="F51" s="15">
        <v>224</v>
      </c>
      <c r="G51" s="16">
        <v>564</v>
      </c>
    </row>
    <row r="52" spans="1:7">
      <c r="A52" s="5" t="s">
        <v>71</v>
      </c>
      <c r="B52" s="6" t="s">
        <v>44</v>
      </c>
      <c r="C52" s="6" t="s">
        <v>31</v>
      </c>
      <c r="D52" s="7">
        <v>44202</v>
      </c>
      <c r="E52" s="8">
        <v>2709</v>
      </c>
      <c r="F52" s="9">
        <v>27</v>
      </c>
      <c r="G52" s="10">
        <v>101</v>
      </c>
    </row>
    <row r="53" spans="1:7">
      <c r="A53" s="11" t="s">
        <v>18</v>
      </c>
      <c r="B53" s="12" t="s">
        <v>72</v>
      </c>
      <c r="C53" s="12" t="s">
        <v>53</v>
      </c>
      <c r="D53" s="13">
        <v>44203</v>
      </c>
      <c r="E53" s="14">
        <v>5733</v>
      </c>
      <c r="F53" s="15">
        <v>193</v>
      </c>
      <c r="G53" s="16">
        <v>338</v>
      </c>
    </row>
    <row r="54" spans="1:7">
      <c r="A54" s="5" t="s">
        <v>73</v>
      </c>
      <c r="B54" s="6" t="s">
        <v>74</v>
      </c>
      <c r="C54" s="6" t="s">
        <v>59</v>
      </c>
      <c r="D54" s="7">
        <v>44203</v>
      </c>
      <c r="E54" s="8">
        <v>10451</v>
      </c>
      <c r="F54" s="9">
        <v>155</v>
      </c>
      <c r="G54" s="10">
        <v>1307</v>
      </c>
    </row>
    <row r="55" spans="1:7">
      <c r="A55" s="11" t="s">
        <v>32</v>
      </c>
      <c r="B55" s="12" t="s">
        <v>21</v>
      </c>
      <c r="C55" s="12" t="s">
        <v>19</v>
      </c>
      <c r="D55" s="13">
        <v>44203</v>
      </c>
      <c r="E55" s="14">
        <v>11228</v>
      </c>
      <c r="F55" s="15">
        <v>236</v>
      </c>
      <c r="G55" s="16">
        <v>388</v>
      </c>
    </row>
    <row r="56" spans="1:7">
      <c r="A56" s="5" t="s">
        <v>51</v>
      </c>
      <c r="B56" s="6" t="s">
        <v>55</v>
      </c>
      <c r="C56" s="6" t="s">
        <v>29</v>
      </c>
      <c r="D56" s="7">
        <v>44203</v>
      </c>
      <c r="E56" s="8">
        <v>3073</v>
      </c>
      <c r="F56" s="9">
        <v>137</v>
      </c>
      <c r="G56" s="10">
        <v>129</v>
      </c>
    </row>
    <row r="57" spans="1:7">
      <c r="A57" s="11" t="s">
        <v>48</v>
      </c>
      <c r="B57" s="12" t="s">
        <v>26</v>
      </c>
      <c r="C57" s="12" t="s">
        <v>22</v>
      </c>
      <c r="D57" s="13">
        <v>44203</v>
      </c>
      <c r="E57" s="14">
        <v>5467</v>
      </c>
      <c r="F57" s="15">
        <v>109</v>
      </c>
      <c r="G57" s="16">
        <v>288</v>
      </c>
    </row>
    <row r="58" spans="1:7">
      <c r="A58" s="5" t="s">
        <v>69</v>
      </c>
      <c r="B58" s="6" t="s">
        <v>52</v>
      </c>
      <c r="C58" s="6" t="s">
        <v>68</v>
      </c>
      <c r="D58" s="7">
        <v>44203</v>
      </c>
      <c r="E58" s="8">
        <v>4067</v>
      </c>
      <c r="F58" s="9">
        <v>272</v>
      </c>
      <c r="G58" s="10">
        <v>226</v>
      </c>
    </row>
    <row r="59" spans="1:7">
      <c r="A59" s="11" t="s">
        <v>10</v>
      </c>
      <c r="B59" s="12" t="s">
        <v>21</v>
      </c>
      <c r="C59" s="12" t="s">
        <v>37</v>
      </c>
      <c r="D59" s="13">
        <v>44204</v>
      </c>
      <c r="E59" s="14">
        <v>2814</v>
      </c>
      <c r="F59" s="15">
        <v>69</v>
      </c>
      <c r="G59" s="16">
        <v>149</v>
      </c>
    </row>
    <row r="60" spans="1:7">
      <c r="A60" s="5" t="s">
        <v>75</v>
      </c>
      <c r="B60" s="6" t="s">
        <v>16</v>
      </c>
      <c r="C60" s="6" t="s">
        <v>29</v>
      </c>
      <c r="D60" s="7">
        <v>44204</v>
      </c>
      <c r="E60" s="8">
        <v>2716</v>
      </c>
      <c r="F60" s="9">
        <v>299</v>
      </c>
      <c r="G60" s="10">
        <v>105</v>
      </c>
    </row>
    <row r="61" spans="1:7">
      <c r="A61" s="11" t="s">
        <v>36</v>
      </c>
      <c r="B61" s="12" t="s">
        <v>70</v>
      </c>
      <c r="C61" s="12" t="s">
        <v>39</v>
      </c>
      <c r="D61" s="13">
        <v>44204</v>
      </c>
      <c r="E61" s="14">
        <v>3570</v>
      </c>
      <c r="F61" s="15">
        <v>61</v>
      </c>
      <c r="G61" s="16">
        <v>325</v>
      </c>
    </row>
    <row r="62" spans="1:7">
      <c r="A62" s="5" t="s">
        <v>13</v>
      </c>
      <c r="B62" s="6" t="s">
        <v>66</v>
      </c>
      <c r="C62" s="6" t="s">
        <v>22</v>
      </c>
      <c r="D62" s="7">
        <v>44204</v>
      </c>
      <c r="E62" s="8">
        <v>9562</v>
      </c>
      <c r="F62" s="9">
        <v>123</v>
      </c>
      <c r="G62" s="10">
        <v>479</v>
      </c>
    </row>
    <row r="63" spans="1:7">
      <c r="A63" s="11" t="s">
        <v>20</v>
      </c>
      <c r="B63" s="12" t="s">
        <v>16</v>
      </c>
      <c r="C63" s="12" t="s">
        <v>50</v>
      </c>
      <c r="D63" s="13">
        <v>44204</v>
      </c>
      <c r="E63" s="14">
        <v>2373</v>
      </c>
      <c r="F63" s="15">
        <v>2</v>
      </c>
      <c r="G63" s="16">
        <v>104</v>
      </c>
    </row>
    <row r="64" spans="1:7">
      <c r="A64" s="5" t="s">
        <v>69</v>
      </c>
      <c r="B64" s="6" t="s">
        <v>66</v>
      </c>
      <c r="C64" s="6" t="s">
        <v>29</v>
      </c>
      <c r="D64" s="7">
        <v>44204</v>
      </c>
      <c r="E64" s="8">
        <v>2807</v>
      </c>
      <c r="F64" s="9">
        <v>236</v>
      </c>
      <c r="G64" s="10">
        <v>123</v>
      </c>
    </row>
    <row r="65" spans="1:7">
      <c r="A65" s="11" t="s">
        <v>28</v>
      </c>
      <c r="B65" s="12" t="s">
        <v>52</v>
      </c>
      <c r="C65" s="12" t="s">
        <v>31</v>
      </c>
      <c r="D65" s="13">
        <v>44204</v>
      </c>
      <c r="E65" s="14">
        <v>420</v>
      </c>
      <c r="F65" s="15">
        <v>196</v>
      </c>
      <c r="G65" s="16">
        <v>14</v>
      </c>
    </row>
    <row r="66" spans="1:7">
      <c r="A66" s="5" t="s">
        <v>30</v>
      </c>
      <c r="B66" s="6" t="s">
        <v>38</v>
      </c>
      <c r="C66" s="6" t="s">
        <v>9</v>
      </c>
      <c r="D66" s="7">
        <v>44204</v>
      </c>
      <c r="E66" s="8">
        <v>8239</v>
      </c>
      <c r="F66" s="9">
        <v>157</v>
      </c>
      <c r="G66" s="10">
        <v>515</v>
      </c>
    </row>
    <row r="67" spans="1:7">
      <c r="A67" s="11" t="s">
        <v>73</v>
      </c>
      <c r="B67" s="12" t="s">
        <v>8</v>
      </c>
      <c r="C67" s="12" t="s">
        <v>59</v>
      </c>
      <c r="D67" s="13">
        <v>44204</v>
      </c>
      <c r="E67" s="14">
        <v>6797</v>
      </c>
      <c r="F67" s="15">
        <v>114</v>
      </c>
      <c r="G67" s="16">
        <v>486</v>
      </c>
    </row>
    <row r="68" spans="1:7">
      <c r="A68" s="5" t="s">
        <v>36</v>
      </c>
      <c r="B68" s="6" t="s">
        <v>35</v>
      </c>
      <c r="C68" s="6" t="s">
        <v>22</v>
      </c>
      <c r="D68" s="7">
        <v>44204</v>
      </c>
      <c r="E68" s="8">
        <v>6048</v>
      </c>
      <c r="F68" s="9">
        <v>56</v>
      </c>
      <c r="G68" s="10">
        <v>319</v>
      </c>
    </row>
    <row r="69" spans="1:7">
      <c r="A69" s="11" t="s">
        <v>73</v>
      </c>
      <c r="B69" s="12" t="s">
        <v>26</v>
      </c>
      <c r="C69" s="12" t="s">
        <v>9</v>
      </c>
      <c r="D69" s="13">
        <v>44204</v>
      </c>
      <c r="E69" s="14">
        <v>364</v>
      </c>
      <c r="F69" s="15">
        <v>14</v>
      </c>
      <c r="G69" s="16">
        <v>21</v>
      </c>
    </row>
    <row r="70" spans="1:7">
      <c r="A70" s="5" t="s">
        <v>18</v>
      </c>
      <c r="B70" s="6" t="s">
        <v>76</v>
      </c>
      <c r="C70" s="6" t="s">
        <v>12</v>
      </c>
      <c r="D70" s="7">
        <v>44204</v>
      </c>
      <c r="E70" s="8">
        <v>6496</v>
      </c>
      <c r="F70" s="9">
        <v>15</v>
      </c>
      <c r="G70" s="10">
        <v>406</v>
      </c>
    </row>
    <row r="71" spans="1:7">
      <c r="A71" s="11" t="s">
        <v>75</v>
      </c>
      <c r="B71" s="12" t="s">
        <v>14</v>
      </c>
      <c r="C71" s="12" t="s">
        <v>39</v>
      </c>
      <c r="D71" s="13">
        <v>44204</v>
      </c>
      <c r="E71" s="14">
        <v>1057</v>
      </c>
      <c r="F71" s="15">
        <v>45</v>
      </c>
      <c r="G71" s="16">
        <v>106</v>
      </c>
    </row>
    <row r="72" spans="1:7">
      <c r="A72" s="5" t="s">
        <v>69</v>
      </c>
      <c r="B72" s="6" t="s">
        <v>24</v>
      </c>
      <c r="C72" s="6" t="s">
        <v>9</v>
      </c>
      <c r="D72" s="7">
        <v>44204</v>
      </c>
      <c r="E72" s="8">
        <v>357</v>
      </c>
      <c r="F72" s="9">
        <v>185</v>
      </c>
      <c r="G72" s="10">
        <v>17</v>
      </c>
    </row>
    <row r="73" spans="1:7">
      <c r="A73" s="11" t="s">
        <v>69</v>
      </c>
      <c r="B73" s="12" t="s">
        <v>62</v>
      </c>
      <c r="C73" s="12" t="s">
        <v>49</v>
      </c>
      <c r="D73" s="13">
        <v>44204</v>
      </c>
      <c r="E73" s="14">
        <v>6419</v>
      </c>
      <c r="F73" s="15">
        <v>359</v>
      </c>
      <c r="G73" s="16">
        <v>257</v>
      </c>
    </row>
    <row r="74" spans="1:7">
      <c r="A74" s="5" t="s">
        <v>69</v>
      </c>
      <c r="B74" s="6" t="s">
        <v>74</v>
      </c>
      <c r="C74" s="6" t="s">
        <v>47</v>
      </c>
      <c r="D74" s="7">
        <v>44204</v>
      </c>
      <c r="E74" s="8">
        <v>12726</v>
      </c>
      <c r="F74" s="9">
        <v>179</v>
      </c>
      <c r="G74" s="10">
        <v>579</v>
      </c>
    </row>
    <row r="75" spans="1:7">
      <c r="A75" s="11" t="s">
        <v>63</v>
      </c>
      <c r="B75" s="12" t="s">
        <v>38</v>
      </c>
      <c r="C75" s="12" t="s">
        <v>22</v>
      </c>
      <c r="D75" s="13">
        <v>44207</v>
      </c>
      <c r="E75" s="14">
        <v>6006</v>
      </c>
      <c r="F75" s="15">
        <v>109</v>
      </c>
      <c r="G75" s="16">
        <v>376</v>
      </c>
    </row>
    <row r="76" spans="1:7">
      <c r="A76" s="5" t="s">
        <v>51</v>
      </c>
      <c r="B76" s="6" t="s">
        <v>55</v>
      </c>
      <c r="C76" s="6" t="s">
        <v>15</v>
      </c>
      <c r="D76" s="7">
        <v>44207</v>
      </c>
      <c r="E76" s="8">
        <v>5124</v>
      </c>
      <c r="F76" s="9">
        <v>33</v>
      </c>
      <c r="G76" s="10">
        <v>285</v>
      </c>
    </row>
    <row r="77" spans="1:7">
      <c r="A77" s="11" t="s">
        <v>58</v>
      </c>
      <c r="B77" s="12" t="s">
        <v>45</v>
      </c>
      <c r="C77" s="12" t="s">
        <v>31</v>
      </c>
      <c r="D77" s="13">
        <v>44207</v>
      </c>
      <c r="E77" s="14">
        <v>2709</v>
      </c>
      <c r="F77" s="15">
        <v>188</v>
      </c>
      <c r="G77" s="16">
        <v>113</v>
      </c>
    </row>
    <row r="78" spans="1:7">
      <c r="A78" s="5" t="s">
        <v>7</v>
      </c>
      <c r="B78" s="6" t="s">
        <v>26</v>
      </c>
      <c r="C78" s="6" t="s">
        <v>31</v>
      </c>
      <c r="D78" s="7">
        <v>44207</v>
      </c>
      <c r="E78" s="8">
        <v>7238</v>
      </c>
      <c r="F78" s="9">
        <v>67</v>
      </c>
      <c r="G78" s="10">
        <v>315</v>
      </c>
    </row>
    <row r="79" spans="1:7">
      <c r="A79" s="11" t="s">
        <v>30</v>
      </c>
      <c r="B79" s="12" t="s">
        <v>40</v>
      </c>
      <c r="C79" s="12" t="s">
        <v>12</v>
      </c>
      <c r="D79" s="13">
        <v>44208</v>
      </c>
      <c r="E79" s="14">
        <v>6776</v>
      </c>
      <c r="F79" s="15">
        <v>68</v>
      </c>
      <c r="G79" s="16">
        <v>424</v>
      </c>
    </row>
    <row r="80" spans="1:7">
      <c r="A80" s="5" t="s">
        <v>57</v>
      </c>
      <c r="B80" s="6" t="s">
        <v>55</v>
      </c>
      <c r="C80" s="6" t="s">
        <v>31</v>
      </c>
      <c r="D80" s="7">
        <v>44208</v>
      </c>
      <c r="E80" s="8">
        <v>189</v>
      </c>
      <c r="F80" s="9">
        <v>123</v>
      </c>
      <c r="G80" s="10">
        <v>8</v>
      </c>
    </row>
    <row r="81" spans="1:7">
      <c r="A81" s="11" t="s">
        <v>69</v>
      </c>
      <c r="B81" s="12" t="s">
        <v>52</v>
      </c>
      <c r="C81" s="12" t="s">
        <v>56</v>
      </c>
      <c r="D81" s="13">
        <v>44208</v>
      </c>
      <c r="E81" s="14">
        <v>4669</v>
      </c>
      <c r="F81" s="15">
        <v>217</v>
      </c>
      <c r="G81" s="16">
        <v>390</v>
      </c>
    </row>
    <row r="82" spans="1:7">
      <c r="A82" s="5" t="s">
        <v>7</v>
      </c>
      <c r="B82" s="6" t="s">
        <v>72</v>
      </c>
      <c r="C82" s="6" t="s">
        <v>60</v>
      </c>
      <c r="D82" s="7">
        <v>44208</v>
      </c>
      <c r="E82" s="8">
        <v>490</v>
      </c>
      <c r="F82" s="9">
        <v>188</v>
      </c>
      <c r="G82" s="10">
        <v>35</v>
      </c>
    </row>
    <row r="83" spans="1:7">
      <c r="A83" s="11" t="s">
        <v>69</v>
      </c>
      <c r="B83" s="12" t="s">
        <v>70</v>
      </c>
      <c r="C83" s="12" t="s">
        <v>60</v>
      </c>
      <c r="D83" s="13">
        <v>44208</v>
      </c>
      <c r="E83" s="14">
        <v>4235</v>
      </c>
      <c r="F83" s="15">
        <v>76</v>
      </c>
      <c r="G83" s="16">
        <v>283</v>
      </c>
    </row>
    <row r="84" spans="1:7">
      <c r="A84" s="5" t="s">
        <v>65</v>
      </c>
      <c r="B84" s="6" t="s">
        <v>38</v>
      </c>
      <c r="C84" s="6" t="s">
        <v>49</v>
      </c>
      <c r="D84" s="7">
        <v>44208</v>
      </c>
      <c r="E84" s="8">
        <v>4487</v>
      </c>
      <c r="F84" s="9">
        <v>161</v>
      </c>
      <c r="G84" s="10">
        <v>187</v>
      </c>
    </row>
    <row r="85" spans="1:7">
      <c r="A85" s="11" t="s">
        <v>10</v>
      </c>
      <c r="B85" s="12" t="s">
        <v>46</v>
      </c>
      <c r="C85" s="12" t="s">
        <v>17</v>
      </c>
      <c r="D85" s="13">
        <v>44208</v>
      </c>
      <c r="E85" s="14">
        <v>2653</v>
      </c>
      <c r="F85" s="15">
        <v>147</v>
      </c>
      <c r="G85" s="16">
        <v>332</v>
      </c>
    </row>
    <row r="86" spans="1:7">
      <c r="A86" s="5" t="s">
        <v>34</v>
      </c>
      <c r="B86" s="6" t="s">
        <v>45</v>
      </c>
      <c r="C86" s="6" t="s">
        <v>47</v>
      </c>
      <c r="D86" s="7">
        <v>44208</v>
      </c>
      <c r="E86" s="8">
        <v>5306</v>
      </c>
      <c r="F86" s="9">
        <v>5</v>
      </c>
      <c r="G86" s="10">
        <v>253</v>
      </c>
    </row>
    <row r="87" spans="1:7">
      <c r="A87" s="11" t="s">
        <v>63</v>
      </c>
      <c r="B87" s="12" t="s">
        <v>14</v>
      </c>
      <c r="C87" s="12" t="s">
        <v>59</v>
      </c>
      <c r="D87" s="13">
        <v>44208</v>
      </c>
      <c r="E87" s="14">
        <v>6888</v>
      </c>
      <c r="F87" s="15">
        <v>112</v>
      </c>
      <c r="G87" s="16">
        <v>689</v>
      </c>
    </row>
    <row r="88" spans="1:7">
      <c r="A88" s="5" t="s">
        <v>69</v>
      </c>
      <c r="B88" s="6" t="s">
        <v>45</v>
      </c>
      <c r="C88" s="6" t="s">
        <v>27</v>
      </c>
      <c r="D88" s="7">
        <v>44208</v>
      </c>
      <c r="E88" s="8">
        <v>721</v>
      </c>
      <c r="F88" s="9">
        <v>45</v>
      </c>
      <c r="G88" s="10">
        <v>24</v>
      </c>
    </row>
    <row r="89" spans="1:7">
      <c r="A89" s="11" t="s">
        <v>25</v>
      </c>
      <c r="B89" s="12" t="s">
        <v>67</v>
      </c>
      <c r="C89" s="12" t="s">
        <v>47</v>
      </c>
      <c r="D89" s="13">
        <v>44208</v>
      </c>
      <c r="E89" s="14">
        <v>8610</v>
      </c>
      <c r="F89" s="15">
        <v>124</v>
      </c>
      <c r="G89" s="16">
        <v>345</v>
      </c>
    </row>
    <row r="90" spans="1:7">
      <c r="A90" s="5" t="s">
        <v>28</v>
      </c>
      <c r="B90" s="6" t="s">
        <v>38</v>
      </c>
      <c r="C90" s="6" t="s">
        <v>56</v>
      </c>
      <c r="D90" s="7">
        <v>44208</v>
      </c>
      <c r="E90" s="8">
        <v>11739</v>
      </c>
      <c r="F90" s="9">
        <v>22</v>
      </c>
      <c r="G90" s="10">
        <v>903</v>
      </c>
    </row>
    <row r="91" spans="1:7">
      <c r="A91" s="11" t="s">
        <v>63</v>
      </c>
      <c r="B91" s="12" t="s">
        <v>66</v>
      </c>
      <c r="C91" s="12" t="s">
        <v>39</v>
      </c>
      <c r="D91" s="13">
        <v>44209</v>
      </c>
      <c r="E91" s="14">
        <v>4774</v>
      </c>
      <c r="F91" s="15">
        <v>206</v>
      </c>
      <c r="G91" s="16">
        <v>341</v>
      </c>
    </row>
    <row r="92" spans="1:7">
      <c r="A92" s="5" t="s">
        <v>28</v>
      </c>
      <c r="B92" s="6" t="s">
        <v>72</v>
      </c>
      <c r="C92" s="6" t="s">
        <v>59</v>
      </c>
      <c r="D92" s="7">
        <v>44209</v>
      </c>
      <c r="E92" s="8">
        <v>6307</v>
      </c>
      <c r="F92" s="9">
        <v>123</v>
      </c>
      <c r="G92" s="10">
        <v>789</v>
      </c>
    </row>
    <row r="93" spans="1:7">
      <c r="A93" s="11" t="s">
        <v>77</v>
      </c>
      <c r="B93" s="12" t="s">
        <v>74</v>
      </c>
      <c r="C93" s="12" t="s">
        <v>15</v>
      </c>
      <c r="D93" s="13">
        <v>44209</v>
      </c>
      <c r="E93" s="14">
        <v>4340</v>
      </c>
      <c r="F93" s="15">
        <v>168</v>
      </c>
      <c r="G93" s="16">
        <v>217</v>
      </c>
    </row>
    <row r="94" spans="1:7">
      <c r="A94" s="5" t="s">
        <v>48</v>
      </c>
      <c r="B94" s="6" t="s">
        <v>67</v>
      </c>
      <c r="C94" s="6" t="s">
        <v>60</v>
      </c>
      <c r="D94" s="7">
        <v>44209</v>
      </c>
      <c r="E94" s="8">
        <v>1078</v>
      </c>
      <c r="F94" s="9">
        <v>76</v>
      </c>
      <c r="G94" s="10">
        <v>77</v>
      </c>
    </row>
    <row r="95" spans="1:7">
      <c r="A95" s="11" t="s">
        <v>65</v>
      </c>
      <c r="B95" s="12" t="s">
        <v>44</v>
      </c>
      <c r="C95" s="12" t="s">
        <v>61</v>
      </c>
      <c r="D95" s="13">
        <v>44209</v>
      </c>
      <c r="E95" s="14">
        <v>5418</v>
      </c>
      <c r="F95" s="15">
        <v>287</v>
      </c>
      <c r="G95" s="16">
        <v>247</v>
      </c>
    </row>
    <row r="96" spans="1:7">
      <c r="A96" s="5" t="s">
        <v>71</v>
      </c>
      <c r="B96" s="6" t="s">
        <v>38</v>
      </c>
      <c r="C96" s="6" t="s">
        <v>53</v>
      </c>
      <c r="D96" s="7">
        <v>44209</v>
      </c>
      <c r="E96" s="8">
        <v>6069</v>
      </c>
      <c r="F96" s="9">
        <v>268</v>
      </c>
      <c r="G96" s="10">
        <v>434</v>
      </c>
    </row>
    <row r="97" spans="1:7">
      <c r="A97" s="11" t="s">
        <v>51</v>
      </c>
      <c r="B97" s="12" t="s">
        <v>14</v>
      </c>
      <c r="C97" s="12" t="s">
        <v>53</v>
      </c>
      <c r="D97" s="13">
        <v>44209</v>
      </c>
      <c r="E97" s="14">
        <v>12334</v>
      </c>
      <c r="F97" s="15">
        <v>119</v>
      </c>
      <c r="G97" s="16">
        <v>686</v>
      </c>
    </row>
    <row r="98" spans="1:7">
      <c r="A98" s="5" t="s">
        <v>69</v>
      </c>
      <c r="B98" s="6" t="s">
        <v>44</v>
      </c>
      <c r="C98" s="6" t="s">
        <v>49</v>
      </c>
      <c r="D98" s="7">
        <v>44209</v>
      </c>
      <c r="E98" s="8">
        <v>728</v>
      </c>
      <c r="F98" s="9">
        <v>234</v>
      </c>
      <c r="G98" s="10">
        <v>32</v>
      </c>
    </row>
    <row r="99" spans="1:7">
      <c r="A99" s="11" t="s">
        <v>77</v>
      </c>
      <c r="B99" s="12" t="s">
        <v>66</v>
      </c>
      <c r="C99" s="12" t="s">
        <v>17</v>
      </c>
      <c r="D99" s="13">
        <v>44209</v>
      </c>
      <c r="E99" s="14">
        <v>2135</v>
      </c>
      <c r="F99" s="15">
        <v>179</v>
      </c>
      <c r="G99" s="16">
        <v>165</v>
      </c>
    </row>
    <row r="100" spans="1:7">
      <c r="A100" s="5" t="s">
        <v>64</v>
      </c>
      <c r="B100" s="6" t="s">
        <v>16</v>
      </c>
      <c r="C100" s="6" t="s">
        <v>22</v>
      </c>
      <c r="D100" s="7">
        <v>44209</v>
      </c>
      <c r="E100" s="8">
        <v>2121</v>
      </c>
      <c r="F100" s="9">
        <v>130</v>
      </c>
      <c r="G100" s="10">
        <v>89</v>
      </c>
    </row>
    <row r="101" spans="1:7">
      <c r="A101" s="11" t="s">
        <v>13</v>
      </c>
      <c r="B101" s="12" t="s">
        <v>24</v>
      </c>
      <c r="C101" s="12" t="s">
        <v>31</v>
      </c>
      <c r="D101" s="13">
        <v>44210</v>
      </c>
      <c r="E101" s="14">
        <v>6881</v>
      </c>
      <c r="F101" s="15">
        <v>10</v>
      </c>
      <c r="G101" s="16">
        <v>222</v>
      </c>
    </row>
    <row r="102" spans="1:7">
      <c r="A102" s="5" t="s">
        <v>75</v>
      </c>
      <c r="B102" s="6" t="s">
        <v>45</v>
      </c>
      <c r="C102" s="6" t="s">
        <v>49</v>
      </c>
      <c r="D102" s="7">
        <v>44210</v>
      </c>
      <c r="E102" s="8">
        <v>1239</v>
      </c>
      <c r="F102" s="9">
        <v>97</v>
      </c>
      <c r="G102" s="10">
        <v>50</v>
      </c>
    </row>
    <row r="103" spans="1:7">
      <c r="A103" s="11" t="s">
        <v>63</v>
      </c>
      <c r="B103" s="12" t="s">
        <v>62</v>
      </c>
      <c r="C103" s="12" t="s">
        <v>37</v>
      </c>
      <c r="D103" s="13">
        <v>44210</v>
      </c>
      <c r="E103" s="14">
        <v>3598</v>
      </c>
      <c r="F103" s="15">
        <v>365</v>
      </c>
      <c r="G103" s="16">
        <v>257</v>
      </c>
    </row>
    <row r="104" spans="1:7">
      <c r="A104" s="5" t="s">
        <v>32</v>
      </c>
      <c r="B104" s="6" t="s">
        <v>46</v>
      </c>
      <c r="C104" s="6" t="s">
        <v>68</v>
      </c>
      <c r="D104" s="7">
        <v>44210</v>
      </c>
      <c r="E104" s="8">
        <v>6580</v>
      </c>
      <c r="F104" s="9">
        <v>210</v>
      </c>
      <c r="G104" s="10">
        <v>347</v>
      </c>
    </row>
    <row r="105" spans="1:7">
      <c r="A105" s="11" t="s">
        <v>69</v>
      </c>
      <c r="B105" s="12" t="s">
        <v>24</v>
      </c>
      <c r="C105" s="12" t="s">
        <v>47</v>
      </c>
      <c r="D105" s="13">
        <v>44210</v>
      </c>
      <c r="E105" s="14">
        <v>1127</v>
      </c>
      <c r="F105" s="15">
        <v>97</v>
      </c>
      <c r="G105" s="16">
        <v>54</v>
      </c>
    </row>
    <row r="106" spans="1:7">
      <c r="A106" s="5" t="s">
        <v>36</v>
      </c>
      <c r="B106" s="6" t="s">
        <v>40</v>
      </c>
      <c r="C106" s="6" t="s">
        <v>50</v>
      </c>
      <c r="D106" s="7">
        <v>44210</v>
      </c>
      <c r="E106" s="8">
        <v>3605</v>
      </c>
      <c r="F106" s="9">
        <v>345</v>
      </c>
      <c r="G106" s="10">
        <v>139</v>
      </c>
    </row>
    <row r="107" spans="1:7">
      <c r="A107" s="11" t="s">
        <v>48</v>
      </c>
      <c r="B107" s="12" t="s">
        <v>45</v>
      </c>
      <c r="C107" s="12" t="s">
        <v>42</v>
      </c>
      <c r="D107" s="13">
        <v>44210</v>
      </c>
      <c r="E107" s="14">
        <v>5096</v>
      </c>
      <c r="F107" s="15">
        <v>201</v>
      </c>
      <c r="G107" s="16">
        <v>196</v>
      </c>
    </row>
    <row r="108" spans="1:7">
      <c r="A108" s="5" t="s">
        <v>43</v>
      </c>
      <c r="B108" s="6" t="s">
        <v>38</v>
      </c>
      <c r="C108" s="6" t="s">
        <v>15</v>
      </c>
      <c r="D108" s="7">
        <v>44210</v>
      </c>
      <c r="E108" s="8">
        <v>2135</v>
      </c>
      <c r="F108" s="9">
        <v>183</v>
      </c>
      <c r="G108" s="10">
        <v>98</v>
      </c>
    </row>
    <row r="109" spans="1:7">
      <c r="A109" s="11" t="s">
        <v>65</v>
      </c>
      <c r="B109" s="12" t="s">
        <v>38</v>
      </c>
      <c r="C109" s="12" t="s">
        <v>9</v>
      </c>
      <c r="D109" s="13">
        <v>44210</v>
      </c>
      <c r="E109" s="14">
        <v>35</v>
      </c>
      <c r="F109" s="15">
        <v>142</v>
      </c>
      <c r="G109" s="16">
        <v>3</v>
      </c>
    </row>
    <row r="110" spans="1:7">
      <c r="A110" s="5" t="s">
        <v>57</v>
      </c>
      <c r="B110" s="6" t="s">
        <v>66</v>
      </c>
      <c r="C110" s="6" t="s">
        <v>60</v>
      </c>
      <c r="D110" s="7">
        <v>44210</v>
      </c>
      <c r="E110" s="8">
        <v>13090</v>
      </c>
      <c r="F110" s="9">
        <v>17</v>
      </c>
      <c r="G110" s="10">
        <v>935</v>
      </c>
    </row>
    <row r="111" spans="1:7">
      <c r="A111" s="11" t="s">
        <v>73</v>
      </c>
      <c r="B111" s="12" t="s">
        <v>24</v>
      </c>
      <c r="C111" s="12" t="s">
        <v>68</v>
      </c>
      <c r="D111" s="13">
        <v>44210</v>
      </c>
      <c r="E111" s="14">
        <v>15785</v>
      </c>
      <c r="F111" s="15">
        <v>209</v>
      </c>
      <c r="G111" s="16">
        <v>1128</v>
      </c>
    </row>
    <row r="112" spans="1:7">
      <c r="A112" s="5" t="s">
        <v>23</v>
      </c>
      <c r="B112" s="6" t="s">
        <v>70</v>
      </c>
      <c r="C112" s="6" t="s">
        <v>56</v>
      </c>
      <c r="D112" s="7">
        <v>44210</v>
      </c>
      <c r="E112" s="8">
        <v>14574</v>
      </c>
      <c r="F112" s="9">
        <v>86</v>
      </c>
      <c r="G112" s="10">
        <v>810</v>
      </c>
    </row>
    <row r="113" spans="1:7">
      <c r="A113" s="11" t="s">
        <v>57</v>
      </c>
      <c r="B113" s="12" t="s">
        <v>8</v>
      </c>
      <c r="C113" s="12" t="s">
        <v>29</v>
      </c>
      <c r="D113" s="13">
        <v>44210</v>
      </c>
      <c r="E113" s="14">
        <v>3556</v>
      </c>
      <c r="F113" s="15">
        <v>195</v>
      </c>
      <c r="G113" s="16">
        <v>143</v>
      </c>
    </row>
    <row r="114" spans="1:7">
      <c r="A114" s="5" t="s">
        <v>10</v>
      </c>
      <c r="B114" s="6" t="s">
        <v>52</v>
      </c>
      <c r="C114" s="6" t="s">
        <v>56</v>
      </c>
      <c r="D114" s="7">
        <v>44210</v>
      </c>
      <c r="E114" s="8">
        <v>14532</v>
      </c>
      <c r="F114" s="9">
        <v>142</v>
      </c>
      <c r="G114" s="10">
        <v>969</v>
      </c>
    </row>
    <row r="115" spans="1:7">
      <c r="A115" s="11" t="s">
        <v>58</v>
      </c>
      <c r="B115" s="12" t="s">
        <v>8</v>
      </c>
      <c r="C115" s="12" t="s">
        <v>29</v>
      </c>
      <c r="D115" s="13">
        <v>44210</v>
      </c>
      <c r="E115" s="14">
        <v>4445</v>
      </c>
      <c r="F115" s="15">
        <v>340</v>
      </c>
      <c r="G115" s="16">
        <v>159</v>
      </c>
    </row>
    <row r="116" spans="1:7">
      <c r="A116" s="5" t="s">
        <v>20</v>
      </c>
      <c r="B116" s="6" t="s">
        <v>52</v>
      </c>
      <c r="C116" s="6" t="s">
        <v>31</v>
      </c>
      <c r="D116" s="7">
        <v>44210</v>
      </c>
      <c r="E116" s="8">
        <v>10339</v>
      </c>
      <c r="F116" s="9">
        <v>207</v>
      </c>
      <c r="G116" s="10">
        <v>357</v>
      </c>
    </row>
    <row r="117" spans="1:7">
      <c r="A117" s="11" t="s">
        <v>71</v>
      </c>
      <c r="B117" s="12" t="s">
        <v>45</v>
      </c>
      <c r="C117" s="12" t="s">
        <v>42</v>
      </c>
      <c r="D117" s="13">
        <v>44210</v>
      </c>
      <c r="E117" s="14">
        <v>1351</v>
      </c>
      <c r="F117" s="15">
        <v>282</v>
      </c>
      <c r="G117" s="16">
        <v>55</v>
      </c>
    </row>
    <row r="118" spans="1:7">
      <c r="A118" s="5" t="s">
        <v>10</v>
      </c>
      <c r="B118" s="6" t="s">
        <v>16</v>
      </c>
      <c r="C118" s="6" t="s">
        <v>17</v>
      </c>
      <c r="D118" s="7">
        <v>44210</v>
      </c>
      <c r="E118" s="8">
        <v>4011</v>
      </c>
      <c r="F118" s="9">
        <v>260</v>
      </c>
      <c r="G118" s="10">
        <v>335</v>
      </c>
    </row>
    <row r="119" spans="1:7">
      <c r="A119" s="11" t="s">
        <v>20</v>
      </c>
      <c r="B119" s="12" t="s">
        <v>55</v>
      </c>
      <c r="C119" s="12" t="s">
        <v>56</v>
      </c>
      <c r="D119" s="13">
        <v>44210</v>
      </c>
      <c r="E119" s="14">
        <v>5306</v>
      </c>
      <c r="F119" s="15">
        <v>333</v>
      </c>
      <c r="G119" s="16">
        <v>483</v>
      </c>
    </row>
    <row r="120" spans="1:7">
      <c r="A120" s="5" t="s">
        <v>75</v>
      </c>
      <c r="B120" s="6" t="s">
        <v>38</v>
      </c>
      <c r="C120" s="6" t="s">
        <v>42</v>
      </c>
      <c r="D120" s="7">
        <v>44210</v>
      </c>
      <c r="E120" s="8">
        <v>18704</v>
      </c>
      <c r="F120" s="9">
        <v>78</v>
      </c>
      <c r="G120" s="10">
        <v>585</v>
      </c>
    </row>
    <row r="121" spans="1:7">
      <c r="A121" s="11" t="s">
        <v>77</v>
      </c>
      <c r="B121" s="12" t="s">
        <v>74</v>
      </c>
      <c r="C121" s="12" t="s">
        <v>68</v>
      </c>
      <c r="D121" s="13">
        <v>44210</v>
      </c>
      <c r="E121" s="14">
        <v>9310</v>
      </c>
      <c r="F121" s="15">
        <v>62</v>
      </c>
      <c r="G121" s="16">
        <v>582</v>
      </c>
    </row>
    <row r="122" spans="1:7">
      <c r="A122" s="5" t="s">
        <v>34</v>
      </c>
      <c r="B122" s="6" t="s">
        <v>45</v>
      </c>
      <c r="C122" s="6" t="s">
        <v>41</v>
      </c>
      <c r="D122" s="7">
        <v>44210</v>
      </c>
      <c r="E122" s="8">
        <v>1211</v>
      </c>
      <c r="F122" s="9">
        <v>37</v>
      </c>
      <c r="G122" s="10">
        <v>61</v>
      </c>
    </row>
    <row r="123" spans="1:7">
      <c r="A123" s="11" t="s">
        <v>48</v>
      </c>
      <c r="B123" s="12" t="s">
        <v>74</v>
      </c>
      <c r="C123" s="12" t="s">
        <v>9</v>
      </c>
      <c r="D123" s="13">
        <v>44211</v>
      </c>
      <c r="E123" s="14">
        <v>3094</v>
      </c>
      <c r="F123" s="15">
        <v>317</v>
      </c>
      <c r="G123" s="16">
        <v>148</v>
      </c>
    </row>
    <row r="124" spans="1:7">
      <c r="A124" s="5" t="s">
        <v>20</v>
      </c>
      <c r="B124" s="6" t="s">
        <v>35</v>
      </c>
      <c r="C124" s="6" t="s">
        <v>9</v>
      </c>
      <c r="D124" s="7">
        <v>44211</v>
      </c>
      <c r="E124" s="8">
        <v>4949</v>
      </c>
      <c r="F124" s="9">
        <v>244</v>
      </c>
      <c r="G124" s="10">
        <v>248</v>
      </c>
    </row>
    <row r="125" spans="1:7">
      <c r="A125" s="11" t="s">
        <v>30</v>
      </c>
      <c r="B125" s="12" t="s">
        <v>16</v>
      </c>
      <c r="C125" s="12" t="s">
        <v>15</v>
      </c>
      <c r="D125" s="13">
        <v>44211</v>
      </c>
      <c r="E125" s="14">
        <v>308</v>
      </c>
      <c r="F125" s="15">
        <v>91</v>
      </c>
      <c r="G125" s="16">
        <v>19</v>
      </c>
    </row>
    <row r="126" spans="1:7">
      <c r="A126" s="5" t="s">
        <v>57</v>
      </c>
      <c r="B126" s="6" t="s">
        <v>67</v>
      </c>
      <c r="C126" s="6" t="s">
        <v>29</v>
      </c>
      <c r="D126" s="7">
        <v>44211</v>
      </c>
      <c r="E126" s="8">
        <v>7546</v>
      </c>
      <c r="F126" s="9">
        <v>49</v>
      </c>
      <c r="G126" s="10">
        <v>329</v>
      </c>
    </row>
    <row r="127" spans="1:7">
      <c r="A127" s="11" t="s">
        <v>13</v>
      </c>
      <c r="B127" s="12" t="s">
        <v>52</v>
      </c>
      <c r="C127" s="12" t="s">
        <v>22</v>
      </c>
      <c r="D127" s="13">
        <v>44211</v>
      </c>
      <c r="E127" s="14">
        <v>6713</v>
      </c>
      <c r="F127" s="15">
        <v>422</v>
      </c>
      <c r="G127" s="16">
        <v>373</v>
      </c>
    </row>
    <row r="128" spans="1:7">
      <c r="A128" s="5" t="s">
        <v>25</v>
      </c>
      <c r="B128" s="6" t="s">
        <v>45</v>
      </c>
      <c r="C128" s="6" t="s">
        <v>29</v>
      </c>
      <c r="D128" s="7">
        <v>44211</v>
      </c>
      <c r="E128" s="8">
        <v>6895</v>
      </c>
      <c r="F128" s="9">
        <v>318</v>
      </c>
      <c r="G128" s="10">
        <v>300</v>
      </c>
    </row>
    <row r="129" spans="1:7">
      <c r="A129" s="11" t="s">
        <v>10</v>
      </c>
      <c r="B129" s="12" t="s">
        <v>35</v>
      </c>
      <c r="C129" s="12" t="s">
        <v>37</v>
      </c>
      <c r="D129" s="13">
        <v>44211</v>
      </c>
      <c r="E129" s="14">
        <v>3430</v>
      </c>
      <c r="F129" s="15">
        <v>120</v>
      </c>
      <c r="G129" s="16">
        <v>202</v>
      </c>
    </row>
    <row r="130" spans="1:7">
      <c r="A130" s="5" t="s">
        <v>77</v>
      </c>
      <c r="B130" s="6" t="s">
        <v>16</v>
      </c>
      <c r="C130" s="6" t="s">
        <v>12</v>
      </c>
      <c r="D130" s="7">
        <v>44214</v>
      </c>
      <c r="E130" s="8">
        <v>4165</v>
      </c>
      <c r="F130" s="9">
        <v>61</v>
      </c>
      <c r="G130" s="10">
        <v>348</v>
      </c>
    </row>
    <row r="131" spans="1:7">
      <c r="A131" s="11" t="s">
        <v>43</v>
      </c>
      <c r="B131" s="12" t="s">
        <v>21</v>
      </c>
      <c r="C131" s="12" t="s">
        <v>61</v>
      </c>
      <c r="D131" s="13">
        <v>44214</v>
      </c>
      <c r="E131" s="14">
        <v>2380</v>
      </c>
      <c r="F131" s="15">
        <v>209</v>
      </c>
      <c r="G131" s="16">
        <v>159</v>
      </c>
    </row>
    <row r="132" spans="1:7">
      <c r="A132" s="5" t="s">
        <v>71</v>
      </c>
      <c r="B132" s="6" t="s">
        <v>44</v>
      </c>
      <c r="C132" s="6" t="s">
        <v>12</v>
      </c>
      <c r="D132" s="7">
        <v>44214</v>
      </c>
      <c r="E132" s="8">
        <v>6594</v>
      </c>
      <c r="F132" s="9">
        <v>114</v>
      </c>
      <c r="G132" s="10">
        <v>413</v>
      </c>
    </row>
    <row r="133" spans="1:7">
      <c r="A133" s="11" t="s">
        <v>34</v>
      </c>
      <c r="B133" s="12" t="s">
        <v>76</v>
      </c>
      <c r="C133" s="12" t="s">
        <v>9</v>
      </c>
      <c r="D133" s="13">
        <v>44214</v>
      </c>
      <c r="E133" s="14">
        <v>1428</v>
      </c>
      <c r="F133" s="15">
        <v>55</v>
      </c>
      <c r="G133" s="16">
        <v>76</v>
      </c>
    </row>
    <row r="134" spans="1:7">
      <c r="A134" s="5" t="s">
        <v>18</v>
      </c>
      <c r="B134" s="6" t="s">
        <v>70</v>
      </c>
      <c r="C134" s="6" t="s">
        <v>49</v>
      </c>
      <c r="D134" s="7">
        <v>44214</v>
      </c>
      <c r="E134" s="8">
        <v>2646</v>
      </c>
      <c r="F134" s="9">
        <v>150</v>
      </c>
      <c r="G134" s="10">
        <v>116</v>
      </c>
    </row>
    <row r="135" spans="1:7">
      <c r="A135" s="11" t="s">
        <v>28</v>
      </c>
      <c r="B135" s="12" t="s">
        <v>21</v>
      </c>
      <c r="C135" s="12" t="s">
        <v>31</v>
      </c>
      <c r="D135" s="13">
        <v>44214</v>
      </c>
      <c r="E135" s="14">
        <v>238</v>
      </c>
      <c r="F135" s="15">
        <v>364</v>
      </c>
      <c r="G135" s="16">
        <v>11</v>
      </c>
    </row>
    <row r="136" spans="1:7">
      <c r="A136" s="5" t="s">
        <v>75</v>
      </c>
      <c r="B136" s="6" t="s">
        <v>62</v>
      </c>
      <c r="C136" s="6" t="s">
        <v>9</v>
      </c>
      <c r="D136" s="7">
        <v>44214</v>
      </c>
      <c r="E136" s="8">
        <v>945</v>
      </c>
      <c r="F136" s="9">
        <v>298</v>
      </c>
      <c r="G136" s="10">
        <v>50</v>
      </c>
    </row>
    <row r="137" spans="1:7">
      <c r="A137" s="11" t="s">
        <v>57</v>
      </c>
      <c r="B137" s="12" t="s">
        <v>44</v>
      </c>
      <c r="C137" s="12" t="s">
        <v>47</v>
      </c>
      <c r="D137" s="13">
        <v>44214</v>
      </c>
      <c r="E137" s="14">
        <v>9436</v>
      </c>
      <c r="F137" s="15">
        <v>102</v>
      </c>
      <c r="G137" s="16">
        <v>337</v>
      </c>
    </row>
    <row r="138" spans="1:7">
      <c r="A138" s="5" t="s">
        <v>20</v>
      </c>
      <c r="B138" s="6" t="s">
        <v>33</v>
      </c>
      <c r="C138" s="6" t="s">
        <v>47</v>
      </c>
      <c r="D138" s="7">
        <v>44214</v>
      </c>
      <c r="E138" s="8">
        <v>4081</v>
      </c>
      <c r="F138" s="9">
        <v>116</v>
      </c>
      <c r="G138" s="10">
        <v>152</v>
      </c>
    </row>
    <row r="139" spans="1:7">
      <c r="A139" s="11" t="s">
        <v>34</v>
      </c>
      <c r="B139" s="12" t="s">
        <v>52</v>
      </c>
      <c r="C139" s="12" t="s">
        <v>15</v>
      </c>
      <c r="D139" s="13">
        <v>44214</v>
      </c>
      <c r="E139" s="14">
        <v>10556</v>
      </c>
      <c r="F139" s="15">
        <v>25</v>
      </c>
      <c r="G139" s="16">
        <v>587</v>
      </c>
    </row>
    <row r="140" spans="1:7">
      <c r="A140" s="5" t="s">
        <v>7</v>
      </c>
      <c r="B140" s="6" t="s">
        <v>14</v>
      </c>
      <c r="C140" s="6" t="s">
        <v>12</v>
      </c>
      <c r="D140" s="7">
        <v>44214</v>
      </c>
      <c r="E140" s="8">
        <v>2331</v>
      </c>
      <c r="F140" s="9">
        <v>38</v>
      </c>
      <c r="G140" s="10">
        <v>167</v>
      </c>
    </row>
    <row r="141" spans="1:7">
      <c r="A141" s="11" t="s">
        <v>57</v>
      </c>
      <c r="B141" s="12" t="s">
        <v>46</v>
      </c>
      <c r="C141" s="12" t="s">
        <v>27</v>
      </c>
      <c r="D141" s="13">
        <v>44215</v>
      </c>
      <c r="E141" s="14">
        <v>896</v>
      </c>
      <c r="F141" s="15">
        <v>346</v>
      </c>
      <c r="G141" s="16">
        <v>32</v>
      </c>
    </row>
    <row r="142" spans="1:7">
      <c r="A142" s="5" t="s">
        <v>23</v>
      </c>
      <c r="B142" s="6" t="s">
        <v>67</v>
      </c>
      <c r="C142" s="6" t="s">
        <v>19</v>
      </c>
      <c r="D142" s="7">
        <v>44215</v>
      </c>
      <c r="E142" s="8">
        <v>4214</v>
      </c>
      <c r="F142" s="9">
        <v>314</v>
      </c>
      <c r="G142" s="10">
        <v>169</v>
      </c>
    </row>
    <row r="143" spans="1:7">
      <c r="A143" s="11" t="s">
        <v>23</v>
      </c>
      <c r="B143" s="12" t="s">
        <v>74</v>
      </c>
      <c r="C143" s="12" t="s">
        <v>39</v>
      </c>
      <c r="D143" s="13">
        <v>44215</v>
      </c>
      <c r="E143" s="14">
        <v>2121</v>
      </c>
      <c r="F143" s="15">
        <v>90</v>
      </c>
      <c r="G143" s="16">
        <v>177</v>
      </c>
    </row>
    <row r="144" spans="1:7">
      <c r="A144" s="5" t="s">
        <v>58</v>
      </c>
      <c r="B144" s="6" t="s">
        <v>66</v>
      </c>
      <c r="C144" s="6" t="s">
        <v>22</v>
      </c>
      <c r="D144" s="7">
        <v>44215</v>
      </c>
      <c r="E144" s="8">
        <v>1029</v>
      </c>
      <c r="F144" s="9">
        <v>386</v>
      </c>
      <c r="G144" s="10">
        <v>47</v>
      </c>
    </row>
    <row r="145" spans="1:7">
      <c r="A145" s="11" t="s">
        <v>69</v>
      </c>
      <c r="B145" s="12" t="s">
        <v>66</v>
      </c>
      <c r="C145" s="12" t="s">
        <v>37</v>
      </c>
      <c r="D145" s="13">
        <v>44215</v>
      </c>
      <c r="E145" s="14">
        <v>15407</v>
      </c>
      <c r="F145" s="15">
        <v>103</v>
      </c>
      <c r="G145" s="16">
        <v>771</v>
      </c>
    </row>
    <row r="146" spans="1:7">
      <c r="A146" s="5" t="s">
        <v>71</v>
      </c>
      <c r="B146" s="6" t="s">
        <v>16</v>
      </c>
      <c r="C146" s="6" t="s">
        <v>29</v>
      </c>
      <c r="D146" s="7">
        <v>44215</v>
      </c>
      <c r="E146" s="8">
        <v>10129</v>
      </c>
      <c r="F146" s="9">
        <v>134</v>
      </c>
      <c r="G146" s="10">
        <v>406</v>
      </c>
    </row>
    <row r="147" spans="1:7">
      <c r="A147" s="11" t="s">
        <v>65</v>
      </c>
      <c r="B147" s="12" t="s">
        <v>38</v>
      </c>
      <c r="C147" s="12" t="s">
        <v>68</v>
      </c>
      <c r="D147" s="13">
        <v>44215</v>
      </c>
      <c r="E147" s="14">
        <v>16380</v>
      </c>
      <c r="F147" s="15">
        <v>203</v>
      </c>
      <c r="G147" s="16">
        <v>1092</v>
      </c>
    </row>
    <row r="148" spans="1:7">
      <c r="A148" s="5" t="s">
        <v>75</v>
      </c>
      <c r="B148" s="6" t="s">
        <v>66</v>
      </c>
      <c r="C148" s="6" t="s">
        <v>12</v>
      </c>
      <c r="D148" s="7">
        <v>44215</v>
      </c>
      <c r="E148" s="8">
        <v>3899</v>
      </c>
      <c r="F148" s="9">
        <v>102</v>
      </c>
      <c r="G148" s="10">
        <v>279</v>
      </c>
    </row>
    <row r="149" spans="1:7">
      <c r="A149" s="11" t="s">
        <v>73</v>
      </c>
      <c r="B149" s="12" t="s">
        <v>74</v>
      </c>
      <c r="C149" s="12" t="s">
        <v>47</v>
      </c>
      <c r="D149" s="13">
        <v>44215</v>
      </c>
      <c r="E149" s="14">
        <v>12075</v>
      </c>
      <c r="F149" s="15">
        <v>264</v>
      </c>
      <c r="G149" s="16">
        <v>432</v>
      </c>
    </row>
    <row r="150" spans="1:7">
      <c r="A150" s="5" t="s">
        <v>57</v>
      </c>
      <c r="B150" s="6" t="s">
        <v>52</v>
      </c>
      <c r="C150" s="6" t="s">
        <v>19</v>
      </c>
      <c r="D150" s="7">
        <v>44215</v>
      </c>
      <c r="E150" s="8">
        <v>10696</v>
      </c>
      <c r="F150" s="9">
        <v>115</v>
      </c>
      <c r="G150" s="10">
        <v>428</v>
      </c>
    </row>
    <row r="151" spans="1:7">
      <c r="A151" s="11" t="s">
        <v>18</v>
      </c>
      <c r="B151" s="12" t="s">
        <v>52</v>
      </c>
      <c r="C151" s="12" t="s">
        <v>61</v>
      </c>
      <c r="D151" s="13">
        <v>44215</v>
      </c>
      <c r="E151" s="14">
        <v>4039</v>
      </c>
      <c r="F151" s="15">
        <v>436</v>
      </c>
      <c r="G151" s="16">
        <v>238</v>
      </c>
    </row>
    <row r="152" spans="1:7">
      <c r="A152" s="5" t="s">
        <v>32</v>
      </c>
      <c r="B152" s="6" t="s">
        <v>40</v>
      </c>
      <c r="C152" s="6" t="s">
        <v>50</v>
      </c>
      <c r="D152" s="7">
        <v>44215</v>
      </c>
      <c r="E152" s="8">
        <v>5250</v>
      </c>
      <c r="F152" s="9">
        <v>410</v>
      </c>
      <c r="G152" s="10">
        <v>202</v>
      </c>
    </row>
    <row r="153" spans="1:7">
      <c r="A153" s="11" t="s">
        <v>77</v>
      </c>
      <c r="B153" s="12" t="s">
        <v>40</v>
      </c>
      <c r="C153" s="12" t="s">
        <v>15</v>
      </c>
      <c r="D153" s="13">
        <v>44215</v>
      </c>
      <c r="E153" s="14">
        <v>8113</v>
      </c>
      <c r="F153" s="15">
        <v>25</v>
      </c>
      <c r="G153" s="16">
        <v>508</v>
      </c>
    </row>
    <row r="154" spans="1:7">
      <c r="A154" s="5" t="s">
        <v>69</v>
      </c>
      <c r="B154" s="6" t="s">
        <v>55</v>
      </c>
      <c r="C154" s="6" t="s">
        <v>41</v>
      </c>
      <c r="D154" s="7">
        <v>44215</v>
      </c>
      <c r="E154" s="8">
        <v>161</v>
      </c>
      <c r="F154" s="9">
        <v>95</v>
      </c>
      <c r="G154" s="10">
        <v>10</v>
      </c>
    </row>
    <row r="155" spans="1:7">
      <c r="A155" s="11" t="s">
        <v>64</v>
      </c>
      <c r="B155" s="12" t="s">
        <v>24</v>
      </c>
      <c r="C155" s="12" t="s">
        <v>47</v>
      </c>
      <c r="D155" s="13">
        <v>44215</v>
      </c>
      <c r="E155" s="14">
        <v>8218</v>
      </c>
      <c r="F155" s="15">
        <v>205</v>
      </c>
      <c r="G155" s="16">
        <v>294</v>
      </c>
    </row>
    <row r="156" spans="1:7">
      <c r="A156" s="5" t="s">
        <v>30</v>
      </c>
      <c r="B156" s="6" t="s">
        <v>62</v>
      </c>
      <c r="C156" s="6" t="s">
        <v>17</v>
      </c>
      <c r="D156" s="7">
        <v>44215</v>
      </c>
      <c r="E156" s="8">
        <v>742</v>
      </c>
      <c r="F156" s="9">
        <v>80</v>
      </c>
      <c r="G156" s="10">
        <v>53</v>
      </c>
    </row>
    <row r="157" spans="1:7">
      <c r="A157" s="11" t="s">
        <v>71</v>
      </c>
      <c r="B157" s="12" t="s">
        <v>14</v>
      </c>
      <c r="C157" s="12" t="s">
        <v>42</v>
      </c>
      <c r="D157" s="13">
        <v>44215</v>
      </c>
      <c r="E157" s="14">
        <v>3087</v>
      </c>
      <c r="F157" s="15">
        <v>193</v>
      </c>
      <c r="G157" s="16">
        <v>111</v>
      </c>
    </row>
    <row r="158" spans="1:7">
      <c r="A158" s="5" t="s">
        <v>69</v>
      </c>
      <c r="B158" s="6" t="s">
        <v>21</v>
      </c>
      <c r="C158" s="6" t="s">
        <v>19</v>
      </c>
      <c r="D158" s="7">
        <v>44215</v>
      </c>
      <c r="E158" s="8">
        <v>5110</v>
      </c>
      <c r="F158" s="9">
        <v>131</v>
      </c>
      <c r="G158" s="10">
        <v>155</v>
      </c>
    </row>
    <row r="159" spans="1:7">
      <c r="A159" s="11" t="s">
        <v>34</v>
      </c>
      <c r="B159" s="12" t="s">
        <v>16</v>
      </c>
      <c r="C159" s="12" t="s">
        <v>9</v>
      </c>
      <c r="D159" s="13">
        <v>44215</v>
      </c>
      <c r="E159" s="14">
        <v>5873</v>
      </c>
      <c r="F159" s="15">
        <v>164</v>
      </c>
      <c r="G159" s="16">
        <v>267</v>
      </c>
    </row>
    <row r="160" spans="1:7">
      <c r="A160" s="5" t="s">
        <v>57</v>
      </c>
      <c r="B160" s="6" t="s">
        <v>44</v>
      </c>
      <c r="C160" s="6" t="s">
        <v>37</v>
      </c>
      <c r="D160" s="7">
        <v>44215</v>
      </c>
      <c r="E160" s="8">
        <v>4641</v>
      </c>
      <c r="F160" s="9">
        <v>301</v>
      </c>
      <c r="G160" s="10">
        <v>357</v>
      </c>
    </row>
    <row r="161" spans="1:7">
      <c r="A161" s="11" t="s">
        <v>34</v>
      </c>
      <c r="B161" s="12" t="s">
        <v>45</v>
      </c>
      <c r="C161" s="12" t="s">
        <v>50</v>
      </c>
      <c r="D161" s="13">
        <v>44216</v>
      </c>
      <c r="E161" s="14">
        <v>1155</v>
      </c>
      <c r="F161" s="15">
        <v>34</v>
      </c>
      <c r="G161" s="16">
        <v>45</v>
      </c>
    </row>
    <row r="162" spans="1:7">
      <c r="A162" s="5" t="s">
        <v>28</v>
      </c>
      <c r="B162" s="6" t="s">
        <v>24</v>
      </c>
      <c r="C162" s="6" t="s">
        <v>59</v>
      </c>
      <c r="D162" s="7">
        <v>44216</v>
      </c>
      <c r="E162" s="8">
        <v>784</v>
      </c>
      <c r="F162" s="9">
        <v>247</v>
      </c>
      <c r="G162" s="10">
        <v>49</v>
      </c>
    </row>
    <row r="163" spans="1:7">
      <c r="A163" s="11" t="s">
        <v>43</v>
      </c>
      <c r="B163" s="12" t="s">
        <v>45</v>
      </c>
      <c r="C163" s="12" t="s">
        <v>37</v>
      </c>
      <c r="D163" s="13">
        <v>44216</v>
      </c>
      <c r="E163" s="14">
        <v>5369</v>
      </c>
      <c r="F163" s="15">
        <v>16</v>
      </c>
      <c r="G163" s="16">
        <v>384</v>
      </c>
    </row>
    <row r="164" spans="1:7">
      <c r="A164" s="5" t="s">
        <v>28</v>
      </c>
      <c r="B164" s="6" t="s">
        <v>11</v>
      </c>
      <c r="C164" s="6" t="s">
        <v>41</v>
      </c>
      <c r="D164" s="7">
        <v>44216</v>
      </c>
      <c r="E164" s="8">
        <v>343</v>
      </c>
      <c r="F164" s="9">
        <v>338</v>
      </c>
      <c r="G164" s="10">
        <v>18</v>
      </c>
    </row>
    <row r="165" spans="1:7">
      <c r="A165" s="11" t="s">
        <v>28</v>
      </c>
      <c r="B165" s="12" t="s">
        <v>55</v>
      </c>
      <c r="C165" s="12" t="s">
        <v>60</v>
      </c>
      <c r="D165" s="13">
        <v>44216</v>
      </c>
      <c r="E165" s="14">
        <v>7007</v>
      </c>
      <c r="F165" s="15">
        <v>38</v>
      </c>
      <c r="G165" s="16">
        <v>584</v>
      </c>
    </row>
    <row r="166" spans="1:7">
      <c r="A166" s="5" t="s">
        <v>51</v>
      </c>
      <c r="B166" s="6" t="s">
        <v>21</v>
      </c>
      <c r="C166" s="6" t="s">
        <v>17</v>
      </c>
      <c r="D166" s="7">
        <v>44216</v>
      </c>
      <c r="E166" s="8">
        <v>126</v>
      </c>
      <c r="F166" s="9">
        <v>127</v>
      </c>
      <c r="G166" s="10">
        <v>13</v>
      </c>
    </row>
    <row r="167" spans="1:7">
      <c r="A167" s="11" t="s">
        <v>63</v>
      </c>
      <c r="B167" s="12" t="s">
        <v>67</v>
      </c>
      <c r="C167" s="12" t="s">
        <v>15</v>
      </c>
      <c r="D167" s="13">
        <v>44216</v>
      </c>
      <c r="E167" s="14">
        <v>3073</v>
      </c>
      <c r="F167" s="15">
        <v>57</v>
      </c>
      <c r="G167" s="16">
        <v>134</v>
      </c>
    </row>
    <row r="168" spans="1:7">
      <c r="A168" s="5" t="s">
        <v>18</v>
      </c>
      <c r="B168" s="6" t="s">
        <v>35</v>
      </c>
      <c r="C168" s="6" t="s">
        <v>53</v>
      </c>
      <c r="D168" s="7">
        <v>44217</v>
      </c>
      <c r="E168" s="8">
        <v>7805</v>
      </c>
      <c r="F168" s="9">
        <v>86</v>
      </c>
      <c r="G168" s="10">
        <v>488</v>
      </c>
    </row>
    <row r="169" spans="1:7">
      <c r="A169" s="11" t="s">
        <v>48</v>
      </c>
      <c r="B169" s="12" t="s">
        <v>44</v>
      </c>
      <c r="C169" s="12" t="s">
        <v>42</v>
      </c>
      <c r="D169" s="13">
        <v>44217</v>
      </c>
      <c r="E169" s="14">
        <v>3087</v>
      </c>
      <c r="F169" s="15">
        <v>14</v>
      </c>
      <c r="G169" s="16">
        <v>124</v>
      </c>
    </row>
  </sheetData>
  <mergeCells count="7">
    <mergeCell ref="I16:O17"/>
    <mergeCell ref="K12:M12"/>
    <mergeCell ref="K1:P1"/>
    <mergeCell ref="K3:N3"/>
    <mergeCell ref="K5:N5"/>
    <mergeCell ref="K7:N7"/>
    <mergeCell ref="K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topLeftCell="B19" workbookViewId="0">
      <selection activeCell="D38" sqref="D38"/>
    </sheetView>
  </sheetViews>
  <sheetFormatPr defaultRowHeight="14.5"/>
  <cols>
    <col min="3" max="3" width="13.36328125" customWidth="1"/>
    <col min="4" max="4" width="14.90625" customWidth="1"/>
    <col min="9" max="9" width="20.90625" customWidth="1"/>
    <col min="14" max="14" width="37.453125" customWidth="1"/>
    <col min="15" max="15" width="8.453125" style="20" customWidth="1"/>
    <col min="16" max="16" width="5.08984375" style="18" customWidth="1"/>
    <col min="17" max="17" width="11.1796875" style="18" customWidth="1"/>
    <col min="18" max="18" width="8.7265625" customWidth="1"/>
  </cols>
  <sheetData>
    <row r="1" spans="1:3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8"/>
      <c r="I1" s="17" t="s">
        <v>98</v>
      </c>
      <c r="J1" s="20"/>
      <c r="K1" s="17" t="s">
        <v>109</v>
      </c>
      <c r="M1" s="24" t="s">
        <v>99</v>
      </c>
      <c r="N1" s="24" t="s">
        <v>91</v>
      </c>
      <c r="O1" s="24" t="s">
        <v>108</v>
      </c>
      <c r="P1" s="24" t="s">
        <v>107</v>
      </c>
      <c r="Q1" s="24" t="s">
        <v>101</v>
      </c>
      <c r="R1" s="24" t="s">
        <v>102</v>
      </c>
      <c r="S1" s="24" t="s">
        <v>103</v>
      </c>
      <c r="U1" s="24" t="s">
        <v>104</v>
      </c>
      <c r="W1" s="24" t="s">
        <v>105</v>
      </c>
      <c r="X1" s="20"/>
      <c r="Y1" s="24" t="s">
        <v>106</v>
      </c>
      <c r="Z1" s="24" t="s">
        <v>120</v>
      </c>
      <c r="AB1" s="24" t="s">
        <v>121</v>
      </c>
      <c r="AD1" s="24" t="s">
        <v>122</v>
      </c>
      <c r="AF1" s="24" t="s">
        <v>123</v>
      </c>
    </row>
    <row r="2" spans="1:32">
      <c r="A2" s="5" t="s">
        <v>7</v>
      </c>
      <c r="B2" s="6" t="s">
        <v>8</v>
      </c>
      <c r="C2" s="25" t="s">
        <v>100</v>
      </c>
      <c r="D2" s="7">
        <v>44197</v>
      </c>
      <c r="E2" s="8">
        <v>8414</v>
      </c>
      <c r="F2" s="9">
        <v>276</v>
      </c>
      <c r="G2" s="10">
        <v>495</v>
      </c>
      <c r="I2" t="str">
        <f>BAHTTEXT(G2)</f>
        <v>สี่ร้อยเก้าสิบห้าบาทถ้วน</v>
      </c>
      <c r="K2" t="b">
        <f>EXACT(G2,F2)</f>
        <v>0</v>
      </c>
      <c r="L2">
        <v>1</v>
      </c>
      <c r="M2" t="str">
        <f t="shared" ref="M2:M19" si="0">CHAR(L2)</f>
        <v>_x0001_</v>
      </c>
      <c r="N2" t="str">
        <f>CONCATENATE(A2,B2,E2)</f>
        <v>Barr Faughny  New Zealand8414</v>
      </c>
      <c r="O2" s="20" t="str">
        <f>DOLLAR(P2,2)</f>
        <v>$66.00</v>
      </c>
      <c r="P2" s="18">
        <f>CODE(Q2)</f>
        <v>66</v>
      </c>
      <c r="Q2" s="18" t="str">
        <f>LEFT(N2,3)</f>
        <v>Bar</v>
      </c>
      <c r="R2" t="str">
        <f>RIGHT(N2,4)</f>
        <v>8414</v>
      </c>
      <c r="S2" t="str">
        <f>LOWER(A2)</f>
        <v>barr faughny</v>
      </c>
      <c r="W2" t="str">
        <f>TRIM(B2)</f>
        <v>New Zealand</v>
      </c>
      <c r="Y2">
        <f>LEN(W2)</f>
        <v>11</v>
      </c>
      <c r="Z2" t="str">
        <f>MID(U3,2,10)</f>
        <v>ARR FAUGHN</v>
      </c>
      <c r="AB2" t="str">
        <f>PROPER(Z2)</f>
        <v>Arr Faughn</v>
      </c>
      <c r="AD2" t="str">
        <f>REPLACE(AB2,1,2,"*")</f>
        <v>*r Faughn</v>
      </c>
      <c r="AF2" t="str">
        <f>REPT(R2,2)</f>
        <v>84148414</v>
      </c>
    </row>
    <row r="3" spans="1:32">
      <c r="A3" s="11" t="s">
        <v>10</v>
      </c>
      <c r="B3" s="12" t="s">
        <v>11</v>
      </c>
      <c r="C3" s="12" t="s">
        <v>12</v>
      </c>
      <c r="D3" s="13">
        <v>44197</v>
      </c>
      <c r="E3" s="14">
        <v>532</v>
      </c>
      <c r="F3" s="15">
        <v>317</v>
      </c>
      <c r="G3" s="16">
        <v>54</v>
      </c>
      <c r="I3" s="18" t="str">
        <f t="shared" ref="I3:I43" si="1">BAHTTEXT(G3)</f>
        <v>ห้าสิบสี่บาทถ้วน</v>
      </c>
      <c r="K3" s="20" t="b">
        <f t="shared" ref="K3:K44" si="2">EXACT(G3,F3)</f>
        <v>0</v>
      </c>
      <c r="L3">
        <v>34</v>
      </c>
      <c r="M3" s="18" t="str">
        <f t="shared" si="0"/>
        <v>"</v>
      </c>
      <c r="N3" s="18" t="str">
        <f t="shared" ref="N3:N47" si="3">CONCATENATE(A3,B3,E3)</f>
        <v>Dennison Crosswaite   Canada532</v>
      </c>
      <c r="O3" s="20" t="str">
        <f t="shared" ref="O3:O44" si="4">DOLLAR(P3,2)</f>
        <v>$68.00</v>
      </c>
      <c r="P3" s="20">
        <f t="shared" ref="P3:P44" si="5">CODE(Q3)</f>
        <v>68</v>
      </c>
      <c r="Q3" s="18" t="str">
        <f t="shared" ref="Q3:Q44" si="6">LEFT(N3,3)</f>
        <v>Den</v>
      </c>
      <c r="R3" s="18" t="str">
        <f t="shared" ref="R3:R44" si="7">RIGHT(N3,4)</f>
        <v>a532</v>
      </c>
      <c r="S3" s="18" t="str">
        <f t="shared" ref="S3:S44" si="8">LOWER(A3)</f>
        <v>dennison crosswaite</v>
      </c>
      <c r="U3" t="str">
        <f t="shared" ref="U3:U44" si="9">UPPER(S2)</f>
        <v>BARR FAUGHNY</v>
      </c>
      <c r="W3" s="18" t="str">
        <f t="shared" ref="W3:W43" si="10">TRIM(B3)</f>
        <v>Canada</v>
      </c>
      <c r="X3" s="20"/>
      <c r="Y3" s="18">
        <f t="shared" ref="Y3:Y44" si="11">LEN(W3)</f>
        <v>6</v>
      </c>
      <c r="Z3" s="20" t="str">
        <f t="shared" ref="Z3:Z44" si="12">MID(U4,2,10)</f>
        <v>ENNISON CR</v>
      </c>
      <c r="AB3" s="20" t="str">
        <f t="shared" ref="AB3:AB44" si="13">PROPER(Z3)</f>
        <v>Ennison Cr</v>
      </c>
      <c r="AD3" s="20" t="str">
        <f t="shared" ref="AD3:AD43" si="14">REPLACE(AB3,1,2,"*")</f>
        <v>*nison Cr</v>
      </c>
      <c r="AF3" s="20" t="str">
        <f t="shared" ref="AF3:AF43" si="15">REPT(R3,2)</f>
        <v>a532a532</v>
      </c>
    </row>
    <row r="4" spans="1:32">
      <c r="A4" s="5" t="s">
        <v>13</v>
      </c>
      <c r="B4" s="6" t="s">
        <v>14</v>
      </c>
      <c r="C4" s="6" t="s">
        <v>15</v>
      </c>
      <c r="D4" s="7">
        <v>44197</v>
      </c>
      <c r="E4" s="8">
        <v>5376</v>
      </c>
      <c r="F4" s="9">
        <v>178</v>
      </c>
      <c r="G4" s="10">
        <v>269</v>
      </c>
      <c r="I4" s="18" t="str">
        <f t="shared" si="1"/>
        <v>สองร้อยหกสิบเก้าบาทถ้วน</v>
      </c>
      <c r="K4" s="20" t="b">
        <f t="shared" si="2"/>
        <v>0</v>
      </c>
      <c r="L4" s="18">
        <v>5</v>
      </c>
      <c r="M4" s="18" t="str">
        <f t="shared" si="0"/>
        <v>_x0005_</v>
      </c>
      <c r="N4" s="18" t="str">
        <f t="shared" si="3"/>
        <v>Karlen McCaffrey   USA5376</v>
      </c>
      <c r="O4" s="20" t="str">
        <f t="shared" si="4"/>
        <v>$75.00</v>
      </c>
      <c r="P4" s="20">
        <f t="shared" si="5"/>
        <v>75</v>
      </c>
      <c r="Q4" s="18" t="str">
        <f t="shared" si="6"/>
        <v>Kar</v>
      </c>
      <c r="R4" s="18" t="str">
        <f t="shared" si="7"/>
        <v>5376</v>
      </c>
      <c r="S4" s="18" t="str">
        <f t="shared" si="8"/>
        <v>karlen mccaffrey</v>
      </c>
      <c r="U4" s="18" t="str">
        <f t="shared" si="9"/>
        <v>DENNISON CROSSWAITE</v>
      </c>
      <c r="W4" s="18" t="str">
        <f t="shared" si="10"/>
        <v>USA</v>
      </c>
      <c r="Y4" s="18">
        <f t="shared" si="11"/>
        <v>3</v>
      </c>
      <c r="Z4" s="20" t="str">
        <f t="shared" si="12"/>
        <v>ARLEN MCCA</v>
      </c>
      <c r="AB4" s="20" t="str">
        <f t="shared" si="13"/>
        <v>Arlen Mcca</v>
      </c>
      <c r="AD4" s="20" t="str">
        <f t="shared" si="14"/>
        <v>*len Mcca</v>
      </c>
      <c r="AF4" s="20" t="str">
        <f t="shared" si="15"/>
        <v>53765376</v>
      </c>
    </row>
    <row r="5" spans="1:32">
      <c r="A5" s="11" t="s">
        <v>7</v>
      </c>
      <c r="B5" s="12" t="s">
        <v>16</v>
      </c>
      <c r="C5" s="12" t="s">
        <v>17</v>
      </c>
      <c r="D5" s="13">
        <v>44197</v>
      </c>
      <c r="E5" s="14">
        <v>259</v>
      </c>
      <c r="F5" s="15">
        <v>32</v>
      </c>
      <c r="G5" s="16">
        <v>22</v>
      </c>
      <c r="I5" s="18" t="str">
        <f t="shared" si="1"/>
        <v>ยี่สิบสองบาทถ้วน</v>
      </c>
      <c r="K5" s="20" t="b">
        <f t="shared" si="2"/>
        <v>0</v>
      </c>
      <c r="L5" s="18">
        <v>3</v>
      </c>
      <c r="M5" s="18" t="str">
        <f t="shared" si="0"/>
        <v>_x0003_</v>
      </c>
      <c r="N5" s="18" t="str">
        <f t="shared" si="3"/>
        <v>Barr FaughnyNew Zealand259</v>
      </c>
      <c r="O5" s="20" t="str">
        <f t="shared" si="4"/>
        <v>$66.00</v>
      </c>
      <c r="P5" s="20">
        <f t="shared" si="5"/>
        <v>66</v>
      </c>
      <c r="Q5" s="18" t="str">
        <f t="shared" si="6"/>
        <v>Bar</v>
      </c>
      <c r="R5" s="18" t="str">
        <f t="shared" si="7"/>
        <v>d259</v>
      </c>
      <c r="S5" s="18" t="str">
        <f t="shared" si="8"/>
        <v>barr faughny</v>
      </c>
      <c r="U5" s="18" t="str">
        <f t="shared" si="9"/>
        <v>KARLEN MCCAFFREY</v>
      </c>
      <c r="W5" s="18" t="str">
        <f t="shared" si="10"/>
        <v>New Zealand</v>
      </c>
      <c r="Y5" s="18">
        <f t="shared" si="11"/>
        <v>11</v>
      </c>
      <c r="Z5" s="20" t="str">
        <f t="shared" si="12"/>
        <v>ARR FAUGHN</v>
      </c>
      <c r="AB5" s="20" t="str">
        <f t="shared" si="13"/>
        <v>Arr Faughn</v>
      </c>
      <c r="AD5" s="20" t="str">
        <f t="shared" si="14"/>
        <v>*r Faughn</v>
      </c>
      <c r="AF5" s="20" t="str">
        <f t="shared" si="15"/>
        <v>d259d259</v>
      </c>
    </row>
    <row r="6" spans="1:32">
      <c r="A6" s="5" t="s">
        <v>18</v>
      </c>
      <c r="B6" s="6" t="s">
        <v>14</v>
      </c>
      <c r="C6" s="6" t="s">
        <v>19</v>
      </c>
      <c r="D6" s="7">
        <v>44197</v>
      </c>
      <c r="E6" s="8">
        <v>5530</v>
      </c>
      <c r="F6" s="9">
        <v>4</v>
      </c>
      <c r="G6" s="10">
        <v>179</v>
      </c>
      <c r="I6" s="18" t="str">
        <f t="shared" si="1"/>
        <v>หนึ่งร้อยเจ็ดสิบเก้าบาทถ้วน</v>
      </c>
      <c r="K6" s="20" t="b">
        <f t="shared" si="2"/>
        <v>0</v>
      </c>
      <c r="L6" s="18">
        <v>78</v>
      </c>
      <c r="M6" s="18" t="str">
        <f t="shared" si="0"/>
        <v>N</v>
      </c>
      <c r="N6" s="18" t="str">
        <f t="shared" si="3"/>
        <v>Beverie Moffet   USA5530</v>
      </c>
      <c r="O6" s="20" t="str">
        <f t="shared" si="4"/>
        <v>$66.00</v>
      </c>
      <c r="P6" s="20">
        <f t="shared" si="5"/>
        <v>66</v>
      </c>
      <c r="Q6" s="18" t="str">
        <f t="shared" si="6"/>
        <v>Bev</v>
      </c>
      <c r="R6" s="18" t="str">
        <f t="shared" si="7"/>
        <v>5530</v>
      </c>
      <c r="S6" s="18" t="str">
        <f t="shared" si="8"/>
        <v>beverie moffet</v>
      </c>
      <c r="U6" s="18" t="str">
        <f t="shared" si="9"/>
        <v>BARR FAUGHNY</v>
      </c>
      <c r="W6" s="18" t="str">
        <f t="shared" si="10"/>
        <v>USA</v>
      </c>
      <c r="Y6" s="18">
        <f t="shared" si="11"/>
        <v>3</v>
      </c>
      <c r="Z6" s="20" t="str">
        <f t="shared" si="12"/>
        <v>EVERIE MOF</v>
      </c>
      <c r="AB6" s="20" t="str">
        <f t="shared" si="13"/>
        <v>Everie Mof</v>
      </c>
      <c r="AD6" s="20" t="str">
        <f t="shared" si="14"/>
        <v>*erie Mof</v>
      </c>
      <c r="AF6" s="20" t="str">
        <f t="shared" si="15"/>
        <v>55305530</v>
      </c>
    </row>
    <row r="7" spans="1:32">
      <c r="A7" s="11" t="s">
        <v>20</v>
      </c>
      <c r="B7" s="12" t="s">
        <v>21</v>
      </c>
      <c r="C7" s="12" t="s">
        <v>22</v>
      </c>
      <c r="D7" s="13">
        <v>44197</v>
      </c>
      <c r="E7" s="14">
        <v>2184</v>
      </c>
      <c r="F7" s="15">
        <v>63</v>
      </c>
      <c r="G7" s="16">
        <v>122</v>
      </c>
      <c r="I7" s="18" t="str">
        <f t="shared" si="1"/>
        <v>หนึ่งร้อยยี่สิบสองบาทถ้วน</v>
      </c>
      <c r="K7" s="20" t="b">
        <f t="shared" si="2"/>
        <v>0</v>
      </c>
      <c r="L7" s="18">
        <v>36</v>
      </c>
      <c r="M7" s="18" t="str">
        <f t="shared" si="0"/>
        <v>$</v>
      </c>
      <c r="N7" s="18" t="str">
        <f t="shared" si="3"/>
        <v>Rafaelita Blaksland   India2184</v>
      </c>
      <c r="O7" s="20" t="str">
        <f t="shared" si="4"/>
        <v>$82.00</v>
      </c>
      <c r="P7" s="20">
        <f t="shared" si="5"/>
        <v>82</v>
      </c>
      <c r="Q7" s="18" t="str">
        <f t="shared" si="6"/>
        <v>Raf</v>
      </c>
      <c r="R7" s="18" t="str">
        <f t="shared" si="7"/>
        <v>2184</v>
      </c>
      <c r="S7" s="18" t="str">
        <f t="shared" si="8"/>
        <v>rafaelita blaksland</v>
      </c>
      <c r="U7" s="18" t="str">
        <f t="shared" si="9"/>
        <v>BEVERIE MOFFET</v>
      </c>
      <c r="W7" s="18" t="str">
        <f t="shared" si="10"/>
        <v>India</v>
      </c>
      <c r="Y7" s="18">
        <f t="shared" si="11"/>
        <v>5</v>
      </c>
      <c r="Z7" s="20" t="str">
        <f t="shared" si="12"/>
        <v>AFAELITA B</v>
      </c>
      <c r="AB7" s="20" t="str">
        <f t="shared" si="13"/>
        <v>Afaelita B</v>
      </c>
      <c r="AD7" s="20" t="str">
        <f t="shared" si="14"/>
        <v>*aelita B</v>
      </c>
      <c r="AF7" s="20" t="str">
        <f t="shared" si="15"/>
        <v>21842184</v>
      </c>
    </row>
    <row r="8" spans="1:32">
      <c r="A8" s="5" t="s">
        <v>23</v>
      </c>
      <c r="B8" s="6" t="s">
        <v>24</v>
      </c>
      <c r="C8" s="6" t="s">
        <v>9</v>
      </c>
      <c r="D8" s="7">
        <v>44197</v>
      </c>
      <c r="E8" s="8">
        <v>1057</v>
      </c>
      <c r="F8" s="9">
        <v>295</v>
      </c>
      <c r="G8" s="10">
        <v>71</v>
      </c>
      <c r="I8" s="18" t="str">
        <f t="shared" si="1"/>
        <v>เจ็ดสิบเอ็ดบาทถ้วน</v>
      </c>
      <c r="K8" s="20" t="b">
        <f t="shared" si="2"/>
        <v>0</v>
      </c>
      <c r="L8" s="18">
        <v>200</v>
      </c>
      <c r="M8" s="18" t="str">
        <f t="shared" si="0"/>
        <v>È</v>
      </c>
      <c r="N8" s="18" t="str">
        <f t="shared" si="3"/>
        <v>Oby Sorrel   UK1057</v>
      </c>
      <c r="O8" s="20" t="str">
        <f t="shared" si="4"/>
        <v>$79.00</v>
      </c>
      <c r="P8" s="20">
        <f t="shared" si="5"/>
        <v>79</v>
      </c>
      <c r="Q8" s="18" t="str">
        <f t="shared" si="6"/>
        <v>Oby</v>
      </c>
      <c r="R8" s="18" t="str">
        <f t="shared" si="7"/>
        <v>1057</v>
      </c>
      <c r="S8" s="18" t="str">
        <f t="shared" si="8"/>
        <v>oby sorrel</v>
      </c>
      <c r="U8" s="18" t="str">
        <f t="shared" si="9"/>
        <v>RAFAELITA BLAKSLAND</v>
      </c>
      <c r="W8" s="18" t="str">
        <f t="shared" si="10"/>
        <v>UK</v>
      </c>
      <c r="Y8" s="18">
        <f t="shared" si="11"/>
        <v>2</v>
      </c>
      <c r="Z8" s="20" t="str">
        <f t="shared" si="12"/>
        <v>BY SORREL</v>
      </c>
      <c r="AB8" s="20" t="str">
        <f t="shared" si="13"/>
        <v>By Sorrel</v>
      </c>
      <c r="AD8" s="20" t="str">
        <f t="shared" si="14"/>
        <v>* Sorrel</v>
      </c>
      <c r="AF8" s="20" t="str">
        <f t="shared" si="15"/>
        <v>10571057</v>
      </c>
    </row>
    <row r="9" spans="1:32">
      <c r="A9" s="11" t="s">
        <v>25</v>
      </c>
      <c r="B9" s="12" t="s">
        <v>26</v>
      </c>
      <c r="C9" s="12" t="s">
        <v>27</v>
      </c>
      <c r="D9" s="13">
        <v>44197</v>
      </c>
      <c r="E9" s="14">
        <v>1036</v>
      </c>
      <c r="F9" s="15">
        <v>370</v>
      </c>
      <c r="G9" s="16">
        <v>37</v>
      </c>
      <c r="I9" s="18" t="str">
        <f t="shared" si="1"/>
        <v>สามสิบเจ็ดบาทถ้วน</v>
      </c>
      <c r="K9" s="20" t="b">
        <f t="shared" si="2"/>
        <v>0</v>
      </c>
      <c r="L9" s="18">
        <v>233</v>
      </c>
      <c r="M9" s="18" t="str">
        <f t="shared" si="0"/>
        <v>é</v>
      </c>
      <c r="N9" s="18" t="str">
        <f t="shared" si="3"/>
        <v>Dotty Strutley  Australia1036</v>
      </c>
      <c r="O9" s="20" t="str">
        <f t="shared" si="4"/>
        <v>$68.00</v>
      </c>
      <c r="P9" s="20">
        <f t="shared" si="5"/>
        <v>68</v>
      </c>
      <c r="Q9" s="18" t="str">
        <f t="shared" si="6"/>
        <v>Dot</v>
      </c>
      <c r="R9" s="18" t="str">
        <f t="shared" si="7"/>
        <v>1036</v>
      </c>
      <c r="S9" s="18" t="str">
        <f t="shared" si="8"/>
        <v>dotty strutley</v>
      </c>
      <c r="U9" s="18" t="str">
        <f t="shared" si="9"/>
        <v>OBY SORREL</v>
      </c>
      <c r="W9" s="18" t="str">
        <f t="shared" si="10"/>
        <v>Australia</v>
      </c>
      <c r="Y9" s="18">
        <f t="shared" si="11"/>
        <v>9</v>
      </c>
      <c r="Z9" s="20" t="str">
        <f t="shared" si="12"/>
        <v>OTTY STRUT</v>
      </c>
      <c r="AB9" s="20" t="str">
        <f t="shared" si="13"/>
        <v>Otty Strut</v>
      </c>
      <c r="AD9" s="20" t="str">
        <f t="shared" si="14"/>
        <v>*ty Strut</v>
      </c>
      <c r="AF9" s="20" t="str">
        <f t="shared" si="15"/>
        <v>10361036</v>
      </c>
    </row>
    <row r="10" spans="1:32">
      <c r="A10" s="5" t="s">
        <v>28</v>
      </c>
      <c r="B10" s="6" t="s">
        <v>26</v>
      </c>
      <c r="C10" s="6" t="s">
        <v>29</v>
      </c>
      <c r="D10" s="7">
        <v>44197</v>
      </c>
      <c r="E10" s="8">
        <v>4039</v>
      </c>
      <c r="F10" s="9">
        <v>536</v>
      </c>
      <c r="G10" s="10">
        <v>176</v>
      </c>
      <c r="I10" s="18" t="str">
        <f t="shared" si="1"/>
        <v>หนึ่งร้อยเจ็ดสิบหกบาทถ้วน</v>
      </c>
      <c r="K10" s="20" t="b">
        <f t="shared" si="2"/>
        <v>0</v>
      </c>
      <c r="L10" s="23">
        <v>34</v>
      </c>
      <c r="M10" s="18" t="str">
        <f t="shared" si="0"/>
        <v>"</v>
      </c>
      <c r="N10" s="18" t="str">
        <f t="shared" si="3"/>
        <v>Brien Boise  Australia4039</v>
      </c>
      <c r="O10" s="20" t="str">
        <f t="shared" si="4"/>
        <v>$66.00</v>
      </c>
      <c r="P10" s="20">
        <f t="shared" si="5"/>
        <v>66</v>
      </c>
      <c r="Q10" s="18" t="str">
        <f t="shared" si="6"/>
        <v>Bri</v>
      </c>
      <c r="R10" s="18" t="str">
        <f t="shared" si="7"/>
        <v>4039</v>
      </c>
      <c r="S10" s="18" t="str">
        <f t="shared" si="8"/>
        <v>brien boise</v>
      </c>
      <c r="U10" s="18" t="str">
        <f t="shared" si="9"/>
        <v>DOTTY STRUTLEY</v>
      </c>
      <c r="W10" s="18" t="str">
        <f t="shared" si="10"/>
        <v>Australia</v>
      </c>
      <c r="Y10" s="18">
        <f t="shared" si="11"/>
        <v>9</v>
      </c>
      <c r="Z10" s="20" t="str">
        <f t="shared" si="12"/>
        <v>RIEN BOISE</v>
      </c>
      <c r="AB10" s="20" t="str">
        <f t="shared" si="13"/>
        <v>Rien Boise</v>
      </c>
      <c r="AD10" s="20" t="str">
        <f t="shared" si="14"/>
        <v>*en Boise</v>
      </c>
      <c r="AF10" s="20" t="str">
        <f t="shared" si="15"/>
        <v>40394039</v>
      </c>
    </row>
    <row r="11" spans="1:32">
      <c r="A11" s="11" t="s">
        <v>30</v>
      </c>
      <c r="B11" s="12" t="s">
        <v>16</v>
      </c>
      <c r="C11" s="12" t="s">
        <v>31</v>
      </c>
      <c r="D11" s="13">
        <v>44197</v>
      </c>
      <c r="E11" s="14">
        <v>12894</v>
      </c>
      <c r="F11" s="15">
        <v>115</v>
      </c>
      <c r="G11" s="16">
        <v>478</v>
      </c>
      <c r="I11" s="18" t="str">
        <f t="shared" si="1"/>
        <v>สี่ร้อยเจ็ดสิบแปดบาทถ้วน</v>
      </c>
      <c r="K11" s="20" t="b">
        <f t="shared" si="2"/>
        <v>0</v>
      </c>
      <c r="L11" s="18">
        <v>219</v>
      </c>
      <c r="M11" s="18" t="str">
        <f t="shared" si="0"/>
        <v>Û</v>
      </c>
      <c r="N11" s="18" t="str">
        <f t="shared" si="3"/>
        <v>Curtice AdvaniNew Zealand12894</v>
      </c>
      <c r="O11" s="20" t="str">
        <f t="shared" si="4"/>
        <v>$67.00</v>
      </c>
      <c r="P11" s="20">
        <f t="shared" si="5"/>
        <v>67</v>
      </c>
      <c r="Q11" s="18" t="str">
        <f t="shared" si="6"/>
        <v>Cur</v>
      </c>
      <c r="R11" s="18" t="str">
        <f t="shared" si="7"/>
        <v>2894</v>
      </c>
      <c r="S11" s="18" t="str">
        <f t="shared" si="8"/>
        <v>curtice advani</v>
      </c>
      <c r="U11" s="18" t="str">
        <f t="shared" si="9"/>
        <v>BRIEN BOISE</v>
      </c>
      <c r="W11" s="18" t="str">
        <f t="shared" si="10"/>
        <v>New Zealand</v>
      </c>
      <c r="Y11" s="18">
        <f t="shared" si="11"/>
        <v>11</v>
      </c>
      <c r="Z11" s="20" t="str">
        <f t="shared" si="12"/>
        <v>URTICE ADV</v>
      </c>
      <c r="AB11" s="20" t="str">
        <f t="shared" si="13"/>
        <v>Urtice Adv</v>
      </c>
      <c r="AD11" s="20" t="str">
        <f t="shared" si="14"/>
        <v>*tice Adv</v>
      </c>
      <c r="AF11" s="20" t="str">
        <f t="shared" si="15"/>
        <v>28942894</v>
      </c>
    </row>
    <row r="12" spans="1:32">
      <c r="A12" s="5" t="s">
        <v>32</v>
      </c>
      <c r="B12" s="6" t="s">
        <v>33</v>
      </c>
      <c r="C12" s="6" t="s">
        <v>31</v>
      </c>
      <c r="D12" s="7">
        <v>44197</v>
      </c>
      <c r="E12" s="8">
        <v>4669</v>
      </c>
      <c r="F12" s="9">
        <v>121</v>
      </c>
      <c r="G12" s="10">
        <v>180</v>
      </c>
      <c r="I12" s="18" t="str">
        <f t="shared" si="1"/>
        <v>หนึ่งร้อยแปดสิบบาทถ้วน</v>
      </c>
      <c r="K12" s="20" t="b">
        <f t="shared" si="2"/>
        <v>0</v>
      </c>
      <c r="L12" s="18">
        <v>65</v>
      </c>
      <c r="M12" s="18" t="str">
        <f t="shared" si="0"/>
        <v>A</v>
      </c>
      <c r="N12" s="18" t="str">
        <f t="shared" si="3"/>
        <v>Madelene Upcott USA4669</v>
      </c>
      <c r="O12" s="20" t="str">
        <f t="shared" si="4"/>
        <v>$77.00</v>
      </c>
      <c r="P12" s="20">
        <f t="shared" si="5"/>
        <v>77</v>
      </c>
      <c r="Q12" s="18" t="str">
        <f t="shared" si="6"/>
        <v>Mad</v>
      </c>
      <c r="R12" s="18" t="str">
        <f t="shared" si="7"/>
        <v>4669</v>
      </c>
      <c r="S12" s="18" t="str">
        <f t="shared" si="8"/>
        <v>madelene upcott</v>
      </c>
      <c r="U12" s="18" t="str">
        <f t="shared" si="9"/>
        <v>CURTICE ADVANI</v>
      </c>
      <c r="W12" s="18" t="str">
        <f t="shared" si="10"/>
        <v>USA</v>
      </c>
      <c r="Y12" s="18">
        <f t="shared" si="11"/>
        <v>3</v>
      </c>
      <c r="Z12" s="20" t="str">
        <f t="shared" si="12"/>
        <v>ADELENE UP</v>
      </c>
      <c r="AB12" s="20" t="str">
        <f t="shared" si="13"/>
        <v>Adelene Up</v>
      </c>
      <c r="AD12" s="20" t="str">
        <f t="shared" si="14"/>
        <v>*elene Up</v>
      </c>
      <c r="AF12" s="20" t="str">
        <f t="shared" si="15"/>
        <v>46694669</v>
      </c>
    </row>
    <row r="13" spans="1:32">
      <c r="A13" s="11" t="s">
        <v>34</v>
      </c>
      <c r="B13" s="12" t="s">
        <v>35</v>
      </c>
      <c r="C13" s="12" t="s">
        <v>27</v>
      </c>
      <c r="D13" s="13">
        <v>44197</v>
      </c>
      <c r="E13" s="14">
        <v>6377</v>
      </c>
      <c r="F13" s="15">
        <v>184</v>
      </c>
      <c r="G13" s="16">
        <v>246</v>
      </c>
      <c r="I13" s="18" t="str">
        <f t="shared" si="1"/>
        <v>สองร้อยสี่สิบหกบาทถ้วน</v>
      </c>
      <c r="K13" s="20" t="b">
        <f t="shared" si="2"/>
        <v>0</v>
      </c>
      <c r="L13" s="18">
        <v>34</v>
      </c>
      <c r="M13" s="18" t="str">
        <f t="shared" si="0"/>
        <v>"</v>
      </c>
      <c r="N13" s="18" t="str">
        <f t="shared" si="3"/>
        <v>Wilone O'Kielt   New Zealand6377</v>
      </c>
      <c r="O13" s="20" t="str">
        <f t="shared" si="4"/>
        <v>$87.00</v>
      </c>
      <c r="P13" s="20">
        <f t="shared" si="5"/>
        <v>87</v>
      </c>
      <c r="Q13" s="18" t="str">
        <f t="shared" si="6"/>
        <v>Wil</v>
      </c>
      <c r="R13" s="18" t="str">
        <f t="shared" si="7"/>
        <v>6377</v>
      </c>
      <c r="S13" s="18" t="str">
        <f t="shared" si="8"/>
        <v>wilone o'kielt</v>
      </c>
      <c r="U13" s="18" t="str">
        <f t="shared" si="9"/>
        <v>MADELENE UPCOTT</v>
      </c>
      <c r="W13" s="18" t="str">
        <f t="shared" si="10"/>
        <v>New Zealand</v>
      </c>
      <c r="Y13" s="18">
        <f t="shared" si="11"/>
        <v>11</v>
      </c>
      <c r="Z13" s="20" t="str">
        <f t="shared" si="12"/>
        <v>ILONE O'KI</v>
      </c>
      <c r="AB13" s="20" t="str">
        <f t="shared" si="13"/>
        <v>Ilone O'Ki</v>
      </c>
      <c r="AD13" s="20" t="str">
        <f t="shared" si="14"/>
        <v>*one O'Ki</v>
      </c>
      <c r="AF13" s="20" t="str">
        <f t="shared" si="15"/>
        <v>63776377</v>
      </c>
    </row>
    <row r="14" spans="1:32">
      <c r="A14" s="5" t="s">
        <v>36</v>
      </c>
      <c r="B14" s="6" t="s">
        <v>11</v>
      </c>
      <c r="C14" s="6" t="s">
        <v>37</v>
      </c>
      <c r="D14" s="7">
        <v>44197</v>
      </c>
      <c r="E14" s="8">
        <v>4599</v>
      </c>
      <c r="F14" s="9">
        <v>106</v>
      </c>
      <c r="G14" s="10">
        <v>256</v>
      </c>
      <c r="I14" s="18" t="str">
        <f t="shared" si="1"/>
        <v>สองร้อยห้าสิบหกบาทถ้วน</v>
      </c>
      <c r="K14" s="20" t="b">
        <f t="shared" si="2"/>
        <v>0</v>
      </c>
      <c r="L14" s="18">
        <v>67</v>
      </c>
      <c r="M14" s="18" t="str">
        <f t="shared" si="0"/>
        <v>C</v>
      </c>
      <c r="N14" s="18" t="str">
        <f t="shared" si="3"/>
        <v>Jehu Rudeforth   Canada4599</v>
      </c>
      <c r="O14" s="20" t="str">
        <f t="shared" si="4"/>
        <v>$74.00</v>
      </c>
      <c r="P14" s="20">
        <f t="shared" si="5"/>
        <v>74</v>
      </c>
      <c r="Q14" s="18" t="str">
        <f t="shared" si="6"/>
        <v>Jeh</v>
      </c>
      <c r="R14" s="18" t="str">
        <f t="shared" si="7"/>
        <v>4599</v>
      </c>
      <c r="S14" s="18" t="str">
        <f t="shared" si="8"/>
        <v>jehu rudeforth</v>
      </c>
      <c r="U14" s="18" t="str">
        <f t="shared" si="9"/>
        <v>WILONE O'KIELT</v>
      </c>
      <c r="W14" s="18" t="str">
        <f t="shared" si="10"/>
        <v>Canada</v>
      </c>
      <c r="Y14" s="18">
        <f t="shared" si="11"/>
        <v>6</v>
      </c>
      <c r="Z14" s="20" t="str">
        <f t="shared" si="12"/>
        <v>EHU RUDEFO</v>
      </c>
      <c r="AB14" s="20" t="str">
        <f t="shared" si="13"/>
        <v>Ehu Rudefo</v>
      </c>
      <c r="AD14" s="20" t="str">
        <f t="shared" si="14"/>
        <v>*u Rudefo</v>
      </c>
      <c r="AF14" s="20" t="str">
        <f t="shared" si="15"/>
        <v>45994599</v>
      </c>
    </row>
    <row r="15" spans="1:32">
      <c r="A15" s="11" t="s">
        <v>36</v>
      </c>
      <c r="B15" s="12" t="s">
        <v>38</v>
      </c>
      <c r="C15" s="12" t="s">
        <v>39</v>
      </c>
      <c r="D15" s="13">
        <v>44197</v>
      </c>
      <c r="E15" s="14">
        <v>2751</v>
      </c>
      <c r="F15" s="15">
        <v>228</v>
      </c>
      <c r="G15" s="16">
        <v>251</v>
      </c>
      <c r="I15" s="18" t="str">
        <f t="shared" si="1"/>
        <v>สองร้อยห้าสิบเอ็ดบาทถ้วน</v>
      </c>
      <c r="K15" s="20" t="b">
        <f t="shared" si="2"/>
        <v>0</v>
      </c>
      <c r="L15" s="18">
        <v>78</v>
      </c>
      <c r="M15" s="18" t="str">
        <f t="shared" si="0"/>
        <v>N</v>
      </c>
      <c r="N15" s="18" t="str">
        <f t="shared" si="3"/>
        <v>Jehu RudeforthUSA2751</v>
      </c>
      <c r="O15" s="20" t="str">
        <f t="shared" si="4"/>
        <v>$74.00</v>
      </c>
      <c r="P15" s="20">
        <f t="shared" si="5"/>
        <v>74</v>
      </c>
      <c r="Q15" s="18" t="str">
        <f t="shared" si="6"/>
        <v>Jeh</v>
      </c>
      <c r="R15" s="18" t="str">
        <f t="shared" si="7"/>
        <v>2751</v>
      </c>
      <c r="S15" s="18" t="str">
        <f t="shared" si="8"/>
        <v>jehu rudeforth</v>
      </c>
      <c r="U15" s="18" t="str">
        <f t="shared" si="9"/>
        <v>JEHU RUDEFORTH</v>
      </c>
      <c r="W15" s="18" t="str">
        <f t="shared" si="10"/>
        <v>USA</v>
      </c>
      <c r="Y15" s="18">
        <f t="shared" si="11"/>
        <v>3</v>
      </c>
      <c r="Z15" s="20" t="str">
        <f t="shared" si="12"/>
        <v>EHU RUDEFO</v>
      </c>
      <c r="AB15" s="20" t="str">
        <f t="shared" si="13"/>
        <v>Ehu Rudefo</v>
      </c>
      <c r="AD15" s="20" t="str">
        <f t="shared" si="14"/>
        <v>*u Rudefo</v>
      </c>
      <c r="AF15" s="20" t="str">
        <f t="shared" si="15"/>
        <v>27512751</v>
      </c>
    </row>
    <row r="16" spans="1:32">
      <c r="A16" s="5" t="s">
        <v>28</v>
      </c>
      <c r="B16" s="6" t="s">
        <v>40</v>
      </c>
      <c r="C16" s="6" t="s">
        <v>41</v>
      </c>
      <c r="D16" s="7">
        <v>44197</v>
      </c>
      <c r="E16" s="8">
        <v>15596</v>
      </c>
      <c r="F16" s="9">
        <v>32</v>
      </c>
      <c r="G16" s="10">
        <v>975</v>
      </c>
      <c r="I16" s="18" t="str">
        <f t="shared" si="1"/>
        <v>เก้าร้อยเจ็ดสิบห้าบาทถ้วน</v>
      </c>
      <c r="K16" s="20" t="b">
        <f t="shared" si="2"/>
        <v>0</v>
      </c>
      <c r="L16" s="18">
        <v>90</v>
      </c>
      <c r="M16" s="18" t="str">
        <f t="shared" si="0"/>
        <v>Z</v>
      </c>
      <c r="N16" s="18" t="str">
        <f t="shared" si="3"/>
        <v>Brien Boise  India15596</v>
      </c>
      <c r="O16" s="20" t="str">
        <f t="shared" si="4"/>
        <v>$66.00</v>
      </c>
      <c r="P16" s="20">
        <f t="shared" si="5"/>
        <v>66</v>
      </c>
      <c r="Q16" s="18" t="str">
        <f t="shared" si="6"/>
        <v>Bri</v>
      </c>
      <c r="R16" s="18" t="str">
        <f t="shared" si="7"/>
        <v>5596</v>
      </c>
      <c r="S16" s="18" t="str">
        <f t="shared" si="8"/>
        <v>brien boise</v>
      </c>
      <c r="U16" s="18" t="str">
        <f t="shared" si="9"/>
        <v>JEHU RUDEFORTH</v>
      </c>
      <c r="W16" s="18" t="str">
        <f t="shared" si="10"/>
        <v>India</v>
      </c>
      <c r="Y16" s="18">
        <f t="shared" si="11"/>
        <v>5</v>
      </c>
      <c r="Z16" s="20" t="str">
        <f t="shared" si="12"/>
        <v>RIEN BOISE</v>
      </c>
      <c r="AB16" s="20" t="str">
        <f t="shared" si="13"/>
        <v>Rien Boise</v>
      </c>
      <c r="AD16" s="20" t="str">
        <f t="shared" si="14"/>
        <v>*en Boise</v>
      </c>
      <c r="AF16" s="20" t="str">
        <f t="shared" si="15"/>
        <v>55965596</v>
      </c>
    </row>
    <row r="17" spans="1:32">
      <c r="A17" s="11" t="s">
        <v>30</v>
      </c>
      <c r="B17" s="12" t="s">
        <v>21</v>
      </c>
      <c r="C17" s="12" t="s">
        <v>42</v>
      </c>
      <c r="D17" s="13">
        <v>44197</v>
      </c>
      <c r="E17" s="14">
        <v>8561</v>
      </c>
      <c r="F17" s="15">
        <v>111</v>
      </c>
      <c r="G17" s="16">
        <v>330</v>
      </c>
      <c r="I17" s="18" t="str">
        <f t="shared" si="1"/>
        <v>สามร้อยสามสิบบาทถ้วน</v>
      </c>
      <c r="K17" s="20" t="b">
        <f t="shared" si="2"/>
        <v>0</v>
      </c>
      <c r="L17" s="18">
        <v>255</v>
      </c>
      <c r="M17" s="18" t="str">
        <f t="shared" si="0"/>
        <v>ÿ</v>
      </c>
      <c r="N17" s="18" t="str">
        <f t="shared" si="3"/>
        <v>Curtice Advani   India8561</v>
      </c>
      <c r="O17" s="20" t="str">
        <f t="shared" si="4"/>
        <v>$67.00</v>
      </c>
      <c r="P17" s="20">
        <f t="shared" si="5"/>
        <v>67</v>
      </c>
      <c r="Q17" s="18" t="str">
        <f t="shared" si="6"/>
        <v>Cur</v>
      </c>
      <c r="R17" s="18" t="str">
        <f t="shared" si="7"/>
        <v>8561</v>
      </c>
      <c r="S17" s="18" t="str">
        <f t="shared" si="8"/>
        <v>curtice advani</v>
      </c>
      <c r="U17" s="18" t="str">
        <f t="shared" si="9"/>
        <v>BRIEN BOISE</v>
      </c>
      <c r="W17" s="18" t="str">
        <f t="shared" si="10"/>
        <v>India</v>
      </c>
      <c r="Y17" s="18">
        <f t="shared" si="11"/>
        <v>5</v>
      </c>
      <c r="Z17" s="20" t="str">
        <f t="shared" si="12"/>
        <v>URTICE ADV</v>
      </c>
      <c r="AB17" s="20" t="str">
        <f t="shared" si="13"/>
        <v>Urtice Adv</v>
      </c>
      <c r="AD17" s="20" t="str">
        <f t="shared" si="14"/>
        <v>*tice Adv</v>
      </c>
      <c r="AF17" s="20" t="str">
        <f t="shared" si="15"/>
        <v>85618561</v>
      </c>
    </row>
    <row r="18" spans="1:32">
      <c r="A18" s="5" t="s">
        <v>43</v>
      </c>
      <c r="B18" s="6" t="s">
        <v>44</v>
      </c>
      <c r="C18" s="6" t="s">
        <v>37</v>
      </c>
      <c r="D18" s="7">
        <v>44197</v>
      </c>
      <c r="E18" s="8">
        <v>14273</v>
      </c>
      <c r="F18" s="9">
        <v>335</v>
      </c>
      <c r="G18" s="10">
        <v>752</v>
      </c>
      <c r="I18" s="18" t="str">
        <f t="shared" si="1"/>
        <v>เจ็ดร้อยห้าสิบสองบาทถ้วน</v>
      </c>
      <c r="K18" s="20" t="b">
        <f t="shared" si="2"/>
        <v>0</v>
      </c>
      <c r="L18" s="18">
        <v>244</v>
      </c>
      <c r="M18" s="18" t="str">
        <f t="shared" si="0"/>
        <v>ô</v>
      </c>
      <c r="N18" s="18" t="str">
        <f t="shared" si="3"/>
        <v>Camilla Castle UK14273</v>
      </c>
      <c r="O18" s="20" t="str">
        <f t="shared" si="4"/>
        <v>$67.00</v>
      </c>
      <c r="P18" s="20">
        <f t="shared" si="5"/>
        <v>67</v>
      </c>
      <c r="Q18" s="18" t="str">
        <f t="shared" si="6"/>
        <v>Cam</v>
      </c>
      <c r="R18" s="18" t="str">
        <f t="shared" si="7"/>
        <v>4273</v>
      </c>
      <c r="S18" s="18" t="str">
        <f t="shared" si="8"/>
        <v>camilla castle</v>
      </c>
      <c r="U18" s="18" t="str">
        <f t="shared" si="9"/>
        <v>CURTICE ADVANI</v>
      </c>
      <c r="W18" s="18" t="str">
        <f t="shared" si="10"/>
        <v>UK</v>
      </c>
      <c r="Y18" s="18">
        <f t="shared" si="11"/>
        <v>2</v>
      </c>
      <c r="Z18" s="20" t="str">
        <f t="shared" si="12"/>
        <v>AMILLA CAS</v>
      </c>
      <c r="AB18" s="20" t="str">
        <f t="shared" si="13"/>
        <v>Amilla Cas</v>
      </c>
      <c r="AD18" s="20" t="str">
        <f t="shared" si="14"/>
        <v>*illa Cas</v>
      </c>
      <c r="AF18" s="20" t="str">
        <f t="shared" si="15"/>
        <v>42734273</v>
      </c>
    </row>
    <row r="19" spans="1:32">
      <c r="A19" s="11" t="s">
        <v>10</v>
      </c>
      <c r="B19" s="12" t="s">
        <v>45</v>
      </c>
      <c r="C19" s="12" t="s">
        <v>22</v>
      </c>
      <c r="D19" s="13">
        <v>44197</v>
      </c>
      <c r="E19" s="14">
        <v>2506</v>
      </c>
      <c r="F19" s="15">
        <v>99</v>
      </c>
      <c r="G19" s="16">
        <v>148</v>
      </c>
      <c r="I19" s="18" t="str">
        <f t="shared" si="1"/>
        <v>หนึ่งร้อยสี่สิบแปดบาทถ้วน</v>
      </c>
      <c r="K19" s="20" t="b">
        <f t="shared" si="2"/>
        <v>0</v>
      </c>
      <c r="L19" s="18">
        <v>1</v>
      </c>
      <c r="M19" s="18" t="str">
        <f t="shared" si="0"/>
        <v>_x0001_</v>
      </c>
      <c r="N19" s="18" t="str">
        <f t="shared" si="3"/>
        <v>Dennison Crosswaite New Zealand2506</v>
      </c>
      <c r="O19" s="20" t="str">
        <f t="shared" si="4"/>
        <v>$68.00</v>
      </c>
      <c r="P19" s="20">
        <f t="shared" si="5"/>
        <v>68</v>
      </c>
      <c r="Q19" s="18" t="str">
        <f t="shared" si="6"/>
        <v>Den</v>
      </c>
      <c r="R19" s="18" t="str">
        <f t="shared" si="7"/>
        <v>2506</v>
      </c>
      <c r="S19" s="18" t="str">
        <f t="shared" si="8"/>
        <v>dennison crosswaite</v>
      </c>
      <c r="U19" s="18" t="str">
        <f t="shared" si="9"/>
        <v>CAMILLA CASTLE</v>
      </c>
      <c r="W19" s="18" t="str">
        <f t="shared" si="10"/>
        <v>New Zealand</v>
      </c>
      <c r="Y19" s="18">
        <f t="shared" si="11"/>
        <v>11</v>
      </c>
      <c r="Z19" s="20" t="str">
        <f t="shared" si="12"/>
        <v>ENNISON CR</v>
      </c>
      <c r="AB19" s="20" t="str">
        <f t="shared" si="13"/>
        <v>Ennison Cr</v>
      </c>
      <c r="AD19" s="20" t="str">
        <f t="shared" si="14"/>
        <v>*nison Cr</v>
      </c>
      <c r="AF19" s="20" t="str">
        <f t="shared" si="15"/>
        <v>25062506</v>
      </c>
    </row>
    <row r="20" spans="1:32">
      <c r="A20" s="5" t="s">
        <v>18</v>
      </c>
      <c r="B20" s="6" t="s">
        <v>46</v>
      </c>
      <c r="C20" s="6" t="s">
        <v>47</v>
      </c>
      <c r="D20" s="7">
        <v>44197</v>
      </c>
      <c r="E20" s="8">
        <v>2387</v>
      </c>
      <c r="F20" s="9">
        <v>134</v>
      </c>
      <c r="G20" s="10">
        <v>89</v>
      </c>
      <c r="I20" s="18" t="str">
        <f t="shared" si="1"/>
        <v>แปดสิบเก้าบาทถ้วน</v>
      </c>
      <c r="K20" s="20" t="b">
        <f t="shared" si="2"/>
        <v>0</v>
      </c>
      <c r="N20" s="18" t="str">
        <f t="shared" si="3"/>
        <v>Beverie MoffetCanada2387</v>
      </c>
      <c r="O20" s="20" t="str">
        <f t="shared" si="4"/>
        <v>$66.00</v>
      </c>
      <c r="P20" s="20">
        <f t="shared" si="5"/>
        <v>66</v>
      </c>
      <c r="Q20" s="18" t="str">
        <f t="shared" si="6"/>
        <v>Bev</v>
      </c>
      <c r="R20" s="18" t="str">
        <f t="shared" si="7"/>
        <v>2387</v>
      </c>
      <c r="S20" s="18" t="str">
        <f t="shared" si="8"/>
        <v>beverie moffet</v>
      </c>
      <c r="U20" s="18" t="str">
        <f t="shared" si="9"/>
        <v>DENNISON CROSSWAITE</v>
      </c>
      <c r="W20" s="18" t="str">
        <f t="shared" si="10"/>
        <v>Canada</v>
      </c>
      <c r="Y20" s="18">
        <f t="shared" si="11"/>
        <v>6</v>
      </c>
      <c r="Z20" s="20" t="str">
        <f t="shared" si="12"/>
        <v>EVERIE MOF</v>
      </c>
      <c r="AB20" s="20" t="str">
        <f t="shared" si="13"/>
        <v>Everie Mof</v>
      </c>
      <c r="AD20" s="20" t="str">
        <f t="shared" si="14"/>
        <v>*erie Mof</v>
      </c>
      <c r="AF20" s="20" t="str">
        <f t="shared" si="15"/>
        <v>23872387</v>
      </c>
    </row>
    <row r="21" spans="1:32">
      <c r="A21" s="11" t="s">
        <v>48</v>
      </c>
      <c r="B21" s="12" t="s">
        <v>14</v>
      </c>
      <c r="C21" s="12" t="s">
        <v>49</v>
      </c>
      <c r="D21" s="13">
        <v>44197</v>
      </c>
      <c r="E21" s="14">
        <v>7553</v>
      </c>
      <c r="F21" s="15">
        <v>67</v>
      </c>
      <c r="G21" s="16">
        <v>280</v>
      </c>
      <c r="I21" s="18" t="str">
        <f t="shared" si="1"/>
        <v>สองร้อยแปดสิบบาทถ้วน</v>
      </c>
      <c r="K21" s="20" t="b">
        <f t="shared" si="2"/>
        <v>0</v>
      </c>
      <c r="N21" s="18" t="str">
        <f t="shared" si="3"/>
        <v>Andria Kimpton   USA7553</v>
      </c>
      <c r="O21" s="20" t="str">
        <f t="shared" si="4"/>
        <v>$65.00</v>
      </c>
      <c r="P21" s="20">
        <f t="shared" si="5"/>
        <v>65</v>
      </c>
      <c r="Q21" s="18" t="str">
        <f t="shared" si="6"/>
        <v>And</v>
      </c>
      <c r="R21" s="18" t="str">
        <f t="shared" si="7"/>
        <v>7553</v>
      </c>
      <c r="S21" s="18" t="str">
        <f t="shared" si="8"/>
        <v>andria kimpton</v>
      </c>
      <c r="U21" s="18" t="str">
        <f t="shared" si="9"/>
        <v>BEVERIE MOFFET</v>
      </c>
      <c r="W21" s="18" t="str">
        <f t="shared" si="10"/>
        <v>USA</v>
      </c>
      <c r="Y21" s="18">
        <f t="shared" si="11"/>
        <v>3</v>
      </c>
      <c r="Z21" s="20" t="str">
        <f t="shared" si="12"/>
        <v>NDRIA KIMP</v>
      </c>
      <c r="AB21" s="20" t="str">
        <f t="shared" si="13"/>
        <v>Ndria Kimp</v>
      </c>
      <c r="AD21" s="20" t="str">
        <f t="shared" si="14"/>
        <v>*ria Kimp</v>
      </c>
      <c r="AF21" s="20" t="str">
        <f t="shared" si="15"/>
        <v>75537553</v>
      </c>
    </row>
    <row r="22" spans="1:32">
      <c r="A22" s="5" t="s">
        <v>36</v>
      </c>
      <c r="B22" s="6" t="s">
        <v>35</v>
      </c>
      <c r="C22" s="6" t="s">
        <v>50</v>
      </c>
      <c r="D22" s="7">
        <v>44197</v>
      </c>
      <c r="E22" s="8">
        <v>3409</v>
      </c>
      <c r="F22" s="9">
        <v>93</v>
      </c>
      <c r="G22" s="10">
        <v>171</v>
      </c>
      <c r="I22" s="18" t="str">
        <f t="shared" si="1"/>
        <v>หนึ่งร้อยเจ็ดสิบเอ็ดบาทถ้วน</v>
      </c>
      <c r="K22" s="20" t="b">
        <f t="shared" si="2"/>
        <v>0</v>
      </c>
      <c r="N22" s="18" t="str">
        <f t="shared" si="3"/>
        <v>Jehu Rudeforth   New Zealand3409</v>
      </c>
      <c r="O22" s="20" t="str">
        <f t="shared" si="4"/>
        <v>$74.00</v>
      </c>
      <c r="P22" s="20">
        <f t="shared" si="5"/>
        <v>74</v>
      </c>
      <c r="Q22" s="18" t="str">
        <f t="shared" si="6"/>
        <v>Jeh</v>
      </c>
      <c r="R22" s="18" t="str">
        <f t="shared" si="7"/>
        <v>3409</v>
      </c>
      <c r="S22" s="18" t="str">
        <f t="shared" si="8"/>
        <v>jehu rudeforth</v>
      </c>
      <c r="U22" s="18" t="str">
        <f t="shared" si="9"/>
        <v>ANDRIA KIMPTON</v>
      </c>
      <c r="W22" s="18" t="str">
        <f t="shared" si="10"/>
        <v>New Zealand</v>
      </c>
      <c r="Y22" s="18">
        <f t="shared" si="11"/>
        <v>11</v>
      </c>
      <c r="Z22" s="20" t="str">
        <f t="shared" si="12"/>
        <v>EHU RUDEFO</v>
      </c>
      <c r="AB22" s="20" t="str">
        <f t="shared" si="13"/>
        <v>Ehu Rudefo</v>
      </c>
      <c r="AD22" s="20" t="str">
        <f t="shared" si="14"/>
        <v>*u Rudefo</v>
      </c>
      <c r="AF22" s="20" t="str">
        <f t="shared" si="15"/>
        <v>34093409</v>
      </c>
    </row>
    <row r="23" spans="1:32">
      <c r="A23" s="11" t="s">
        <v>51</v>
      </c>
      <c r="B23" s="12" t="s">
        <v>14</v>
      </c>
      <c r="C23" s="12" t="s">
        <v>50</v>
      </c>
      <c r="D23" s="13">
        <v>44197</v>
      </c>
      <c r="E23" s="14">
        <v>3878</v>
      </c>
      <c r="F23" s="15">
        <v>24</v>
      </c>
      <c r="G23" s="16">
        <v>216</v>
      </c>
      <c r="I23" s="18" t="str">
        <f t="shared" si="1"/>
        <v>สองร้อยสิบหกบาทถ้วน</v>
      </c>
      <c r="K23" s="20" t="b">
        <f t="shared" si="2"/>
        <v>0</v>
      </c>
      <c r="N23" s="18" t="str">
        <f t="shared" si="3"/>
        <v>Kelci Walkden   USA3878</v>
      </c>
      <c r="O23" s="20" t="str">
        <f t="shared" si="4"/>
        <v>$75.00</v>
      </c>
      <c r="P23" s="20">
        <f t="shared" si="5"/>
        <v>75</v>
      </c>
      <c r="Q23" s="18" t="str">
        <f t="shared" si="6"/>
        <v>Kel</v>
      </c>
      <c r="R23" s="18" t="str">
        <f t="shared" si="7"/>
        <v>3878</v>
      </c>
      <c r="S23" s="18" t="str">
        <f t="shared" si="8"/>
        <v>kelci walkden</v>
      </c>
      <c r="U23" s="18" t="str">
        <f t="shared" si="9"/>
        <v>JEHU RUDEFORTH</v>
      </c>
      <c r="W23" s="18" t="str">
        <f t="shared" si="10"/>
        <v>USA</v>
      </c>
      <c r="Y23" s="18">
        <f t="shared" si="11"/>
        <v>3</v>
      </c>
      <c r="Z23" s="20" t="str">
        <f t="shared" si="12"/>
        <v>ELCI WALKD</v>
      </c>
      <c r="AB23" s="20" t="str">
        <f t="shared" si="13"/>
        <v>Elci Walkd</v>
      </c>
      <c r="AD23" s="20" t="str">
        <f t="shared" si="14"/>
        <v>*ci Walkd</v>
      </c>
      <c r="AF23" s="20" t="str">
        <f t="shared" si="15"/>
        <v>38783878</v>
      </c>
    </row>
    <row r="24" spans="1:32">
      <c r="A24" s="5" t="s">
        <v>13</v>
      </c>
      <c r="B24" s="6" t="s">
        <v>52</v>
      </c>
      <c r="C24" s="6" t="s">
        <v>9</v>
      </c>
      <c r="D24" s="7">
        <v>44197</v>
      </c>
      <c r="E24" s="8">
        <v>3052</v>
      </c>
      <c r="F24" s="9">
        <v>76</v>
      </c>
      <c r="G24" s="10">
        <v>204</v>
      </c>
      <c r="I24" s="18" t="str">
        <f t="shared" si="1"/>
        <v>สองร้อยสี่บาทถ้วน</v>
      </c>
      <c r="K24" s="20" t="b">
        <f t="shared" si="2"/>
        <v>0</v>
      </c>
      <c r="N24" s="18" t="str">
        <f t="shared" si="3"/>
        <v>Karlen McCaffrey  USA3052</v>
      </c>
      <c r="O24" s="20" t="str">
        <f t="shared" si="4"/>
        <v>$75.00</v>
      </c>
      <c r="P24" s="20">
        <f t="shared" si="5"/>
        <v>75</v>
      </c>
      <c r="Q24" s="18" t="str">
        <f t="shared" si="6"/>
        <v>Kar</v>
      </c>
      <c r="R24" s="18" t="str">
        <f t="shared" si="7"/>
        <v>3052</v>
      </c>
      <c r="S24" s="18" t="str">
        <f t="shared" si="8"/>
        <v>karlen mccaffrey</v>
      </c>
      <c r="U24" s="18" t="str">
        <f t="shared" si="9"/>
        <v>KELCI WALKDEN</v>
      </c>
      <c r="W24" s="18" t="str">
        <f t="shared" si="10"/>
        <v>USA</v>
      </c>
      <c r="Y24" s="18">
        <f t="shared" si="11"/>
        <v>3</v>
      </c>
      <c r="Z24" s="20" t="str">
        <f t="shared" si="12"/>
        <v>ARLEN MCCA</v>
      </c>
      <c r="AB24" s="20" t="str">
        <f t="shared" si="13"/>
        <v>Arlen Mcca</v>
      </c>
      <c r="AD24" s="20" t="str">
        <f t="shared" si="14"/>
        <v>*len Mcca</v>
      </c>
      <c r="AF24" s="20" t="str">
        <f t="shared" si="15"/>
        <v>30523052</v>
      </c>
    </row>
    <row r="25" spans="1:32">
      <c r="A25" s="11" t="s">
        <v>32</v>
      </c>
      <c r="B25" s="12" t="s">
        <v>33</v>
      </c>
      <c r="C25" s="12" t="s">
        <v>53</v>
      </c>
      <c r="D25" s="13">
        <v>44200</v>
      </c>
      <c r="E25" s="14">
        <v>19229</v>
      </c>
      <c r="F25" s="15">
        <v>64</v>
      </c>
      <c r="G25" s="16">
        <v>1013</v>
      </c>
      <c r="I25" s="18" t="str">
        <f t="shared" si="1"/>
        <v>หนึ่งพันสิบสามบาทถ้วน</v>
      </c>
      <c r="K25" s="20" t="b">
        <f t="shared" si="2"/>
        <v>0</v>
      </c>
      <c r="N25" s="18" t="str">
        <f t="shared" si="3"/>
        <v>Madelene Upcott USA19229</v>
      </c>
      <c r="O25" s="20" t="str">
        <f t="shared" si="4"/>
        <v>$77.00</v>
      </c>
      <c r="P25" s="20">
        <f t="shared" si="5"/>
        <v>77</v>
      </c>
      <c r="Q25" s="18" t="str">
        <f t="shared" si="6"/>
        <v>Mad</v>
      </c>
      <c r="R25" s="18" t="str">
        <f t="shared" si="7"/>
        <v>9229</v>
      </c>
      <c r="S25" s="18" t="str">
        <f t="shared" si="8"/>
        <v>madelene upcott</v>
      </c>
      <c r="U25" s="18" t="str">
        <f t="shared" si="9"/>
        <v>KARLEN MCCAFFREY</v>
      </c>
      <c r="W25" s="18" t="str">
        <f t="shared" si="10"/>
        <v>USA</v>
      </c>
      <c r="Y25" s="18">
        <f t="shared" si="11"/>
        <v>3</v>
      </c>
      <c r="Z25" s="20" t="str">
        <f t="shared" si="12"/>
        <v>ADELENE UP</v>
      </c>
      <c r="AB25" s="20" t="str">
        <f t="shared" si="13"/>
        <v>Adelene Up</v>
      </c>
      <c r="AD25" s="20" t="str">
        <f t="shared" si="14"/>
        <v>*elene Up</v>
      </c>
      <c r="AF25" s="20" t="str">
        <f t="shared" si="15"/>
        <v>92299229</v>
      </c>
    </row>
    <row r="26" spans="1:32">
      <c r="A26" s="5" t="s">
        <v>51</v>
      </c>
      <c r="B26" s="6" t="s">
        <v>54</v>
      </c>
      <c r="C26" s="6" t="s">
        <v>53</v>
      </c>
      <c r="D26" s="7">
        <v>44200</v>
      </c>
      <c r="E26" s="8">
        <v>1988</v>
      </c>
      <c r="F26" s="9">
        <v>179</v>
      </c>
      <c r="G26" s="10">
        <v>95</v>
      </c>
      <c r="I26" s="18" t="str">
        <f t="shared" si="1"/>
        <v>เก้าสิบห้าบาทถ้วน</v>
      </c>
      <c r="K26" s="20" t="b">
        <f t="shared" si="2"/>
        <v>0</v>
      </c>
      <c r="N26" s="18" t="str">
        <f t="shared" si="3"/>
        <v>Kelci Walkden  UK1988</v>
      </c>
      <c r="O26" s="20" t="str">
        <f t="shared" si="4"/>
        <v>$75.00</v>
      </c>
      <c r="P26" s="20">
        <f t="shared" si="5"/>
        <v>75</v>
      </c>
      <c r="Q26" s="18" t="str">
        <f t="shared" si="6"/>
        <v>Kel</v>
      </c>
      <c r="R26" s="18" t="str">
        <f t="shared" si="7"/>
        <v>1988</v>
      </c>
      <c r="S26" s="18" t="str">
        <f t="shared" si="8"/>
        <v>kelci walkden</v>
      </c>
      <c r="U26" s="18" t="str">
        <f t="shared" si="9"/>
        <v>MADELENE UPCOTT</v>
      </c>
      <c r="W26" s="18" t="str">
        <f t="shared" si="10"/>
        <v>UK</v>
      </c>
      <c r="Y26" s="18">
        <f t="shared" si="11"/>
        <v>2</v>
      </c>
      <c r="Z26" s="20" t="str">
        <f t="shared" si="12"/>
        <v>ELCI WALKD</v>
      </c>
      <c r="AB26" s="20" t="str">
        <f t="shared" si="13"/>
        <v>Elci Walkd</v>
      </c>
      <c r="AD26" s="20" t="str">
        <f t="shared" si="14"/>
        <v>*ci Walkd</v>
      </c>
      <c r="AF26" s="20" t="str">
        <f t="shared" si="15"/>
        <v>19881988</v>
      </c>
    </row>
    <row r="27" spans="1:32">
      <c r="A27" s="11" t="s">
        <v>13</v>
      </c>
      <c r="B27" s="12" t="s">
        <v>55</v>
      </c>
      <c r="C27" s="12" t="s">
        <v>39</v>
      </c>
      <c r="D27" s="13">
        <v>44200</v>
      </c>
      <c r="E27" s="14">
        <v>147</v>
      </c>
      <c r="F27" s="15">
        <v>9</v>
      </c>
      <c r="G27" s="16">
        <v>11</v>
      </c>
      <c r="I27" s="18" t="str">
        <f t="shared" si="1"/>
        <v>สิบเอ็ดบาทถ้วน</v>
      </c>
      <c r="K27" s="20" t="b">
        <f t="shared" si="2"/>
        <v>0</v>
      </c>
      <c r="N27" s="18" t="str">
        <f t="shared" si="3"/>
        <v>Karlen McCaffreyUK147</v>
      </c>
      <c r="O27" s="20" t="str">
        <f t="shared" si="4"/>
        <v>$75.00</v>
      </c>
      <c r="P27" s="20">
        <f t="shared" si="5"/>
        <v>75</v>
      </c>
      <c r="Q27" s="18" t="str">
        <f t="shared" si="6"/>
        <v>Kar</v>
      </c>
      <c r="R27" s="18" t="str">
        <f t="shared" si="7"/>
        <v>K147</v>
      </c>
      <c r="S27" s="18" t="str">
        <f t="shared" si="8"/>
        <v>karlen mccaffrey</v>
      </c>
      <c r="U27" s="18" t="str">
        <f t="shared" si="9"/>
        <v>KELCI WALKDEN</v>
      </c>
      <c r="W27" s="18" t="str">
        <f t="shared" si="10"/>
        <v>UK</v>
      </c>
      <c r="Y27" s="18">
        <f t="shared" si="11"/>
        <v>2</v>
      </c>
      <c r="Z27" s="20" t="str">
        <f t="shared" si="12"/>
        <v>ARLEN MCCA</v>
      </c>
      <c r="AB27" s="20" t="str">
        <f t="shared" si="13"/>
        <v>Arlen Mcca</v>
      </c>
      <c r="AD27" s="20" t="str">
        <f t="shared" si="14"/>
        <v>*len Mcca</v>
      </c>
      <c r="AF27" s="20" t="str">
        <f t="shared" si="15"/>
        <v>K147K147</v>
      </c>
    </row>
    <row r="28" spans="1:32">
      <c r="A28" s="5" t="s">
        <v>23</v>
      </c>
      <c r="B28" s="6" t="s">
        <v>54</v>
      </c>
      <c r="C28" s="6" t="s">
        <v>56</v>
      </c>
      <c r="D28" s="7">
        <v>44200</v>
      </c>
      <c r="E28" s="8">
        <v>2401</v>
      </c>
      <c r="F28" s="9">
        <v>407</v>
      </c>
      <c r="G28" s="10">
        <v>134</v>
      </c>
      <c r="I28" s="18" t="str">
        <f t="shared" si="1"/>
        <v>หนึ่งร้อยสามสิบสี่บาทถ้วน</v>
      </c>
      <c r="K28" s="20" t="b">
        <f t="shared" si="2"/>
        <v>0</v>
      </c>
      <c r="N28" s="18" t="str">
        <f t="shared" si="3"/>
        <v>Oby Sorrel  UK2401</v>
      </c>
      <c r="O28" s="20" t="str">
        <f t="shared" si="4"/>
        <v>$79.00</v>
      </c>
      <c r="P28" s="20">
        <f t="shared" si="5"/>
        <v>79</v>
      </c>
      <c r="Q28" s="18" t="str">
        <f t="shared" si="6"/>
        <v>Oby</v>
      </c>
      <c r="R28" s="18" t="str">
        <f t="shared" si="7"/>
        <v>2401</v>
      </c>
      <c r="S28" s="18" t="str">
        <f t="shared" si="8"/>
        <v>oby sorrel</v>
      </c>
      <c r="U28" s="18" t="str">
        <f t="shared" si="9"/>
        <v>KARLEN MCCAFFREY</v>
      </c>
      <c r="W28" s="18" t="str">
        <f t="shared" si="10"/>
        <v>UK</v>
      </c>
      <c r="Y28" s="18">
        <f t="shared" si="11"/>
        <v>2</v>
      </c>
      <c r="Z28" s="20" t="str">
        <f t="shared" si="12"/>
        <v>BY SORREL</v>
      </c>
      <c r="AB28" s="20" t="str">
        <f t="shared" si="13"/>
        <v>By Sorrel</v>
      </c>
      <c r="AD28" s="20" t="str">
        <f t="shared" si="14"/>
        <v>* Sorrel</v>
      </c>
      <c r="AF28" s="20" t="str">
        <f t="shared" si="15"/>
        <v>24012401</v>
      </c>
    </row>
    <row r="29" spans="1:32">
      <c r="A29" s="11" t="s">
        <v>57</v>
      </c>
      <c r="B29" s="12" t="s">
        <v>14</v>
      </c>
      <c r="C29" s="12" t="s">
        <v>29</v>
      </c>
      <c r="D29" s="13">
        <v>44200</v>
      </c>
      <c r="E29" s="14">
        <v>2814</v>
      </c>
      <c r="F29" s="15">
        <v>296</v>
      </c>
      <c r="G29" s="16">
        <v>94</v>
      </c>
      <c r="I29" s="18" t="str">
        <f t="shared" si="1"/>
        <v>เก้าสิบสี่บาทถ้วน</v>
      </c>
      <c r="K29" s="20" t="b">
        <f t="shared" si="2"/>
        <v>0</v>
      </c>
      <c r="N29" s="18" t="str">
        <f t="shared" si="3"/>
        <v>Husein Augar   USA2814</v>
      </c>
      <c r="O29" s="20" t="str">
        <f t="shared" si="4"/>
        <v>$72.00</v>
      </c>
      <c r="P29" s="20">
        <f t="shared" si="5"/>
        <v>72</v>
      </c>
      <c r="Q29" s="18" t="str">
        <f t="shared" si="6"/>
        <v>Hus</v>
      </c>
      <c r="R29" s="18" t="str">
        <f t="shared" si="7"/>
        <v>2814</v>
      </c>
      <c r="S29" s="18" t="str">
        <f t="shared" si="8"/>
        <v>husein augar</v>
      </c>
      <c r="U29" s="18" t="str">
        <f t="shared" si="9"/>
        <v>OBY SORREL</v>
      </c>
      <c r="W29" s="18" t="str">
        <f t="shared" si="10"/>
        <v>USA</v>
      </c>
      <c r="Y29" s="18">
        <f t="shared" si="11"/>
        <v>3</v>
      </c>
      <c r="Z29" s="20" t="str">
        <f t="shared" si="12"/>
        <v>USEIN AUGA</v>
      </c>
      <c r="AB29" s="20" t="str">
        <f t="shared" si="13"/>
        <v>Usein Auga</v>
      </c>
      <c r="AD29" s="20" t="str">
        <f t="shared" si="14"/>
        <v>*ein Auga</v>
      </c>
      <c r="AF29" s="20" t="str">
        <f t="shared" si="15"/>
        <v>28142814</v>
      </c>
    </row>
    <row r="30" spans="1:32">
      <c r="A30" s="5" t="s">
        <v>30</v>
      </c>
      <c r="B30" s="6" t="s">
        <v>54</v>
      </c>
      <c r="C30" s="6" t="s">
        <v>29</v>
      </c>
      <c r="D30" s="7">
        <v>44200</v>
      </c>
      <c r="E30" s="8">
        <v>5390</v>
      </c>
      <c r="F30" s="9">
        <v>61</v>
      </c>
      <c r="G30" s="10">
        <v>216</v>
      </c>
      <c r="I30" s="18" t="str">
        <f t="shared" si="1"/>
        <v>สองร้อยสิบหกบาทถ้วน</v>
      </c>
      <c r="K30" s="20" t="b">
        <f t="shared" si="2"/>
        <v>0</v>
      </c>
      <c r="N30" s="18" t="str">
        <f t="shared" si="3"/>
        <v>Curtice Advani  UK5390</v>
      </c>
      <c r="O30" s="20" t="str">
        <f t="shared" si="4"/>
        <v>$67.00</v>
      </c>
      <c r="P30" s="20">
        <f t="shared" si="5"/>
        <v>67</v>
      </c>
      <c r="Q30" s="18" t="str">
        <f t="shared" si="6"/>
        <v>Cur</v>
      </c>
      <c r="R30" s="18" t="str">
        <f t="shared" si="7"/>
        <v>5390</v>
      </c>
      <c r="S30" s="18" t="str">
        <f t="shared" si="8"/>
        <v>curtice advani</v>
      </c>
      <c r="U30" s="18" t="str">
        <f t="shared" si="9"/>
        <v>HUSEIN AUGAR</v>
      </c>
      <c r="W30" s="18" t="str">
        <f t="shared" si="10"/>
        <v>UK</v>
      </c>
      <c r="Y30" s="18">
        <f t="shared" si="11"/>
        <v>2</v>
      </c>
      <c r="Z30" s="20" t="str">
        <f t="shared" si="12"/>
        <v>URTICE ADV</v>
      </c>
      <c r="AB30" s="20" t="str">
        <f t="shared" si="13"/>
        <v>Urtice Adv</v>
      </c>
      <c r="AD30" s="20" t="str">
        <f t="shared" si="14"/>
        <v>*tice Adv</v>
      </c>
      <c r="AF30" s="20" t="str">
        <f t="shared" si="15"/>
        <v>53905390</v>
      </c>
    </row>
    <row r="31" spans="1:32">
      <c r="A31" s="11" t="s">
        <v>58</v>
      </c>
      <c r="B31" s="12" t="s">
        <v>46</v>
      </c>
      <c r="C31" s="12" t="s">
        <v>59</v>
      </c>
      <c r="D31" s="13">
        <v>44200</v>
      </c>
      <c r="E31" s="14">
        <v>3920</v>
      </c>
      <c r="F31" s="15">
        <v>16</v>
      </c>
      <c r="G31" s="16">
        <v>262</v>
      </c>
      <c r="I31" s="18" t="str">
        <f t="shared" si="1"/>
        <v>สองร้อยหกสิบสองบาทถ้วน</v>
      </c>
      <c r="K31" s="20" t="b">
        <f t="shared" si="2"/>
        <v>0</v>
      </c>
      <c r="N31" s="18" t="str">
        <f t="shared" si="3"/>
        <v>Van TuxwellCanada3920</v>
      </c>
      <c r="O31" s="20" t="str">
        <f t="shared" si="4"/>
        <v>$86.00</v>
      </c>
      <c r="P31" s="20">
        <f t="shared" si="5"/>
        <v>86</v>
      </c>
      <c r="Q31" s="18" t="str">
        <f t="shared" si="6"/>
        <v>Van</v>
      </c>
      <c r="R31" s="18" t="str">
        <f t="shared" si="7"/>
        <v>3920</v>
      </c>
      <c r="S31" s="18" t="str">
        <f t="shared" si="8"/>
        <v>van tuxwell</v>
      </c>
      <c r="U31" s="18" t="str">
        <f t="shared" si="9"/>
        <v>CURTICE ADVANI</v>
      </c>
      <c r="W31" s="18" t="str">
        <f t="shared" si="10"/>
        <v>Canada</v>
      </c>
      <c r="Y31" s="18">
        <f t="shared" si="11"/>
        <v>6</v>
      </c>
      <c r="Z31" s="20" t="str">
        <f t="shared" si="12"/>
        <v>AN TUXWELL</v>
      </c>
      <c r="AB31" s="20" t="str">
        <f t="shared" si="13"/>
        <v>An Tuxwell</v>
      </c>
      <c r="AD31" s="20" t="str">
        <f t="shared" si="14"/>
        <v>* Tuxwell</v>
      </c>
      <c r="AF31" s="20" t="str">
        <f t="shared" si="15"/>
        <v>39203920</v>
      </c>
    </row>
    <row r="32" spans="1:32">
      <c r="A32" s="5" t="s">
        <v>18</v>
      </c>
      <c r="B32" s="6" t="s">
        <v>46</v>
      </c>
      <c r="C32" s="6" t="s">
        <v>60</v>
      </c>
      <c r="D32" s="7">
        <v>44200</v>
      </c>
      <c r="E32" s="8">
        <v>7539</v>
      </c>
      <c r="F32" s="9">
        <v>502</v>
      </c>
      <c r="G32" s="10">
        <v>943</v>
      </c>
      <c r="I32" s="18" t="str">
        <f t="shared" si="1"/>
        <v>เก้าร้อยสี่สิบสามบาทถ้วน</v>
      </c>
      <c r="K32" s="20" t="b">
        <f t="shared" si="2"/>
        <v>0</v>
      </c>
      <c r="N32" s="18" t="str">
        <f t="shared" si="3"/>
        <v>Beverie MoffetCanada7539</v>
      </c>
      <c r="O32" s="20" t="str">
        <f t="shared" si="4"/>
        <v>$66.00</v>
      </c>
      <c r="P32" s="20">
        <f t="shared" si="5"/>
        <v>66</v>
      </c>
      <c r="Q32" s="18" t="str">
        <f t="shared" si="6"/>
        <v>Bev</v>
      </c>
      <c r="R32" s="18" t="str">
        <f t="shared" si="7"/>
        <v>7539</v>
      </c>
      <c r="S32" s="18" t="str">
        <f t="shared" si="8"/>
        <v>beverie moffet</v>
      </c>
      <c r="U32" s="18" t="str">
        <f t="shared" si="9"/>
        <v>VAN TUXWELL</v>
      </c>
      <c r="W32" s="18" t="str">
        <f t="shared" si="10"/>
        <v>Canada</v>
      </c>
      <c r="Y32" s="18">
        <f t="shared" si="11"/>
        <v>6</v>
      </c>
      <c r="Z32" s="20" t="str">
        <f t="shared" si="12"/>
        <v>EVERIE MOF</v>
      </c>
      <c r="AB32" s="20" t="str">
        <f t="shared" si="13"/>
        <v>Everie Mof</v>
      </c>
      <c r="AD32" s="20" t="str">
        <f t="shared" si="14"/>
        <v>*erie Mof</v>
      </c>
      <c r="AF32" s="20" t="str">
        <f t="shared" si="15"/>
        <v>75397539</v>
      </c>
    </row>
    <row r="33" spans="1:32">
      <c r="A33" s="11" t="s">
        <v>58</v>
      </c>
      <c r="B33" s="12" t="s">
        <v>40</v>
      </c>
      <c r="C33" s="12" t="s">
        <v>27</v>
      </c>
      <c r="D33" s="13">
        <v>44201</v>
      </c>
      <c r="E33" s="14">
        <v>17248</v>
      </c>
      <c r="F33" s="15">
        <v>163</v>
      </c>
      <c r="G33" s="16">
        <v>664</v>
      </c>
      <c r="I33" s="18" t="str">
        <f t="shared" si="1"/>
        <v>หกร้อยหกสิบสี่บาทถ้วน</v>
      </c>
      <c r="K33" s="20" t="b">
        <f t="shared" si="2"/>
        <v>0</v>
      </c>
      <c r="N33" s="18" t="str">
        <f t="shared" si="3"/>
        <v>Van Tuxwell  India17248</v>
      </c>
      <c r="O33" s="20" t="str">
        <f t="shared" si="4"/>
        <v>$86.00</v>
      </c>
      <c r="P33" s="20">
        <f t="shared" si="5"/>
        <v>86</v>
      </c>
      <c r="Q33" s="18" t="str">
        <f t="shared" si="6"/>
        <v>Van</v>
      </c>
      <c r="R33" s="18" t="str">
        <f t="shared" si="7"/>
        <v>7248</v>
      </c>
      <c r="S33" s="18" t="str">
        <f t="shared" si="8"/>
        <v>van tuxwell</v>
      </c>
      <c r="U33" s="18" t="str">
        <f t="shared" si="9"/>
        <v>BEVERIE MOFFET</v>
      </c>
      <c r="W33" s="18" t="str">
        <f t="shared" si="10"/>
        <v>India</v>
      </c>
      <c r="Y33" s="18">
        <f t="shared" si="11"/>
        <v>5</v>
      </c>
      <c r="Z33" s="20" t="str">
        <f t="shared" si="12"/>
        <v>AN TUXWELL</v>
      </c>
      <c r="AB33" s="20" t="str">
        <f t="shared" si="13"/>
        <v>An Tuxwell</v>
      </c>
      <c r="AD33" s="20" t="str">
        <f t="shared" si="14"/>
        <v>* Tuxwell</v>
      </c>
      <c r="AF33" s="20" t="str">
        <f t="shared" si="15"/>
        <v>72487248</v>
      </c>
    </row>
    <row r="34" spans="1:32">
      <c r="A34" s="5" t="s">
        <v>32</v>
      </c>
      <c r="B34" s="6" t="s">
        <v>54</v>
      </c>
      <c r="C34" s="6" t="s">
        <v>61</v>
      </c>
      <c r="D34" s="7">
        <v>44201</v>
      </c>
      <c r="E34" s="8">
        <v>1176</v>
      </c>
      <c r="F34" s="9">
        <v>152</v>
      </c>
      <c r="G34" s="10">
        <v>66</v>
      </c>
      <c r="I34" s="18" t="str">
        <f t="shared" si="1"/>
        <v>หกสิบหกบาทถ้วน</v>
      </c>
      <c r="K34" s="20" t="b">
        <f t="shared" si="2"/>
        <v>0</v>
      </c>
      <c r="N34" s="18" t="str">
        <f t="shared" si="3"/>
        <v>Madelene Upcott  UK1176</v>
      </c>
      <c r="O34" s="20" t="str">
        <f t="shared" si="4"/>
        <v>$77.00</v>
      </c>
      <c r="P34" s="20">
        <f t="shared" si="5"/>
        <v>77</v>
      </c>
      <c r="Q34" s="18" t="str">
        <f t="shared" si="6"/>
        <v>Mad</v>
      </c>
      <c r="R34" s="18" t="str">
        <f t="shared" si="7"/>
        <v>1176</v>
      </c>
      <c r="S34" s="18" t="str">
        <f t="shared" si="8"/>
        <v>madelene upcott</v>
      </c>
      <c r="U34" s="18" t="str">
        <f t="shared" si="9"/>
        <v>VAN TUXWELL</v>
      </c>
      <c r="W34" s="18" t="str">
        <f t="shared" si="10"/>
        <v>UK</v>
      </c>
      <c r="Y34" s="18">
        <f t="shared" si="11"/>
        <v>2</v>
      </c>
      <c r="Z34" s="20" t="str">
        <f t="shared" si="12"/>
        <v>ADELENE UP</v>
      </c>
      <c r="AB34" s="20" t="str">
        <f t="shared" si="13"/>
        <v>Adelene Up</v>
      </c>
      <c r="AD34" s="20" t="str">
        <f t="shared" si="14"/>
        <v>*elene Up</v>
      </c>
      <c r="AF34" s="20" t="str">
        <f t="shared" si="15"/>
        <v>11761176</v>
      </c>
    </row>
    <row r="35" spans="1:32">
      <c r="A35" s="11" t="s">
        <v>20</v>
      </c>
      <c r="B35" s="12" t="s">
        <v>62</v>
      </c>
      <c r="C35" s="12" t="s">
        <v>22</v>
      </c>
      <c r="D35" s="13">
        <v>44201</v>
      </c>
      <c r="E35" s="14">
        <v>9730</v>
      </c>
      <c r="F35" s="15">
        <v>361</v>
      </c>
      <c r="G35" s="16">
        <v>573</v>
      </c>
      <c r="I35" s="18" t="str">
        <f t="shared" si="1"/>
        <v>ห้าร้อยเจ็ดสิบสามบาทถ้วน</v>
      </c>
      <c r="K35" s="20" t="b">
        <f t="shared" si="2"/>
        <v>0</v>
      </c>
      <c r="N35" s="18" t="str">
        <f t="shared" si="3"/>
        <v>Rafaelita Blaksland Australia9730</v>
      </c>
      <c r="O35" s="20" t="str">
        <f t="shared" si="4"/>
        <v>$82.00</v>
      </c>
      <c r="P35" s="20">
        <f t="shared" si="5"/>
        <v>82</v>
      </c>
      <c r="Q35" s="18" t="str">
        <f t="shared" si="6"/>
        <v>Raf</v>
      </c>
      <c r="R35" s="18" t="str">
        <f t="shared" si="7"/>
        <v>9730</v>
      </c>
      <c r="S35" s="18" t="str">
        <f t="shared" si="8"/>
        <v>rafaelita blaksland</v>
      </c>
      <c r="U35" s="18" t="str">
        <f t="shared" si="9"/>
        <v>MADELENE UPCOTT</v>
      </c>
      <c r="W35" s="18" t="str">
        <f t="shared" si="10"/>
        <v>Australia</v>
      </c>
      <c r="Y35" s="18">
        <f t="shared" si="11"/>
        <v>9</v>
      </c>
      <c r="Z35" s="20" t="str">
        <f t="shared" si="12"/>
        <v>AFAELITA B</v>
      </c>
      <c r="AB35" s="20" t="str">
        <f t="shared" si="13"/>
        <v>Afaelita B</v>
      </c>
      <c r="AD35" s="20" t="str">
        <f t="shared" si="14"/>
        <v>*aelita B</v>
      </c>
      <c r="AF35" s="20" t="str">
        <f t="shared" si="15"/>
        <v>97309730</v>
      </c>
    </row>
    <row r="36" spans="1:32">
      <c r="A36" s="5" t="s">
        <v>63</v>
      </c>
      <c r="B36" s="6" t="s">
        <v>35</v>
      </c>
      <c r="C36" s="6" t="s">
        <v>22</v>
      </c>
      <c r="D36" s="7">
        <v>44201</v>
      </c>
      <c r="E36" s="8">
        <v>2226</v>
      </c>
      <c r="F36" s="9">
        <v>129</v>
      </c>
      <c r="G36" s="10">
        <v>140</v>
      </c>
      <c r="I36" s="18" t="str">
        <f t="shared" si="1"/>
        <v>หนึ่งร้อยสี่สิบบาทถ้วน</v>
      </c>
      <c r="K36" s="20" t="b">
        <f t="shared" si="2"/>
        <v>0</v>
      </c>
      <c r="N36" s="18" t="str">
        <f>CONCATENATE(A36,B36,E36)</f>
        <v>Marney O'Breen   New Zealand2226</v>
      </c>
      <c r="O36" s="20" t="str">
        <f t="shared" si="4"/>
        <v>$77.00</v>
      </c>
      <c r="P36" s="20">
        <f t="shared" si="5"/>
        <v>77</v>
      </c>
      <c r="Q36" s="18" t="str">
        <f t="shared" si="6"/>
        <v>Mar</v>
      </c>
      <c r="R36" s="18" t="str">
        <f t="shared" si="7"/>
        <v>2226</v>
      </c>
      <c r="S36" s="18" t="str">
        <f t="shared" si="8"/>
        <v>marney o'breen</v>
      </c>
      <c r="U36" s="18" t="str">
        <f t="shared" si="9"/>
        <v>RAFAELITA BLAKSLAND</v>
      </c>
      <c r="W36" s="18" t="str">
        <f t="shared" si="10"/>
        <v>New Zealand</v>
      </c>
      <c r="Y36" s="18">
        <f t="shared" si="11"/>
        <v>11</v>
      </c>
      <c r="Z36" s="20" t="str">
        <f t="shared" si="12"/>
        <v>ARNEY O'BR</v>
      </c>
      <c r="AB36" s="20" t="str">
        <f t="shared" si="13"/>
        <v>Arney O'Br</v>
      </c>
      <c r="AD36" s="20" t="str">
        <f t="shared" si="14"/>
        <v>*ney O'Br</v>
      </c>
      <c r="AF36" s="20" t="str">
        <f t="shared" si="15"/>
        <v>22262226</v>
      </c>
    </row>
    <row r="37" spans="1:32">
      <c r="A37" s="11" t="s">
        <v>32</v>
      </c>
      <c r="B37" s="12" t="s">
        <v>55</v>
      </c>
      <c r="C37" s="12" t="s">
        <v>56</v>
      </c>
      <c r="D37" s="13">
        <v>44201</v>
      </c>
      <c r="E37" s="14">
        <v>7063</v>
      </c>
      <c r="F37" s="15">
        <v>250</v>
      </c>
      <c r="G37" s="16">
        <v>643</v>
      </c>
      <c r="I37" s="18" t="str">
        <f t="shared" si="1"/>
        <v>หกร้อยสี่สิบสามบาทถ้วน</v>
      </c>
      <c r="K37" s="20" t="b">
        <f t="shared" si="2"/>
        <v>0</v>
      </c>
      <c r="N37" s="18" t="str">
        <f t="shared" si="3"/>
        <v>Madelene UpcottUK7063</v>
      </c>
      <c r="O37" s="20" t="str">
        <f t="shared" si="4"/>
        <v>$77.00</v>
      </c>
      <c r="P37" s="20">
        <f t="shared" si="5"/>
        <v>77</v>
      </c>
      <c r="Q37" s="18" t="str">
        <f t="shared" si="6"/>
        <v>Mad</v>
      </c>
      <c r="R37" s="18" t="str">
        <f t="shared" si="7"/>
        <v>7063</v>
      </c>
      <c r="S37" s="18" t="str">
        <f t="shared" si="8"/>
        <v>madelene upcott</v>
      </c>
      <c r="U37" s="18" t="str">
        <f t="shared" si="9"/>
        <v>MARNEY O'BREEN</v>
      </c>
      <c r="W37" s="18" t="str">
        <f t="shared" si="10"/>
        <v>UK</v>
      </c>
      <c r="Y37" s="18">
        <f t="shared" si="11"/>
        <v>2</v>
      </c>
      <c r="Z37" s="20" t="str">
        <f t="shared" si="12"/>
        <v>ADELENE UP</v>
      </c>
      <c r="AB37" s="20" t="str">
        <f t="shared" si="13"/>
        <v>Adelene Up</v>
      </c>
      <c r="AD37" s="20" t="str">
        <f t="shared" si="14"/>
        <v>*elene Up</v>
      </c>
      <c r="AF37" s="20" t="str">
        <f t="shared" si="15"/>
        <v>70637063</v>
      </c>
    </row>
    <row r="38" spans="1:32">
      <c r="A38" s="5" t="s">
        <v>64</v>
      </c>
      <c r="B38" s="6" t="s">
        <v>16</v>
      </c>
      <c r="C38" s="6" t="s">
        <v>42</v>
      </c>
      <c r="D38" s="7">
        <v>44201</v>
      </c>
      <c r="E38" s="8">
        <v>7399</v>
      </c>
      <c r="F38" s="9">
        <v>420</v>
      </c>
      <c r="G38" s="10">
        <v>275</v>
      </c>
      <c r="I38" s="18" t="str">
        <f t="shared" si="1"/>
        <v>สองร้อยเจ็ดสิบห้าบาทถ้วน</v>
      </c>
      <c r="K38" s="20" t="b">
        <f>EXACT(G38,F38)</f>
        <v>0</v>
      </c>
      <c r="N38" s="18" t="str">
        <f t="shared" si="3"/>
        <v>Kaine PadlyNew Zealand7399</v>
      </c>
      <c r="O38" s="20" t="str">
        <f t="shared" si="4"/>
        <v>$75.00</v>
      </c>
      <c r="P38" s="20">
        <f t="shared" si="5"/>
        <v>75</v>
      </c>
      <c r="Q38" s="18" t="str">
        <f t="shared" si="6"/>
        <v>Kai</v>
      </c>
      <c r="R38" s="18" t="str">
        <f t="shared" si="7"/>
        <v>7399</v>
      </c>
      <c r="S38" s="18" t="str">
        <f t="shared" si="8"/>
        <v>kaine padly</v>
      </c>
      <c r="U38" s="18" t="str">
        <f t="shared" si="9"/>
        <v>MADELENE UPCOTT</v>
      </c>
      <c r="W38" s="18" t="str">
        <f t="shared" si="10"/>
        <v>New Zealand</v>
      </c>
      <c r="Y38" s="18">
        <f t="shared" si="11"/>
        <v>11</v>
      </c>
      <c r="Z38" s="20" t="str">
        <f t="shared" si="12"/>
        <v>AINE PADLY</v>
      </c>
      <c r="AB38" s="20" t="str">
        <f t="shared" si="13"/>
        <v>Aine Padly</v>
      </c>
      <c r="AD38" s="20" t="str">
        <f t="shared" si="14"/>
        <v>*ne Padly</v>
      </c>
      <c r="AF38" s="20" t="str">
        <f t="shared" si="15"/>
        <v>73997399</v>
      </c>
    </row>
    <row r="39" spans="1:32">
      <c r="A39" s="11" t="s">
        <v>34</v>
      </c>
      <c r="B39" s="12" t="s">
        <v>33</v>
      </c>
      <c r="C39" s="12" t="s">
        <v>39</v>
      </c>
      <c r="D39" s="13">
        <v>44201</v>
      </c>
      <c r="E39" s="14">
        <v>4284</v>
      </c>
      <c r="F39" s="15">
        <v>230</v>
      </c>
      <c r="G39" s="16">
        <v>306</v>
      </c>
      <c r="I39" s="18" t="str">
        <f t="shared" si="1"/>
        <v>สามร้อยหกบาทถ้วน</v>
      </c>
      <c r="K39" s="20" t="b">
        <f t="shared" si="2"/>
        <v>0</v>
      </c>
      <c r="N39" s="18" t="str">
        <f t="shared" si="3"/>
        <v>Wilone O'Kielt USA4284</v>
      </c>
      <c r="O39" s="20" t="str">
        <f t="shared" si="4"/>
        <v>$87.00</v>
      </c>
      <c r="P39" s="20">
        <f t="shared" si="5"/>
        <v>87</v>
      </c>
      <c r="Q39" s="18" t="str">
        <f t="shared" si="6"/>
        <v>Wil</v>
      </c>
      <c r="R39" s="18" t="str">
        <f t="shared" si="7"/>
        <v>4284</v>
      </c>
      <c r="S39" s="18" t="str">
        <f t="shared" si="8"/>
        <v>wilone o'kielt</v>
      </c>
      <c r="U39" s="18" t="str">
        <f t="shared" si="9"/>
        <v>KAINE PADLY</v>
      </c>
      <c r="W39" s="18" t="str">
        <f t="shared" si="10"/>
        <v>USA</v>
      </c>
      <c r="Y39" s="18">
        <f t="shared" si="11"/>
        <v>3</v>
      </c>
      <c r="Z39" s="20" t="str">
        <f t="shared" si="12"/>
        <v>ILONE O'KI</v>
      </c>
      <c r="AB39" s="20" t="str">
        <f t="shared" si="13"/>
        <v>Ilone O'Ki</v>
      </c>
      <c r="AD39" s="20" t="str">
        <f t="shared" si="14"/>
        <v>*one O'Ki</v>
      </c>
      <c r="AF39" s="20" t="str">
        <f t="shared" si="15"/>
        <v>42844284</v>
      </c>
    </row>
    <row r="40" spans="1:32">
      <c r="A40" s="5" t="s">
        <v>64</v>
      </c>
      <c r="B40" s="6" t="s">
        <v>35</v>
      </c>
      <c r="C40" s="6" t="s">
        <v>9</v>
      </c>
      <c r="D40" s="7">
        <v>44201</v>
      </c>
      <c r="E40" s="8">
        <v>4865</v>
      </c>
      <c r="F40" s="9">
        <v>168</v>
      </c>
      <c r="G40" s="10">
        <v>271</v>
      </c>
      <c r="I40" s="18" t="str">
        <f t="shared" si="1"/>
        <v>สองร้อยเจ็ดสิบเอ็ดบาทถ้วน</v>
      </c>
      <c r="K40" s="20" t="b">
        <f t="shared" si="2"/>
        <v>0</v>
      </c>
      <c r="N40" s="18" t="str">
        <f t="shared" si="3"/>
        <v>Kaine Padly   New Zealand4865</v>
      </c>
      <c r="O40" s="20" t="str">
        <f t="shared" si="4"/>
        <v>$75.00</v>
      </c>
      <c r="P40" s="20">
        <f t="shared" si="5"/>
        <v>75</v>
      </c>
      <c r="Q40" s="18" t="str">
        <f t="shared" si="6"/>
        <v>Kai</v>
      </c>
      <c r="R40" s="18" t="str">
        <f t="shared" si="7"/>
        <v>4865</v>
      </c>
      <c r="S40" s="18" t="str">
        <f t="shared" si="8"/>
        <v>kaine padly</v>
      </c>
      <c r="U40" s="18" t="str">
        <f t="shared" si="9"/>
        <v>WILONE O'KIELT</v>
      </c>
      <c r="W40" s="18" t="str">
        <f t="shared" si="10"/>
        <v>New Zealand</v>
      </c>
      <c r="Y40" s="18">
        <f t="shared" si="11"/>
        <v>11</v>
      </c>
      <c r="Z40" s="20" t="str">
        <f t="shared" si="12"/>
        <v>AINE PADLY</v>
      </c>
      <c r="AB40" s="20" t="str">
        <f t="shared" si="13"/>
        <v>Aine Padly</v>
      </c>
      <c r="AD40" s="20" t="str">
        <f t="shared" si="14"/>
        <v>*ne Padly</v>
      </c>
      <c r="AF40" s="20" t="str">
        <f t="shared" si="15"/>
        <v>48654865</v>
      </c>
    </row>
    <row r="41" spans="1:32">
      <c r="A41" s="11" t="s">
        <v>30</v>
      </c>
      <c r="B41" s="12" t="s">
        <v>8</v>
      </c>
      <c r="C41" s="12" t="s">
        <v>60</v>
      </c>
      <c r="D41" s="13">
        <v>44201</v>
      </c>
      <c r="E41" s="14">
        <v>3780</v>
      </c>
      <c r="F41" s="15">
        <v>111</v>
      </c>
      <c r="G41" s="16">
        <v>315</v>
      </c>
      <c r="I41" s="18" t="str">
        <f t="shared" si="1"/>
        <v>สามร้อยสิบห้าบาทถ้วน</v>
      </c>
      <c r="K41" s="20" t="b">
        <f t="shared" si="2"/>
        <v>0</v>
      </c>
      <c r="N41" s="18" t="str">
        <f t="shared" si="3"/>
        <v>Curtice Advani  New Zealand3780</v>
      </c>
      <c r="O41" s="20" t="str">
        <f t="shared" si="4"/>
        <v>$67.00</v>
      </c>
      <c r="P41" s="20">
        <f t="shared" si="5"/>
        <v>67</v>
      </c>
      <c r="Q41" s="18" t="str">
        <f t="shared" si="6"/>
        <v>Cur</v>
      </c>
      <c r="R41" s="18" t="str">
        <f t="shared" si="7"/>
        <v>3780</v>
      </c>
      <c r="S41" s="18" t="str">
        <f t="shared" si="8"/>
        <v>curtice advani</v>
      </c>
      <c r="U41" s="18" t="str">
        <f t="shared" si="9"/>
        <v>KAINE PADLY</v>
      </c>
      <c r="W41" s="18" t="str">
        <f t="shared" si="10"/>
        <v>New Zealand</v>
      </c>
      <c r="Y41" s="18">
        <f t="shared" si="11"/>
        <v>11</v>
      </c>
      <c r="Z41" s="20" t="str">
        <f t="shared" si="12"/>
        <v>URTICE ADV</v>
      </c>
      <c r="AB41" s="20" t="str">
        <f t="shared" si="13"/>
        <v>Urtice Adv</v>
      </c>
      <c r="AD41" s="20" t="str">
        <f t="shared" si="14"/>
        <v>*tice Adv</v>
      </c>
      <c r="AF41" s="20" t="str">
        <f t="shared" si="15"/>
        <v>37803780</v>
      </c>
    </row>
    <row r="42" spans="1:32">
      <c r="A42" s="5" t="s">
        <v>65</v>
      </c>
      <c r="B42" s="6" t="s">
        <v>66</v>
      </c>
      <c r="C42" s="6" t="s">
        <v>39</v>
      </c>
      <c r="D42" s="7">
        <v>44201</v>
      </c>
      <c r="E42" s="8">
        <v>3059</v>
      </c>
      <c r="F42" s="9">
        <v>484</v>
      </c>
      <c r="G42" s="10">
        <v>279</v>
      </c>
      <c r="I42" s="18" t="str">
        <f t="shared" si="1"/>
        <v>สองร้อยเจ็ดสิบเก้าบาทถ้วน</v>
      </c>
      <c r="K42" s="20" t="b">
        <f t="shared" si="2"/>
        <v>0</v>
      </c>
      <c r="N42" s="18" t="str">
        <f>CONCATENATE(A42,B42,E42)</f>
        <v>Jan Morforth India3059</v>
      </c>
      <c r="O42" s="20" t="str">
        <f t="shared" si="4"/>
        <v>$74.00</v>
      </c>
      <c r="P42" s="20">
        <f t="shared" si="5"/>
        <v>74</v>
      </c>
      <c r="Q42" s="18" t="str">
        <f t="shared" si="6"/>
        <v>Jan</v>
      </c>
      <c r="R42" s="18" t="str">
        <f t="shared" si="7"/>
        <v>3059</v>
      </c>
      <c r="S42" s="18" t="str">
        <f t="shared" si="8"/>
        <v>jan morforth</v>
      </c>
      <c r="U42" s="18" t="str">
        <f t="shared" si="9"/>
        <v>CURTICE ADVANI</v>
      </c>
      <c r="W42" s="18" t="str">
        <f t="shared" si="10"/>
        <v>India</v>
      </c>
      <c r="Y42" s="18">
        <f t="shared" si="11"/>
        <v>5</v>
      </c>
      <c r="Z42" s="20" t="str">
        <f t="shared" si="12"/>
        <v>AN MORFORT</v>
      </c>
      <c r="AB42" s="20" t="str">
        <f t="shared" si="13"/>
        <v>An Morfort</v>
      </c>
      <c r="AD42" s="20" t="str">
        <f t="shared" si="14"/>
        <v>* Morfort</v>
      </c>
      <c r="AF42" s="20" t="str">
        <f t="shared" si="15"/>
        <v>30593059</v>
      </c>
    </row>
    <row r="43" spans="1:32">
      <c r="A43" s="11" t="s">
        <v>57</v>
      </c>
      <c r="B43" s="12" t="s">
        <v>54</v>
      </c>
      <c r="C43" s="12" t="s">
        <v>42</v>
      </c>
      <c r="D43" s="13">
        <v>44201</v>
      </c>
      <c r="E43" s="14">
        <v>6622</v>
      </c>
      <c r="F43" s="15">
        <v>57</v>
      </c>
      <c r="G43" s="16">
        <v>276</v>
      </c>
      <c r="I43" s="18" t="str">
        <f t="shared" si="1"/>
        <v>สองร้อยเจ็ดสิบหกบาทถ้วน</v>
      </c>
      <c r="K43" s="20" t="b">
        <f t="shared" si="2"/>
        <v>0</v>
      </c>
      <c r="N43" s="18" t="str">
        <f t="shared" si="3"/>
        <v>Husein Augar  UK6622</v>
      </c>
      <c r="O43" s="20" t="str">
        <f t="shared" si="4"/>
        <v>$72.00</v>
      </c>
      <c r="P43" s="20">
        <f t="shared" si="5"/>
        <v>72</v>
      </c>
      <c r="Q43" s="18" t="str">
        <f t="shared" si="6"/>
        <v>Hus</v>
      </c>
      <c r="R43" s="18" t="str">
        <f t="shared" si="7"/>
        <v>6622</v>
      </c>
      <c r="S43" s="18" t="str">
        <f t="shared" si="8"/>
        <v>husein augar</v>
      </c>
      <c r="U43" s="18" t="str">
        <f t="shared" si="9"/>
        <v>JAN MORFORTH</v>
      </c>
      <c r="W43" s="18" t="str">
        <f t="shared" si="10"/>
        <v>UK</v>
      </c>
      <c r="Y43" s="18">
        <f t="shared" si="11"/>
        <v>2</v>
      </c>
      <c r="Z43" s="20" t="str">
        <f t="shared" si="12"/>
        <v>USEIN AUGA</v>
      </c>
      <c r="AB43" s="20" t="str">
        <f t="shared" si="13"/>
        <v>Usein Auga</v>
      </c>
      <c r="AD43" s="20" t="str">
        <f t="shared" si="14"/>
        <v>*ein Auga</v>
      </c>
      <c r="AF43" s="20" t="str">
        <f t="shared" si="15"/>
        <v>66226622</v>
      </c>
    </row>
    <row r="44" spans="1:32">
      <c r="A44" s="5" t="s">
        <v>34</v>
      </c>
      <c r="B44" s="6" t="s">
        <v>67</v>
      </c>
      <c r="C44" s="6" t="s">
        <v>68</v>
      </c>
      <c r="D44" s="7">
        <v>44202</v>
      </c>
      <c r="E44" s="8">
        <v>644</v>
      </c>
      <c r="F44" s="9">
        <v>116</v>
      </c>
      <c r="G44" s="10">
        <v>34</v>
      </c>
      <c r="I44" s="18" t="str">
        <f>BAHTTEXT(G44)</f>
        <v>สามสิบสี่บาทถ้วน</v>
      </c>
      <c r="K44" s="20" t="b">
        <f t="shared" si="2"/>
        <v>0</v>
      </c>
      <c r="N44" s="18" t="str">
        <f t="shared" si="3"/>
        <v>Wilone O'KieltIndia644</v>
      </c>
      <c r="O44" s="20" t="str">
        <f t="shared" si="4"/>
        <v>$87.00</v>
      </c>
      <c r="P44" s="20">
        <f t="shared" si="5"/>
        <v>87</v>
      </c>
      <c r="Q44" s="18" t="str">
        <f t="shared" si="6"/>
        <v>Wil</v>
      </c>
      <c r="R44" s="18" t="str">
        <f t="shared" si="7"/>
        <v>a644</v>
      </c>
      <c r="S44" s="18" t="str">
        <f t="shared" si="8"/>
        <v>wilone o'kielt</v>
      </c>
      <c r="U44" s="18" t="str">
        <f t="shared" si="9"/>
        <v>HUSEIN AUGAR</v>
      </c>
      <c r="W44" s="18" t="str">
        <f>TRIM(B44)</f>
        <v>India</v>
      </c>
      <c r="Y44" s="18">
        <f t="shared" si="11"/>
        <v>5</v>
      </c>
      <c r="Z44" s="20" t="str">
        <f t="shared" si="12"/>
        <v/>
      </c>
      <c r="AB44" s="20" t="str">
        <f t="shared" si="13"/>
        <v/>
      </c>
    </row>
    <row r="45" spans="1:32">
      <c r="D45" s="13"/>
      <c r="E45" s="14"/>
      <c r="F45" s="15"/>
      <c r="G45" s="16"/>
      <c r="N45" s="18" t="str">
        <f>CONCATENATE(A45,B45,E45)</f>
        <v/>
      </c>
    </row>
    <row r="46" spans="1:32">
      <c r="D46" s="13"/>
      <c r="E46" s="13"/>
      <c r="F46" s="13"/>
      <c r="G46" s="13"/>
      <c r="N46" s="18" t="str">
        <f t="shared" si="3"/>
        <v/>
      </c>
    </row>
    <row r="47" spans="1:32">
      <c r="D47" s="13"/>
      <c r="E47" s="14"/>
      <c r="F47" s="15"/>
      <c r="G47" s="16"/>
      <c r="N47" s="18" t="str">
        <f t="shared" si="3"/>
        <v/>
      </c>
    </row>
    <row r="48" spans="1:32">
      <c r="D48" s="10"/>
      <c r="E48" s="10"/>
      <c r="F48" s="10"/>
      <c r="G48" s="10"/>
    </row>
    <row r="49" spans="1:13">
      <c r="D49" s="10"/>
      <c r="E49" s="10"/>
      <c r="F49" s="10"/>
      <c r="G49" s="10"/>
    </row>
    <row r="50" spans="1:13">
      <c r="D50" s="10"/>
      <c r="E50" s="10"/>
      <c r="F50" s="10"/>
      <c r="G50" s="10"/>
    </row>
    <row r="51" spans="1:13">
      <c r="D51" s="10"/>
      <c r="E51" s="10"/>
      <c r="F51" s="10"/>
      <c r="G51" s="10"/>
      <c r="L51" s="22" t="s">
        <v>119</v>
      </c>
    </row>
    <row r="52" spans="1:13">
      <c r="D52" s="10"/>
      <c r="E52" s="10"/>
      <c r="F52" s="10"/>
      <c r="G52" s="10"/>
      <c r="I52" s="22" t="s">
        <v>118</v>
      </c>
      <c r="K52">
        <v>1234.567</v>
      </c>
      <c r="L52" t="str">
        <f>FIXED(K52,2)</f>
        <v>1,234.57</v>
      </c>
    </row>
    <row r="53" spans="1:13">
      <c r="A53" s="22" t="s">
        <v>3</v>
      </c>
      <c r="B53" s="22" t="s">
        <v>90</v>
      </c>
      <c r="C53" s="22" t="s">
        <v>91</v>
      </c>
      <c r="D53" s="22" t="s">
        <v>97</v>
      </c>
      <c r="F53" s="10"/>
      <c r="G53" s="27" t="s">
        <v>110</v>
      </c>
      <c r="H53" s="20" t="s">
        <v>115</v>
      </c>
      <c r="I53" t="b">
        <f>EXACT(G53,H53)</f>
        <v>0</v>
      </c>
      <c r="K53">
        <v>-1234.567</v>
      </c>
      <c r="L53" s="20" t="str">
        <f>FIXED(K53,-1)</f>
        <v>-1,230</v>
      </c>
    </row>
    <row r="54" spans="1:13">
      <c r="A54" s="21">
        <v>44204</v>
      </c>
      <c r="B54">
        <v>1001</v>
      </c>
      <c r="C54" t="str">
        <f t="shared" ref="C54:C75" si="16">CONCATENATE(A54,B54)</f>
        <v>442041001</v>
      </c>
      <c r="D54" t="str">
        <f>TEXT(A54,"dd-mm-yyyy")&amp;"  "&amp;B54</f>
        <v>08-01-2021  1001</v>
      </c>
      <c r="F54" s="10"/>
      <c r="G54" s="27" t="s">
        <v>111</v>
      </c>
      <c r="H54" s="20" t="s">
        <v>116</v>
      </c>
      <c r="I54" s="20" t="b">
        <f t="shared" ref="I54:I57" si="17">EXACT(G54,H54)</f>
        <v>0</v>
      </c>
      <c r="K54">
        <v>44.332000000000001</v>
      </c>
      <c r="L54" t="str">
        <f>FIXED(K54,3)</f>
        <v>44.332</v>
      </c>
    </row>
    <row r="55" spans="1:13">
      <c r="A55" s="13">
        <v>44204</v>
      </c>
      <c r="B55" s="18">
        <v>1002</v>
      </c>
      <c r="C55" s="18" t="str">
        <f t="shared" si="16"/>
        <v>442041002</v>
      </c>
      <c r="F55" s="10"/>
      <c r="G55" s="27" t="s">
        <v>112</v>
      </c>
      <c r="H55" s="20" t="s">
        <v>117</v>
      </c>
      <c r="I55" s="20" t="b">
        <f t="shared" si="17"/>
        <v>0</v>
      </c>
    </row>
    <row r="56" spans="1:13">
      <c r="A56" s="7">
        <v>44204</v>
      </c>
      <c r="B56" s="18">
        <v>1003</v>
      </c>
      <c r="C56" s="18" t="str">
        <f t="shared" si="16"/>
        <v>442041003</v>
      </c>
      <c r="F56" s="10"/>
      <c r="G56" s="27" t="s">
        <v>114</v>
      </c>
      <c r="H56" s="20" t="s">
        <v>114</v>
      </c>
      <c r="I56" s="20" t="b">
        <f t="shared" si="17"/>
        <v>1</v>
      </c>
    </row>
    <row r="57" spans="1:13">
      <c r="A57" s="13">
        <v>44204</v>
      </c>
      <c r="B57" s="18">
        <v>1004</v>
      </c>
      <c r="C57" s="18" t="str">
        <f t="shared" si="16"/>
        <v>442041004</v>
      </c>
      <c r="F57" s="10"/>
      <c r="G57" s="27" t="s">
        <v>113</v>
      </c>
      <c r="I57" s="20" t="b">
        <f t="shared" si="17"/>
        <v>0</v>
      </c>
    </row>
    <row r="58" spans="1:13">
      <c r="A58" s="7">
        <v>44204</v>
      </c>
      <c r="B58" s="18">
        <v>1005</v>
      </c>
      <c r="C58" s="18" t="str">
        <f t="shared" si="16"/>
        <v>442041005</v>
      </c>
      <c r="F58" s="10"/>
      <c r="G58" s="10"/>
    </row>
    <row r="59" spans="1:13">
      <c r="A59" s="13">
        <v>44204</v>
      </c>
      <c r="B59" s="18">
        <v>1006</v>
      </c>
      <c r="C59" s="18" t="str">
        <f t="shared" si="16"/>
        <v>442041006</v>
      </c>
      <c r="F59" s="10"/>
      <c r="G59" s="10"/>
    </row>
    <row r="60" spans="1:13">
      <c r="A60" s="7">
        <v>44204</v>
      </c>
      <c r="B60" s="18">
        <v>1007</v>
      </c>
      <c r="C60" s="18" t="str">
        <f t="shared" si="16"/>
        <v>442041007</v>
      </c>
      <c r="F60" s="10"/>
      <c r="G60" s="10"/>
    </row>
    <row r="61" spans="1:13">
      <c r="A61" s="13">
        <v>44204</v>
      </c>
      <c r="B61" s="18">
        <v>1008</v>
      </c>
      <c r="C61" s="18" t="str">
        <f t="shared" si="16"/>
        <v>442041008</v>
      </c>
      <c r="F61" s="10"/>
      <c r="G61" s="10"/>
    </row>
    <row r="62" spans="1:13">
      <c r="A62" s="7">
        <v>44204</v>
      </c>
      <c r="B62" s="18">
        <v>1009</v>
      </c>
      <c r="C62" s="18" t="str">
        <f t="shared" si="16"/>
        <v>442041009</v>
      </c>
      <c r="F62" s="10"/>
      <c r="G62" s="29" t="s">
        <v>124</v>
      </c>
      <c r="H62" s="30"/>
      <c r="I62" s="30"/>
      <c r="J62" s="30"/>
      <c r="K62" s="30"/>
      <c r="L62" s="30"/>
      <c r="M62" s="30"/>
    </row>
    <row r="63" spans="1:13">
      <c r="A63" s="13">
        <v>44204</v>
      </c>
      <c r="B63" s="18">
        <v>1010</v>
      </c>
      <c r="C63" s="18" t="str">
        <f t="shared" si="16"/>
        <v>442041010</v>
      </c>
      <c r="F63" s="10"/>
      <c r="G63" s="10"/>
    </row>
    <row r="64" spans="1:13">
      <c r="A64" s="7">
        <v>44204</v>
      </c>
      <c r="B64" s="18">
        <v>1011</v>
      </c>
      <c r="C64" s="18" t="str">
        <f t="shared" si="16"/>
        <v>442041011</v>
      </c>
      <c r="F64" s="10"/>
      <c r="G64" s="27" t="s">
        <v>125</v>
      </c>
      <c r="I64" s="28">
        <f>SEARCH("e",G64,6)</f>
        <v>7</v>
      </c>
    </row>
    <row r="65" spans="1:17">
      <c r="A65" s="13">
        <v>44204</v>
      </c>
      <c r="B65" s="18">
        <v>1012</v>
      </c>
      <c r="C65" s="18" t="str">
        <f t="shared" si="16"/>
        <v>442041012</v>
      </c>
      <c r="F65" s="10"/>
      <c r="G65" s="27" t="s">
        <v>126</v>
      </c>
      <c r="I65">
        <f>SEARCH("of",G65,1)</f>
        <v>3</v>
      </c>
    </row>
    <row r="66" spans="1:17">
      <c r="A66" s="7">
        <v>44204</v>
      </c>
      <c r="B66" s="18">
        <v>1013</v>
      </c>
      <c r="C66" s="18" t="str">
        <f t="shared" si="16"/>
        <v>442041013</v>
      </c>
      <c r="F66" s="10"/>
      <c r="G66" s="27" t="s">
        <v>127</v>
      </c>
    </row>
    <row r="67" spans="1:17">
      <c r="A67" s="13">
        <v>44204</v>
      </c>
      <c r="B67" s="18">
        <v>1014</v>
      </c>
      <c r="C67" s="18" t="str">
        <f t="shared" si="16"/>
        <v>442041014</v>
      </c>
      <c r="F67" s="10"/>
      <c r="G67" s="27" t="s">
        <v>128</v>
      </c>
    </row>
    <row r="68" spans="1:17">
      <c r="A68" s="7">
        <v>44204</v>
      </c>
      <c r="B68" s="18">
        <v>1015</v>
      </c>
      <c r="C68" s="18" t="str">
        <f t="shared" si="16"/>
        <v>442041015</v>
      </c>
      <c r="F68" s="10"/>
      <c r="G68" s="10"/>
    </row>
    <row r="69" spans="1:17">
      <c r="A69" s="13">
        <v>44207</v>
      </c>
      <c r="B69" s="18">
        <v>1016</v>
      </c>
      <c r="C69" s="18" t="str">
        <f t="shared" si="16"/>
        <v>442071016</v>
      </c>
      <c r="F69" s="10"/>
      <c r="G69" s="10"/>
    </row>
    <row r="70" spans="1:17">
      <c r="A70" s="7">
        <v>44207</v>
      </c>
      <c r="B70" s="18">
        <v>1017</v>
      </c>
      <c r="C70" s="18" t="str">
        <f t="shared" si="16"/>
        <v>442071017</v>
      </c>
      <c r="F70" s="10"/>
      <c r="G70" s="10"/>
      <c r="I70" s="29" t="s">
        <v>129</v>
      </c>
      <c r="J70" s="30"/>
      <c r="K70" s="30"/>
      <c r="L70" s="30"/>
      <c r="M70" s="30"/>
      <c r="O70" s="20" t="s">
        <v>132</v>
      </c>
    </row>
    <row r="71" spans="1:17">
      <c r="A71" s="13">
        <v>44207</v>
      </c>
      <c r="B71" s="18">
        <v>1018</v>
      </c>
      <c r="C71" s="18" t="str">
        <f t="shared" si="16"/>
        <v>442071018</v>
      </c>
      <c r="F71" s="10"/>
      <c r="G71" s="10"/>
      <c r="O71" s="20" t="s">
        <v>133</v>
      </c>
      <c r="Q71" s="18" t="str">
        <f>T(O71)</f>
        <v>rainfall</v>
      </c>
    </row>
    <row r="72" spans="1:17">
      <c r="A72" s="7">
        <v>44207</v>
      </c>
      <c r="B72" s="18">
        <v>1019</v>
      </c>
      <c r="C72" s="18" t="str">
        <f t="shared" si="16"/>
        <v>442071019</v>
      </c>
      <c r="F72" s="10"/>
      <c r="G72" s="10"/>
      <c r="I72" s="20" t="s">
        <v>130</v>
      </c>
      <c r="J72" t="str">
        <f>SUBSTITUTE(I72,"Sales","Cost")</f>
        <v xml:space="preserve">Cost Data </v>
      </c>
      <c r="O72" s="20">
        <v>10</v>
      </c>
      <c r="Q72" s="20" t="str">
        <f>T(O72)</f>
        <v/>
      </c>
    </row>
    <row r="73" spans="1:17">
      <c r="A73" s="13">
        <v>44208</v>
      </c>
      <c r="B73" s="18">
        <v>1020</v>
      </c>
      <c r="C73" s="18" t="str">
        <f t="shared" si="16"/>
        <v>442081020</v>
      </c>
      <c r="F73" s="10"/>
      <c r="G73" s="10"/>
      <c r="Q73" s="20" t="str">
        <f>T(O73)</f>
        <v/>
      </c>
    </row>
    <row r="74" spans="1:17">
      <c r="A74" s="7">
        <v>44208</v>
      </c>
      <c r="B74" s="18">
        <v>1021</v>
      </c>
      <c r="C74" s="18" t="str">
        <f t="shared" si="16"/>
        <v>442081021</v>
      </c>
      <c r="F74" s="10"/>
      <c r="G74" s="10"/>
      <c r="I74" s="20" t="s">
        <v>131</v>
      </c>
      <c r="J74" t="str">
        <f>SUBSTITUTE(I74,"1","2",1)</f>
        <v xml:space="preserve">Quarter 2,2008 </v>
      </c>
      <c r="Q74" s="20" t="str">
        <f t="shared" ref="Q72:Q74" si="18">T(O74)</f>
        <v/>
      </c>
    </row>
    <row r="75" spans="1:17">
      <c r="A75" s="13">
        <v>44208</v>
      </c>
      <c r="B75" s="18">
        <v>1022</v>
      </c>
      <c r="C75" s="18" t="str">
        <f t="shared" si="16"/>
        <v>442081022</v>
      </c>
      <c r="F75" s="10"/>
      <c r="G75" s="10"/>
    </row>
    <row r="76" spans="1:17">
      <c r="F76" s="10"/>
      <c r="G76" s="10"/>
    </row>
    <row r="77" spans="1:17">
      <c r="C77" s="18" t="s">
        <v>92</v>
      </c>
      <c r="F77" s="10"/>
      <c r="G77" s="10"/>
    </row>
    <row r="78" spans="1:17">
      <c r="C78" s="18" t="s">
        <v>93</v>
      </c>
      <c r="F78" s="10"/>
      <c r="G78" s="10"/>
    </row>
    <row r="79" spans="1:17">
      <c r="C79" s="18" t="s">
        <v>94</v>
      </c>
      <c r="F79" s="10"/>
      <c r="G79" s="10"/>
    </row>
    <row r="80" spans="1:17">
      <c r="C80" s="18" t="s">
        <v>95</v>
      </c>
      <c r="F80" s="10"/>
      <c r="G80" s="10"/>
    </row>
    <row r="81" spans="1:7">
      <c r="A81" s="18" t="s">
        <v>96</v>
      </c>
      <c r="C81" s="18"/>
      <c r="F81" s="10"/>
      <c r="G81" s="10"/>
    </row>
    <row r="82" spans="1:7">
      <c r="D82" s="10"/>
      <c r="E82" s="10"/>
      <c r="F82" s="10"/>
      <c r="G82" s="10"/>
    </row>
    <row r="83" spans="1:7">
      <c r="D83" s="10"/>
      <c r="E83" s="10"/>
      <c r="F83" s="10"/>
      <c r="G83" s="10"/>
    </row>
    <row r="84" spans="1:7">
      <c r="D84" s="10"/>
      <c r="E84" s="10"/>
      <c r="F84" s="10"/>
      <c r="G84" s="10"/>
    </row>
    <row r="85" spans="1:7">
      <c r="D85" s="10"/>
      <c r="E85" s="10"/>
      <c r="F85" s="10"/>
      <c r="G85" s="10"/>
    </row>
    <row r="86" spans="1:7">
      <c r="D86" s="10"/>
      <c r="E86" s="10"/>
      <c r="F86" s="10"/>
      <c r="G86" s="10"/>
    </row>
    <row r="87" spans="1:7">
      <c r="D87" s="10"/>
      <c r="E87" s="10"/>
      <c r="F87" s="10"/>
      <c r="G87" s="10"/>
    </row>
    <row r="88" spans="1:7">
      <c r="D88" s="10"/>
      <c r="E88" s="10"/>
      <c r="F88" s="10"/>
      <c r="G88" s="10"/>
    </row>
    <row r="89" spans="1:7">
      <c r="D89" s="10"/>
      <c r="E89" s="10"/>
      <c r="F89" s="10"/>
      <c r="G89" s="10"/>
    </row>
    <row r="90" spans="1:7">
      <c r="D90" s="10"/>
      <c r="E90" s="10"/>
      <c r="F90" s="10"/>
      <c r="G90" s="10"/>
    </row>
    <row r="91" spans="1:7">
      <c r="D91" s="10"/>
      <c r="E91" s="10"/>
      <c r="F91" s="10"/>
      <c r="G91" s="10"/>
    </row>
    <row r="92" spans="1:7">
      <c r="D92" s="10"/>
      <c r="E92" s="10"/>
      <c r="F92" s="10"/>
      <c r="G92" s="10"/>
    </row>
    <row r="93" spans="1:7">
      <c r="D93" s="10"/>
      <c r="E93" s="10"/>
      <c r="F93" s="10"/>
      <c r="G93" s="10"/>
    </row>
    <row r="94" spans="1:7">
      <c r="D94" s="10"/>
      <c r="E94" s="10"/>
      <c r="F94" s="10"/>
      <c r="G94" s="10"/>
    </row>
    <row r="95" spans="1:7">
      <c r="D95" s="10"/>
      <c r="E95" s="10"/>
      <c r="F95" s="10"/>
      <c r="G95" s="10"/>
    </row>
    <row r="96" spans="1:7">
      <c r="D96" s="10"/>
      <c r="E96" s="10"/>
      <c r="F96" s="10"/>
      <c r="G96" s="10"/>
    </row>
    <row r="97" spans="4:7">
      <c r="D97" s="10"/>
      <c r="E97" s="10"/>
      <c r="F97" s="10"/>
      <c r="G97" s="10"/>
    </row>
    <row r="98" spans="4:7">
      <c r="D98" s="10"/>
      <c r="E98" s="10"/>
      <c r="F98" s="10"/>
      <c r="G98" s="10"/>
    </row>
    <row r="99" spans="4:7">
      <c r="D99" s="10"/>
      <c r="E99" s="10"/>
      <c r="F99" s="10"/>
      <c r="G99" s="10"/>
    </row>
    <row r="100" spans="4:7">
      <c r="D100" s="10"/>
      <c r="E100" s="10"/>
      <c r="F100" s="10"/>
      <c r="G100" s="10"/>
    </row>
    <row r="101" spans="4:7">
      <c r="D101" s="10"/>
      <c r="E101" s="10"/>
      <c r="F101" s="10"/>
      <c r="G101" s="10"/>
    </row>
    <row r="102" spans="4:7">
      <c r="D102" s="10"/>
      <c r="E102" s="10"/>
      <c r="F102" s="10"/>
      <c r="G102" s="10"/>
    </row>
    <row r="103" spans="4:7">
      <c r="D103" s="10"/>
      <c r="E103" s="10"/>
      <c r="F103" s="10"/>
      <c r="G103" s="10"/>
    </row>
    <row r="104" spans="4:7">
      <c r="D104" s="10"/>
      <c r="E104" s="10"/>
      <c r="F104" s="10"/>
      <c r="G104" s="10"/>
    </row>
    <row r="105" spans="4:7">
      <c r="D105" s="10"/>
      <c r="E105" s="10"/>
      <c r="F105" s="10"/>
      <c r="G105" s="10"/>
    </row>
    <row r="106" spans="4:7">
      <c r="D106" s="10"/>
      <c r="E106" s="10"/>
      <c r="F106" s="10"/>
      <c r="G106" s="10"/>
    </row>
    <row r="107" spans="4:7">
      <c r="D107" s="10"/>
      <c r="E107" s="10"/>
      <c r="F107" s="10"/>
      <c r="G107" s="10"/>
    </row>
    <row r="108" spans="4:7">
      <c r="D108" s="10"/>
      <c r="E108" s="10"/>
      <c r="F108" s="10"/>
      <c r="G108" s="10"/>
    </row>
    <row r="109" spans="4:7">
      <c r="D109" s="10"/>
      <c r="E109" s="10"/>
      <c r="F109" s="10"/>
      <c r="G109" s="10"/>
    </row>
    <row r="110" spans="4:7">
      <c r="D110" s="10"/>
      <c r="E110" s="10"/>
      <c r="F110" s="10"/>
      <c r="G110" s="10"/>
    </row>
    <row r="111" spans="4:7">
      <c r="D111" s="10"/>
      <c r="E111" s="10"/>
      <c r="F111" s="10"/>
      <c r="G111" s="10"/>
    </row>
    <row r="112" spans="4:7">
      <c r="D112" s="10"/>
      <c r="E112" s="10"/>
      <c r="F112" s="10"/>
      <c r="G112" s="10"/>
    </row>
    <row r="113" spans="4:7">
      <c r="D113" s="10"/>
      <c r="E113" s="10"/>
      <c r="F113" s="10"/>
      <c r="G113" s="10"/>
    </row>
    <row r="114" spans="4:7">
      <c r="D114" s="10"/>
      <c r="E114" s="10"/>
      <c r="F114" s="10"/>
      <c r="G114" s="10"/>
    </row>
    <row r="115" spans="4:7">
      <c r="D115" s="10"/>
      <c r="E115" s="10"/>
      <c r="F115" s="10"/>
      <c r="G115" s="10"/>
    </row>
    <row r="116" spans="4:7">
      <c r="D116" s="10"/>
      <c r="E116" s="10"/>
      <c r="F116" s="10"/>
      <c r="G116" s="10"/>
    </row>
    <row r="117" spans="4:7">
      <c r="D117" s="10"/>
      <c r="E117" s="10"/>
      <c r="F117" s="10"/>
      <c r="G117" s="10"/>
    </row>
    <row r="118" spans="4:7">
      <c r="D118" s="10"/>
      <c r="E118" s="10"/>
      <c r="F118" s="10"/>
      <c r="G118" s="10"/>
    </row>
    <row r="119" spans="4:7">
      <c r="D119" s="10"/>
      <c r="E119" s="10"/>
      <c r="F119" s="10"/>
      <c r="G119" s="10"/>
    </row>
    <row r="120" spans="4:7">
      <c r="D120" s="10"/>
      <c r="E120" s="10"/>
      <c r="F120" s="10"/>
      <c r="G120" s="10"/>
    </row>
    <row r="121" spans="4:7">
      <c r="D121" s="10"/>
      <c r="E121" s="10"/>
      <c r="F121" s="10"/>
      <c r="G121" s="10"/>
    </row>
    <row r="122" spans="4:7">
      <c r="D122" s="10"/>
      <c r="E122" s="10"/>
      <c r="F122" s="10"/>
      <c r="G122" s="10"/>
    </row>
    <row r="123" spans="4:7">
      <c r="D123" s="10"/>
      <c r="E123" s="10"/>
      <c r="F123" s="10"/>
      <c r="G123" s="10"/>
    </row>
    <row r="124" spans="4:7">
      <c r="D124" s="10"/>
      <c r="E124" s="10"/>
      <c r="F124" s="10"/>
      <c r="G124" s="10"/>
    </row>
    <row r="125" spans="4:7">
      <c r="D125" s="10"/>
      <c r="E125" s="10"/>
      <c r="F125" s="10"/>
      <c r="G125" s="10"/>
    </row>
    <row r="126" spans="4:7">
      <c r="D126" s="10"/>
      <c r="E126" s="10"/>
      <c r="F126" s="10"/>
      <c r="G126" s="10"/>
    </row>
    <row r="127" spans="4:7">
      <c r="D127" s="10"/>
      <c r="E127" s="10"/>
      <c r="F127" s="10"/>
      <c r="G127" s="10"/>
    </row>
    <row r="128" spans="4:7">
      <c r="D128" s="10"/>
      <c r="E128" s="10"/>
      <c r="F128" s="10"/>
      <c r="G128" s="10"/>
    </row>
    <row r="129" spans="4:7">
      <c r="D129" s="10"/>
      <c r="E129" s="10"/>
      <c r="F129" s="10"/>
      <c r="G129" s="10"/>
    </row>
    <row r="130" spans="4:7">
      <c r="D130" s="10"/>
      <c r="E130" s="10"/>
      <c r="F130" s="10"/>
      <c r="G130" s="10"/>
    </row>
    <row r="131" spans="4:7">
      <c r="D131" s="10"/>
      <c r="E131" s="10"/>
      <c r="F131" s="10"/>
      <c r="G131" s="10"/>
    </row>
    <row r="132" spans="4:7">
      <c r="D132" s="10"/>
      <c r="E132" s="10"/>
      <c r="F132" s="10"/>
      <c r="G132" s="10"/>
    </row>
    <row r="133" spans="4:7">
      <c r="D133" s="10"/>
      <c r="E133" s="10"/>
      <c r="F133" s="10"/>
      <c r="G133" s="10"/>
    </row>
    <row r="134" spans="4:7">
      <c r="D134" s="10"/>
      <c r="E134" s="10"/>
      <c r="F134" s="10"/>
      <c r="G134" s="10"/>
    </row>
    <row r="135" spans="4:7">
      <c r="D135" s="10"/>
      <c r="E135" s="10"/>
      <c r="F135" s="10"/>
      <c r="G135" s="10"/>
    </row>
    <row r="136" spans="4:7">
      <c r="D136" s="10"/>
      <c r="E136" s="10"/>
      <c r="F136" s="10"/>
      <c r="G136" s="10"/>
    </row>
    <row r="137" spans="4:7">
      <c r="D137" s="10"/>
      <c r="E137" s="10"/>
      <c r="F137" s="10"/>
      <c r="G137" s="10"/>
    </row>
    <row r="138" spans="4:7">
      <c r="D138" s="10"/>
      <c r="E138" s="10"/>
      <c r="F138" s="10"/>
      <c r="G138" s="10"/>
    </row>
    <row r="139" spans="4:7">
      <c r="D139" s="10"/>
      <c r="E139" s="10"/>
      <c r="F139" s="10"/>
      <c r="G139" s="10"/>
    </row>
    <row r="140" spans="4:7">
      <c r="D140" s="10"/>
      <c r="E140" s="10"/>
      <c r="F140" s="10"/>
      <c r="G140" s="10"/>
    </row>
    <row r="141" spans="4:7">
      <c r="D141" s="10"/>
      <c r="E141" s="10"/>
      <c r="F141" s="10"/>
      <c r="G141" s="10"/>
    </row>
    <row r="142" spans="4:7">
      <c r="D142" s="10"/>
      <c r="E142" s="10"/>
      <c r="F142" s="10"/>
      <c r="G142" s="10"/>
    </row>
    <row r="143" spans="4:7">
      <c r="D143" s="10"/>
      <c r="E143" s="10"/>
      <c r="F143" s="10"/>
      <c r="G143" s="10"/>
    </row>
    <row r="144" spans="4:7">
      <c r="D144" s="10"/>
      <c r="E144" s="10"/>
      <c r="F144" s="10"/>
      <c r="G144" s="10"/>
    </row>
    <row r="145" spans="4:7">
      <c r="D145" s="10"/>
      <c r="E145" s="10"/>
      <c r="F145" s="10"/>
      <c r="G145" s="10"/>
    </row>
    <row r="146" spans="4:7">
      <c r="D146" s="10"/>
      <c r="E146" s="10"/>
      <c r="F146" s="10"/>
      <c r="G146" s="10"/>
    </row>
    <row r="147" spans="4:7">
      <c r="D147" s="10"/>
      <c r="E147" s="10"/>
      <c r="F147" s="10"/>
      <c r="G147" s="10"/>
    </row>
    <row r="148" spans="4:7">
      <c r="D148" s="10"/>
      <c r="E148" s="10"/>
      <c r="F148" s="10"/>
      <c r="G148" s="10"/>
    </row>
    <row r="149" spans="4:7">
      <c r="D149" s="10"/>
      <c r="E149" s="10"/>
      <c r="F149" s="10"/>
      <c r="G149" s="10"/>
    </row>
    <row r="150" spans="4:7">
      <c r="D150" s="10"/>
      <c r="E150" s="10"/>
      <c r="F150" s="10"/>
      <c r="G150" s="10"/>
    </row>
    <row r="151" spans="4:7">
      <c r="D151" s="10"/>
      <c r="E151" s="10"/>
      <c r="F151" s="10"/>
      <c r="G151" s="10"/>
    </row>
    <row r="152" spans="4:7">
      <c r="D152" s="10"/>
      <c r="E152" s="10"/>
      <c r="F152" s="10"/>
      <c r="G152" s="10"/>
    </row>
    <row r="153" spans="4:7">
      <c r="D153" s="10"/>
      <c r="E153" s="10"/>
      <c r="F153" s="10"/>
      <c r="G153" s="10"/>
    </row>
    <row r="154" spans="4:7">
      <c r="D154" s="10"/>
      <c r="E154" s="10"/>
      <c r="F154" s="10"/>
      <c r="G154" s="10"/>
    </row>
    <row r="155" spans="4:7">
      <c r="D155" s="10"/>
      <c r="E155" s="10"/>
      <c r="F155" s="10"/>
      <c r="G155" s="10"/>
    </row>
    <row r="156" spans="4:7">
      <c r="D156" s="10"/>
      <c r="E156" s="10"/>
      <c r="F156" s="10"/>
      <c r="G156" s="10"/>
    </row>
    <row r="157" spans="4:7">
      <c r="D157" s="10"/>
      <c r="E157" s="10"/>
      <c r="F157" s="10"/>
      <c r="G157" s="10"/>
    </row>
    <row r="158" spans="4:7">
      <c r="D158" s="10"/>
      <c r="E158" s="10"/>
      <c r="F158" s="10"/>
      <c r="G158" s="10"/>
    </row>
    <row r="159" spans="4:7">
      <c r="D159" s="10"/>
      <c r="E159" s="10"/>
      <c r="F159" s="10"/>
      <c r="G159" s="10"/>
    </row>
    <row r="160" spans="4:7">
      <c r="D160" s="10"/>
      <c r="E160" s="10"/>
      <c r="F160" s="10"/>
      <c r="G160" s="10"/>
    </row>
    <row r="161" spans="4:7">
      <c r="D161" s="10"/>
      <c r="E161" s="10"/>
      <c r="F161" s="10"/>
      <c r="G161" s="10"/>
    </row>
    <row r="162" spans="4:7">
      <c r="D162" s="10"/>
      <c r="E162" s="10"/>
      <c r="F162" s="10"/>
      <c r="G162" s="10"/>
    </row>
    <row r="163" spans="4:7">
      <c r="D163" s="10"/>
      <c r="E163" s="10"/>
      <c r="F163" s="10"/>
      <c r="G163" s="10"/>
    </row>
    <row r="164" spans="4:7">
      <c r="D164" s="10"/>
      <c r="E164" s="10"/>
      <c r="F164" s="10"/>
      <c r="G164" s="10"/>
    </row>
    <row r="165" spans="4:7">
      <c r="D165" s="10"/>
      <c r="E165" s="10"/>
      <c r="F165" s="10"/>
      <c r="G165" s="10"/>
    </row>
    <row r="166" spans="4:7">
      <c r="D166" s="10"/>
      <c r="E166" s="10"/>
      <c r="F166" s="10"/>
      <c r="G166" s="10"/>
    </row>
    <row r="167" spans="4:7">
      <c r="D167" s="10"/>
      <c r="E167" s="10"/>
      <c r="F167" s="10"/>
      <c r="G167" s="10"/>
    </row>
    <row r="168" spans="4:7">
      <c r="D168" s="10"/>
      <c r="E168" s="10"/>
      <c r="F168" s="10"/>
      <c r="G168" s="10"/>
    </row>
    <row r="169" spans="4:7">
      <c r="D169" s="10"/>
      <c r="E169" s="10"/>
      <c r="F169" s="10"/>
      <c r="G169" s="10"/>
    </row>
    <row r="170" spans="4:7">
      <c r="D170" s="10"/>
      <c r="E170" s="10"/>
      <c r="F170" s="10"/>
      <c r="G170" s="10"/>
    </row>
    <row r="171" spans="4:7">
      <c r="D171" s="10"/>
      <c r="E171" s="10"/>
      <c r="F171" s="10"/>
      <c r="G171" s="10"/>
    </row>
    <row r="172" spans="4:7">
      <c r="D172" s="10"/>
      <c r="E172" s="10"/>
      <c r="F172" s="10"/>
      <c r="G172" s="10"/>
    </row>
    <row r="173" spans="4:7">
      <c r="D173" s="10"/>
      <c r="E173" s="10"/>
      <c r="F173" s="10"/>
      <c r="G173" s="10"/>
    </row>
    <row r="174" spans="4:7">
      <c r="D174" s="10"/>
      <c r="E174" s="10"/>
      <c r="F174" s="10"/>
      <c r="G174" s="10"/>
    </row>
    <row r="175" spans="4:7">
      <c r="D175" s="10"/>
      <c r="E175" s="10"/>
      <c r="F175" s="10"/>
      <c r="G175" s="10"/>
    </row>
    <row r="176" spans="4:7">
      <c r="D176" s="10"/>
      <c r="E176" s="10"/>
      <c r="F176" s="10"/>
      <c r="G176" s="10"/>
    </row>
    <row r="177" spans="4:7">
      <c r="D177" s="10"/>
      <c r="E177" s="10"/>
      <c r="F177" s="10"/>
      <c r="G177" s="10"/>
    </row>
    <row r="178" spans="4:7">
      <c r="D178" s="10"/>
      <c r="E178" s="10"/>
      <c r="F178" s="10"/>
      <c r="G178" s="10"/>
    </row>
    <row r="179" spans="4:7">
      <c r="D179" s="10"/>
      <c r="E179" s="10"/>
      <c r="F179" s="10"/>
      <c r="G179" s="10"/>
    </row>
    <row r="180" spans="4:7">
      <c r="D180" s="10"/>
      <c r="E180" s="10"/>
      <c r="F180" s="10"/>
      <c r="G180" s="10"/>
    </row>
    <row r="181" spans="4:7">
      <c r="D181" s="10"/>
      <c r="E181" s="10"/>
      <c r="F181" s="10"/>
      <c r="G181" s="10"/>
    </row>
    <row r="182" spans="4:7">
      <c r="D182" s="10"/>
      <c r="E182" s="10"/>
      <c r="F182" s="10"/>
      <c r="G182" s="10"/>
    </row>
    <row r="183" spans="4:7">
      <c r="D183" s="10"/>
      <c r="E183" s="10"/>
      <c r="F183" s="10"/>
      <c r="G183" s="10"/>
    </row>
    <row r="184" spans="4:7">
      <c r="D184" s="10"/>
      <c r="E184" s="10"/>
      <c r="F184" s="10"/>
      <c r="G184" s="10"/>
    </row>
    <row r="185" spans="4:7">
      <c r="D185" s="10"/>
      <c r="E185" s="10"/>
      <c r="F185" s="10"/>
      <c r="G185" s="10"/>
    </row>
    <row r="186" spans="4:7">
      <c r="D186" s="10"/>
      <c r="E186" s="10"/>
      <c r="F186" s="10"/>
      <c r="G186" s="10"/>
    </row>
    <row r="187" spans="4:7">
      <c r="D187" s="10"/>
      <c r="E187" s="10"/>
      <c r="F187" s="10"/>
      <c r="G187" s="10"/>
    </row>
    <row r="188" spans="4:7">
      <c r="D188" s="10"/>
      <c r="E188" s="10"/>
      <c r="F188" s="10"/>
      <c r="G188" s="10"/>
    </row>
    <row r="189" spans="4:7">
      <c r="D189" s="10"/>
      <c r="E189" s="10"/>
      <c r="F189" s="10"/>
      <c r="G189" s="10"/>
    </row>
    <row r="190" spans="4:7">
      <c r="D190" s="10"/>
      <c r="E190" s="10"/>
      <c r="F190" s="10"/>
      <c r="G190" s="10"/>
    </row>
    <row r="191" spans="4:7">
      <c r="D191" s="10"/>
      <c r="E191" s="10"/>
      <c r="F191" s="10"/>
      <c r="G191" s="10"/>
    </row>
    <row r="192" spans="4:7">
      <c r="D192" s="10"/>
      <c r="E192" s="10"/>
      <c r="F192" s="10"/>
      <c r="G192" s="10"/>
    </row>
    <row r="193" spans="4:7">
      <c r="D193" s="10"/>
      <c r="E193" s="10"/>
      <c r="F193" s="10"/>
      <c r="G193" s="10"/>
    </row>
    <row r="194" spans="4:7">
      <c r="D194" s="10"/>
      <c r="E194" s="10"/>
      <c r="F194" s="10"/>
      <c r="G194" s="10"/>
    </row>
    <row r="195" spans="4:7">
      <c r="D195" s="10"/>
      <c r="E195" s="10"/>
      <c r="F195" s="10"/>
      <c r="G195" s="10"/>
    </row>
    <row r="196" spans="4:7">
      <c r="D196" s="10"/>
      <c r="E196" s="10"/>
      <c r="F196" s="10"/>
      <c r="G196" s="10"/>
    </row>
    <row r="197" spans="4:7">
      <c r="D197" s="10"/>
      <c r="E197" s="10"/>
      <c r="F197" s="10"/>
      <c r="G197" s="10"/>
    </row>
    <row r="198" spans="4:7">
      <c r="D198" s="10"/>
      <c r="E198" s="10"/>
      <c r="F198" s="10"/>
      <c r="G198" s="10"/>
    </row>
    <row r="199" spans="4:7">
      <c r="D199" s="10"/>
      <c r="E199" s="10"/>
      <c r="F199" s="10"/>
      <c r="G199" s="10"/>
    </row>
    <row r="200" spans="4:7">
      <c r="D200" s="10"/>
      <c r="E200" s="10"/>
      <c r="F200" s="10"/>
      <c r="G200" s="10"/>
    </row>
    <row r="201" spans="4:7">
      <c r="D201" s="10"/>
      <c r="E201" s="10"/>
      <c r="F201" s="10"/>
      <c r="G201" s="10"/>
    </row>
    <row r="202" spans="4:7">
      <c r="D202" s="10"/>
      <c r="E202" s="10"/>
      <c r="F202" s="10"/>
      <c r="G202" s="10"/>
    </row>
    <row r="203" spans="4:7">
      <c r="D203" s="10"/>
      <c r="E203" s="10"/>
      <c r="F203" s="10"/>
      <c r="G203" s="10"/>
    </row>
    <row r="204" spans="4:7">
      <c r="D204" s="10"/>
      <c r="E204" s="10"/>
      <c r="F204" s="10"/>
      <c r="G204" s="10"/>
    </row>
    <row r="205" spans="4:7">
      <c r="D205" s="10"/>
      <c r="E205" s="10"/>
      <c r="F205" s="10"/>
      <c r="G205" s="10"/>
    </row>
    <row r="206" spans="4:7">
      <c r="D206" s="10"/>
      <c r="E206" s="10"/>
      <c r="F206" s="10"/>
      <c r="G206" s="10"/>
    </row>
    <row r="207" spans="4:7">
      <c r="D207" s="10"/>
      <c r="E207" s="10"/>
      <c r="F207" s="10"/>
      <c r="G207" s="10"/>
    </row>
    <row r="208" spans="4:7">
      <c r="D208" s="10"/>
      <c r="E208" s="10"/>
      <c r="F208" s="10"/>
      <c r="G208" s="10"/>
    </row>
    <row r="209" spans="4:7">
      <c r="D209" s="10"/>
      <c r="E209" s="10"/>
      <c r="F209" s="10"/>
      <c r="G209" s="10"/>
    </row>
    <row r="210" spans="4:7">
      <c r="D210" s="10"/>
      <c r="E210" s="10"/>
      <c r="F210" s="10"/>
      <c r="G210" s="10"/>
    </row>
    <row r="211" spans="4:7">
      <c r="D211" s="10"/>
      <c r="E211" s="10"/>
      <c r="F211" s="10"/>
      <c r="G211" s="10"/>
    </row>
    <row r="212" spans="4:7">
      <c r="D212" s="10"/>
      <c r="E212" s="10"/>
      <c r="F212" s="10"/>
      <c r="G212" s="10"/>
    </row>
    <row r="213" spans="4:7">
      <c r="D213" s="10"/>
      <c r="E213" s="10"/>
      <c r="F213" s="10"/>
      <c r="G213" s="10"/>
    </row>
    <row r="214" spans="4:7">
      <c r="D214" s="10"/>
      <c r="E214" s="10"/>
      <c r="F214" s="10"/>
      <c r="G214" s="10"/>
    </row>
    <row r="215" spans="4:7">
      <c r="D215" s="10"/>
      <c r="E215" s="10"/>
      <c r="F215" s="10"/>
      <c r="G215" s="10"/>
    </row>
    <row r="216" spans="4:7">
      <c r="D216" s="10"/>
      <c r="E216" s="10"/>
      <c r="F216" s="10"/>
      <c r="G216" s="10"/>
    </row>
    <row r="217" spans="4:7">
      <c r="D217" s="10"/>
      <c r="E217" s="10"/>
      <c r="F217" s="10"/>
      <c r="G217" s="10"/>
    </row>
    <row r="218" spans="4:7">
      <c r="D218" s="10"/>
      <c r="E218" s="10"/>
      <c r="F218" s="10"/>
      <c r="G218" s="10"/>
    </row>
    <row r="219" spans="4:7">
      <c r="D219" s="10"/>
      <c r="E219" s="10"/>
      <c r="F219" s="10"/>
      <c r="G219" s="10"/>
    </row>
    <row r="220" spans="4:7">
      <c r="D220" s="10"/>
      <c r="E220" s="10"/>
      <c r="F220" s="10"/>
      <c r="G220" s="10"/>
    </row>
    <row r="221" spans="4:7">
      <c r="D221" s="10"/>
      <c r="E221" s="10"/>
      <c r="F221" s="10"/>
      <c r="G221" s="10"/>
    </row>
    <row r="222" spans="4:7">
      <c r="D222" s="10"/>
      <c r="E222" s="10"/>
      <c r="F222" s="10"/>
      <c r="G222" s="10"/>
    </row>
    <row r="223" spans="4:7">
      <c r="D223" s="10"/>
      <c r="E223" s="10"/>
      <c r="F223" s="10"/>
      <c r="G223" s="10"/>
    </row>
    <row r="224" spans="4:7">
      <c r="D224" s="10"/>
      <c r="E224" s="10"/>
      <c r="F224" s="10"/>
      <c r="G224" s="10"/>
    </row>
    <row r="225" spans="4:7">
      <c r="D225" s="10"/>
      <c r="E225" s="10"/>
      <c r="F225" s="10"/>
      <c r="G225" s="10"/>
    </row>
    <row r="226" spans="4:7">
      <c r="D226" s="10"/>
      <c r="E226" s="10"/>
      <c r="F226" s="10"/>
      <c r="G226" s="10"/>
    </row>
    <row r="227" spans="4:7">
      <c r="D227" s="10"/>
      <c r="E227" s="10"/>
      <c r="F227" s="10"/>
      <c r="G227" s="10"/>
    </row>
    <row r="228" spans="4:7">
      <c r="D228" s="10"/>
      <c r="E228" s="10"/>
      <c r="F228" s="10"/>
      <c r="G228" s="10"/>
    </row>
    <row r="229" spans="4:7">
      <c r="D229" s="10"/>
      <c r="E229" s="10"/>
      <c r="F229" s="10"/>
      <c r="G229" s="10"/>
    </row>
    <row r="230" spans="4:7">
      <c r="D230" s="10"/>
      <c r="E230" s="10"/>
      <c r="F230" s="10"/>
      <c r="G230" s="10"/>
    </row>
    <row r="231" spans="4:7">
      <c r="D231" s="10"/>
      <c r="E231" s="10"/>
      <c r="F231" s="10"/>
      <c r="G231" s="10"/>
    </row>
    <row r="232" spans="4:7">
      <c r="D232" s="10"/>
      <c r="E232" s="10"/>
      <c r="F232" s="10"/>
      <c r="G232" s="10"/>
    </row>
    <row r="233" spans="4:7">
      <c r="D233" s="10"/>
      <c r="E233" s="10"/>
      <c r="F233" s="10"/>
      <c r="G233" s="10"/>
    </row>
    <row r="234" spans="4:7">
      <c r="D234" s="10"/>
      <c r="E234" s="10"/>
      <c r="F234" s="10"/>
      <c r="G234" s="10"/>
    </row>
    <row r="235" spans="4:7">
      <c r="D235" s="10"/>
      <c r="E235" s="10"/>
      <c r="F235" s="10"/>
      <c r="G235" s="10"/>
    </row>
    <row r="236" spans="4:7">
      <c r="D236" s="7"/>
      <c r="E236" s="8"/>
      <c r="F236" s="9"/>
      <c r="G236" s="10"/>
    </row>
    <row r="237" spans="4:7">
      <c r="D237" s="13"/>
      <c r="E237" s="14"/>
      <c r="F237" s="15"/>
      <c r="G237" s="16"/>
    </row>
    <row r="238" spans="4:7">
      <c r="D238" s="7"/>
      <c r="E238" s="8"/>
      <c r="F238" s="9"/>
      <c r="G238" s="10"/>
    </row>
    <row r="239" spans="4:7">
      <c r="D239" s="13"/>
      <c r="E239" s="14"/>
      <c r="F239" s="15"/>
      <c r="G239" s="16"/>
    </row>
    <row r="240" spans="4:7">
      <c r="D240" s="7"/>
      <c r="E240" s="8"/>
      <c r="F240" s="9"/>
      <c r="G240" s="10"/>
    </row>
    <row r="241" spans="4:7">
      <c r="D241" s="13"/>
      <c r="E241" s="14"/>
      <c r="F241" s="15"/>
      <c r="G241" s="16"/>
    </row>
    <row r="242" spans="4:7">
      <c r="D242" s="7"/>
      <c r="E242" s="8"/>
      <c r="F242" s="9"/>
      <c r="G242" s="10"/>
    </row>
    <row r="243" spans="4:7">
      <c r="D243" s="13"/>
      <c r="E243" s="14"/>
      <c r="F243" s="15"/>
      <c r="G243" s="16"/>
    </row>
    <row r="244" spans="4:7">
      <c r="D244" s="7"/>
      <c r="E244" s="8"/>
      <c r="F244" s="9"/>
      <c r="G244" s="10"/>
    </row>
    <row r="245" spans="4:7">
      <c r="D245" s="13"/>
      <c r="E245" s="14"/>
      <c r="F245" s="15"/>
      <c r="G245" s="16"/>
    </row>
    <row r="246" spans="4:7">
      <c r="D246" s="7"/>
      <c r="E246" s="8"/>
      <c r="F246" s="9"/>
      <c r="G246" s="10"/>
    </row>
    <row r="247" spans="4:7">
      <c r="D247" s="13"/>
      <c r="E247" s="14"/>
      <c r="F247" s="15"/>
      <c r="G247" s="16"/>
    </row>
    <row r="248" spans="4:7">
      <c r="D248" s="7"/>
      <c r="E248" s="8"/>
      <c r="F248" s="9"/>
      <c r="G248" s="10"/>
    </row>
    <row r="249" spans="4:7">
      <c r="D249" s="13"/>
      <c r="E249" s="14"/>
      <c r="F249" s="15"/>
      <c r="G249" s="16"/>
    </row>
    <row r="250" spans="4:7">
      <c r="D250" s="7"/>
      <c r="E250" s="8"/>
      <c r="F250" s="9"/>
      <c r="G250" s="10"/>
    </row>
    <row r="251" spans="4:7">
      <c r="D251" s="13"/>
      <c r="E251" s="14"/>
      <c r="F251" s="15"/>
      <c r="G251" s="16"/>
    </row>
    <row r="252" spans="4:7">
      <c r="D252" s="7"/>
      <c r="E252" s="8"/>
      <c r="F252" s="9"/>
      <c r="G252" s="10"/>
    </row>
    <row r="253" spans="4:7">
      <c r="D253" s="13"/>
      <c r="E253" s="14"/>
      <c r="F253" s="15"/>
      <c r="G253" s="16"/>
    </row>
    <row r="254" spans="4:7">
      <c r="D254" s="7"/>
      <c r="E254" s="8"/>
      <c r="F254" s="9"/>
      <c r="G254" s="10"/>
    </row>
    <row r="255" spans="4:7">
      <c r="D255" s="13"/>
      <c r="E255" s="14"/>
      <c r="F255" s="15"/>
      <c r="G255" s="16"/>
    </row>
    <row r="256" spans="4:7">
      <c r="D256" s="7"/>
      <c r="E256" s="8"/>
      <c r="F256" s="9"/>
      <c r="G256" s="10"/>
    </row>
    <row r="257" spans="4:7">
      <c r="D257" s="13"/>
      <c r="E257" s="14"/>
      <c r="F257" s="15"/>
      <c r="G257" s="16"/>
    </row>
    <row r="258" spans="4:7">
      <c r="D258" s="7"/>
      <c r="E258" s="8"/>
      <c r="F258" s="9"/>
      <c r="G258" s="10"/>
    </row>
    <row r="259" spans="4:7">
      <c r="D259" s="13"/>
      <c r="E259" s="14"/>
      <c r="F259" s="15"/>
      <c r="G259" s="16"/>
    </row>
    <row r="260" spans="4:7">
      <c r="D260" s="7"/>
      <c r="E260" s="8"/>
      <c r="F260" s="9"/>
      <c r="G260" s="10"/>
    </row>
    <row r="261" spans="4:7">
      <c r="D261" s="13"/>
      <c r="E261" s="14"/>
      <c r="F261" s="15"/>
      <c r="G261" s="16"/>
    </row>
    <row r="262" spans="4:7">
      <c r="D262" s="7"/>
      <c r="E262" s="8"/>
      <c r="F262" s="9"/>
      <c r="G262" s="10"/>
    </row>
    <row r="263" spans="4:7">
      <c r="D263" s="13"/>
      <c r="E263" s="14"/>
      <c r="F263" s="15"/>
      <c r="G263" s="16"/>
    </row>
    <row r="264" spans="4:7">
      <c r="D264" s="7"/>
      <c r="E264" s="8"/>
      <c r="F264" s="9"/>
      <c r="G264" s="10"/>
    </row>
    <row r="265" spans="4:7">
      <c r="D265" s="13"/>
      <c r="E265" s="14"/>
      <c r="F265" s="15"/>
      <c r="G265" s="16"/>
    </row>
    <row r="266" spans="4:7">
      <c r="D266" s="7"/>
      <c r="E266" s="8"/>
      <c r="F266" s="9"/>
      <c r="G266" s="10"/>
    </row>
    <row r="267" spans="4:7">
      <c r="D267" s="13"/>
      <c r="E267" s="14"/>
      <c r="F267" s="15"/>
      <c r="G267" s="16"/>
    </row>
    <row r="268" spans="4:7">
      <c r="D268" s="7"/>
      <c r="E268" s="8"/>
      <c r="F268" s="9"/>
      <c r="G268" s="10"/>
    </row>
    <row r="269" spans="4:7">
      <c r="D269" s="13"/>
      <c r="E269" s="14"/>
      <c r="F269" s="15"/>
      <c r="G269" s="16"/>
    </row>
  </sheetData>
  <mergeCells count="2">
    <mergeCell ref="G62:M62"/>
    <mergeCell ref="I70:M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textfunctions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2023-04-07T05:29:57Z</dcterms:modified>
</cp:coreProperties>
</file>