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rki\Desktop\"/>
    </mc:Choice>
  </mc:AlternateContent>
  <xr:revisionPtr revIDLastSave="0" documentId="8_{529C79CD-8956-42DF-8A52-29C1BC77C2DA}" xr6:coauthVersionLast="43" xr6:coauthVersionMax="43" xr10:uidLastSave="{00000000-0000-0000-0000-000000000000}"/>
  <bookViews>
    <workbookView xWindow="-110" yWindow="-110" windowWidth="19420" windowHeight="10420" xr2:uid="{8555C68F-9862-4A21-A2D1-C78A906FF004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L10" i="1"/>
  <c r="L6" i="1"/>
  <c r="E11" i="1"/>
  <c r="L11" i="1"/>
  <c r="L12" i="1"/>
  <c r="L13" i="1"/>
  <c r="L14" i="1"/>
  <c r="J10" i="1"/>
  <c r="J6" i="1"/>
  <c r="C11" i="1"/>
  <c r="J11" i="1"/>
  <c r="J12" i="1"/>
  <c r="J13" i="1"/>
  <c r="J14" i="1"/>
  <c r="P13" i="1"/>
  <c r="E12" i="1"/>
  <c r="C12" i="1"/>
  <c r="N6" i="1"/>
  <c r="N7" i="1"/>
  <c r="L7" i="1"/>
  <c r="J7" i="1"/>
</calcChain>
</file>

<file path=xl/sharedStrings.xml><?xml version="1.0" encoding="utf-8"?>
<sst xmlns="http://schemas.openxmlformats.org/spreadsheetml/2006/main" count="42" uniqueCount="36">
  <si>
    <t xml:space="preserve"> </t>
  </si>
  <si>
    <t>EPS</t>
  </si>
  <si>
    <t>Dividend</t>
  </si>
  <si>
    <t>Revenue</t>
  </si>
  <si>
    <t>Operating earnings (EBIT)</t>
  </si>
  <si>
    <t>EBIT Adjusted</t>
  </si>
  <si>
    <t>Net earnings</t>
  </si>
  <si>
    <t>Cash flow</t>
  </si>
  <si>
    <t>Base</t>
  </si>
  <si>
    <t>Pessimistic</t>
  </si>
  <si>
    <t>Optimistic</t>
  </si>
  <si>
    <t>Share price</t>
  </si>
  <si>
    <t>Buy</t>
  </si>
  <si>
    <t>Sell</t>
  </si>
  <si>
    <t>Growth-%</t>
  </si>
  <si>
    <t>PEG</t>
  </si>
  <si>
    <t>Base scenario</t>
  </si>
  <si>
    <t>Pessimistic scenario</t>
  </si>
  <si>
    <t>Optimistic scenario</t>
  </si>
  <si>
    <t>P/E (target)</t>
  </si>
  <si>
    <t>Vuosi</t>
  </si>
  <si>
    <t>Q418</t>
  </si>
  <si>
    <t>Guidance 2017 Q4</t>
  </si>
  <si>
    <t>Share price (target)</t>
  </si>
  <si>
    <t>EPS of approximately SEK 35 by 202</t>
  </si>
  <si>
    <t>Dividends before 2021</t>
  </si>
  <si>
    <t>Portfolio ROI of at least 13% p.a.</t>
  </si>
  <si>
    <t>Total return</t>
  </si>
  <si>
    <t>Net debt / Cash EBITDA multiple of between 2.5 to 3.5 times</t>
  </si>
  <si>
    <t>Potential</t>
  </si>
  <si>
    <t>Dividend policy to distribute at least 50% of net earnings p.a.</t>
  </si>
  <si>
    <t>Annualized total return</t>
  </si>
  <si>
    <t>Debt bought in Italy become worthless</t>
  </si>
  <si>
    <t>The company reaches it's estimate: 35 EPS in 2020</t>
  </si>
  <si>
    <t>Sources</t>
  </si>
  <si>
    <t>Intrum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</si>
</sst>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2" applyFont="1" applyAlignment="1">
      <alignment wrapText="1"/>
    </xf>
    <xf numFmtId="0" fontId="2" fillId="0" borderId="0" xfId="2" applyFont="1"/>
    <xf numFmtId="0" fontId="1" fillId="0" borderId="0" xfId="2"/>
    <xf numFmtId="0" fontId="1" fillId="0" borderId="0" xfId="2" applyFont="1"/>
    <xf numFmtId="0" fontId="1" fillId="0" borderId="1" xfId="2" applyBorder="1"/>
    <xf numFmtId="9" fontId="0" fillId="0" borderId="1" xfId="3" applyFont="1" applyBorder="1"/>
    <xf numFmtId="2" fontId="1" fillId="0" borderId="0" xfId="2" applyNumberFormat="1"/>
    <xf numFmtId="0" fontId="2" fillId="0" borderId="2" xfId="2" applyFont="1" applyBorder="1" applyAlignment="1">
      <alignment horizontal="center"/>
    </xf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Alignment="1">
      <alignment horizontal="left"/>
    </xf>
    <xf numFmtId="0" fontId="1" fillId="0" borderId="5" xfId="2" applyBorder="1"/>
    <xf numFmtId="2" fontId="1" fillId="0" borderId="6" xfId="2" applyNumberFormat="1" applyBorder="1"/>
    <xf numFmtId="2" fontId="1" fillId="0" borderId="0" xfId="2" applyNumberFormat="1" applyFont="1"/>
    <xf numFmtId="0" fontId="1" fillId="0" borderId="0" xfId="4" applyNumberFormat="1" applyFont="1"/>
    <xf numFmtId="2" fontId="1" fillId="0" borderId="5" xfId="2" applyNumberFormat="1" applyBorder="1"/>
    <xf numFmtId="9" fontId="1" fillId="0" borderId="0" xfId="2" applyNumberFormat="1"/>
    <xf numFmtId="2" fontId="1" fillId="0" borderId="7" xfId="2" applyNumberFormat="1" applyBorder="1"/>
    <xf numFmtId="2" fontId="1" fillId="0" borderId="8" xfId="2" applyNumberFormat="1" applyBorder="1"/>
    <xf numFmtId="9" fontId="1" fillId="0" borderId="0" xfId="3" applyFont="1"/>
    <xf numFmtId="9" fontId="1" fillId="0" borderId="0" xfId="1" applyFont="1"/>
    <xf numFmtId="0" fontId="1" fillId="0" borderId="9" xfId="2" applyFont="1" applyBorder="1"/>
    <xf numFmtId="9" fontId="1" fillId="0" borderId="9" xfId="3" applyFont="1" applyBorder="1"/>
    <xf numFmtId="0" fontId="1" fillId="0" borderId="0" xfId="2" applyAlignment="1">
      <alignment wrapText="1"/>
    </xf>
    <xf numFmtId="0" fontId="1" fillId="0" borderId="0" xfId="2" applyFont="1" applyAlignment="1">
      <alignment horizontal="left" wrapText="1"/>
    </xf>
    <xf numFmtId="0" fontId="1" fillId="0" borderId="0" xfId="2" applyFont="1" applyAlignment="1">
      <alignment horizontal="center" wrapText="1"/>
    </xf>
  </cellXfs>
  <cellStyles count="5">
    <cellStyle name="Comma 2" xfId="4" xr:uid="{C1BB4DF7-5612-41A3-8D11-8C40E61241A5}"/>
    <cellStyle name="Normal" xfId="0" builtinId="0"/>
    <cellStyle name="Normal 2" xfId="2" xr:uid="{73DD38D7-133B-41AC-B5DF-EA58BC00137F}"/>
    <cellStyle name="Percent" xfId="1" builtinId="5"/>
    <cellStyle name="Percent 2" xfId="3" xr:uid="{C3FA202F-79AA-4402-A82A-8D74E7D6D4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57621-DDCF-464B-AE5D-F54FB3C09BAB}">
  <dimension ref="A1:Q20"/>
  <sheetViews>
    <sheetView tabSelected="1" workbookViewId="0">
      <selection sqref="A1:XFD1048576"/>
    </sheetView>
  </sheetViews>
  <sheetFormatPr defaultColWidth="9.453125" defaultRowHeight="14.5" x14ac:dyDescent="0.35"/>
  <cols>
    <col min="1" max="1" width="14.26953125" style="3" customWidth="1"/>
    <col min="2" max="2" width="8" style="3" customWidth="1"/>
    <col min="3" max="3" width="8.54296875" style="3" bestFit="1" customWidth="1"/>
    <col min="4" max="4" width="10.7265625" style="3" bestFit="1" customWidth="1"/>
    <col min="5" max="5" width="10.7265625" style="3" customWidth="1"/>
    <col min="6" max="6" width="11.08984375" style="3" bestFit="1" customWidth="1"/>
    <col min="7" max="7" width="11.81640625" style="3" bestFit="1" customWidth="1"/>
    <col min="8" max="8" width="10.26953125" style="3" bestFit="1" customWidth="1"/>
    <col min="9" max="9" width="20.54296875" style="3" customWidth="1"/>
    <col min="10" max="16384" width="9.453125" style="3"/>
  </cols>
  <sheetData>
    <row r="1" spans="1:17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 spans="1:17" x14ac:dyDescent="0.35">
      <c r="A2" s="2">
        <v>2017</v>
      </c>
      <c r="B2" s="3">
        <v>14.62</v>
      </c>
      <c r="C2" s="3">
        <v>9.5</v>
      </c>
      <c r="D2" s="3">
        <v>12219</v>
      </c>
      <c r="E2" s="3">
        <v>3489</v>
      </c>
      <c r="F2" s="3">
        <v>3925</v>
      </c>
      <c r="G2" s="3">
        <v>1318</v>
      </c>
      <c r="H2" s="3">
        <v>4535</v>
      </c>
    </row>
    <row r="3" spans="1:17" x14ac:dyDescent="0.35">
      <c r="A3" s="2">
        <v>2018</v>
      </c>
      <c r="B3" s="3">
        <v>14.18</v>
      </c>
      <c r="C3" s="3">
        <v>9.5</v>
      </c>
      <c r="D3" s="3">
        <v>13442</v>
      </c>
      <c r="E3" s="3">
        <v>3978</v>
      </c>
      <c r="F3" s="3">
        <v>4500</v>
      </c>
      <c r="G3" s="3">
        <v>1943</v>
      </c>
      <c r="H3" s="3">
        <v>6327</v>
      </c>
    </row>
    <row r="5" spans="1:17" ht="15" thickBot="1" x14ac:dyDescent="0.4">
      <c r="A5" s="2"/>
      <c r="J5" s="4" t="s">
        <v>8</v>
      </c>
      <c r="L5" s="4" t="s">
        <v>9</v>
      </c>
      <c r="N5" s="4" t="s">
        <v>10</v>
      </c>
    </row>
    <row r="6" spans="1:17" ht="15" thickBot="1" x14ac:dyDescent="0.4">
      <c r="A6" s="4" t="s">
        <v>11</v>
      </c>
      <c r="B6" s="5">
        <v>254</v>
      </c>
      <c r="D6" s="4" t="s">
        <v>12</v>
      </c>
      <c r="E6" s="5">
        <v>230</v>
      </c>
      <c r="F6" s="4" t="s">
        <v>13</v>
      </c>
      <c r="G6" s="5">
        <v>390</v>
      </c>
      <c r="I6" s="4" t="s">
        <v>14</v>
      </c>
      <c r="J6" s="6">
        <f>(B10/$B3)-100%</f>
        <v>0.41043723554301836</v>
      </c>
      <c r="L6" s="6">
        <f>(D10/$B3)-100%</f>
        <v>-0.29478138222849082</v>
      </c>
      <c r="N6" s="6">
        <f>(F10/$B3)-100%</f>
        <v>1.1156558533145278</v>
      </c>
      <c r="Q6" s="4"/>
    </row>
    <row r="7" spans="1:17" ht="15" thickBot="1" x14ac:dyDescent="0.4">
      <c r="I7" s="4" t="s">
        <v>15</v>
      </c>
      <c r="J7" s="7">
        <f>($B6/B3)/(J6*100)</f>
        <v>0.43642611683848798</v>
      </c>
      <c r="L7" s="7">
        <f>($B6/D10)/(L6*100)</f>
        <v>-0.86165550239234445</v>
      </c>
      <c r="N7" s="7">
        <f>($B6/F10)/(N6*100)</f>
        <v>7.5889591234723955E-2</v>
      </c>
      <c r="Q7" s="4"/>
    </row>
    <row r="8" spans="1:17" ht="15" thickBot="1" x14ac:dyDescent="0.4">
      <c r="A8" s="2"/>
      <c r="B8" s="8" t="s">
        <v>16</v>
      </c>
      <c r="C8" s="8"/>
      <c r="D8" s="8" t="s">
        <v>17</v>
      </c>
      <c r="E8" s="8"/>
      <c r="F8" s="8" t="s">
        <v>18</v>
      </c>
      <c r="G8" s="8"/>
      <c r="I8" s="4" t="s">
        <v>19</v>
      </c>
      <c r="J8" s="5">
        <v>12</v>
      </c>
      <c r="L8" s="5">
        <v>10</v>
      </c>
      <c r="N8" s="5">
        <v>13</v>
      </c>
      <c r="Q8" s="4"/>
    </row>
    <row r="9" spans="1:17" x14ac:dyDescent="0.35">
      <c r="A9" s="2" t="s">
        <v>20</v>
      </c>
      <c r="B9" s="9" t="s">
        <v>1</v>
      </c>
      <c r="C9" s="10" t="s">
        <v>2</v>
      </c>
      <c r="D9" s="9" t="s">
        <v>1</v>
      </c>
      <c r="E9" s="10" t="s">
        <v>2</v>
      </c>
      <c r="F9" s="9" t="s">
        <v>1</v>
      </c>
      <c r="G9" s="10" t="s">
        <v>2</v>
      </c>
      <c r="I9" s="11">
        <v>2021</v>
      </c>
      <c r="J9" s="4"/>
      <c r="K9" s="4"/>
      <c r="L9" s="4"/>
      <c r="M9" s="4"/>
      <c r="N9" s="4"/>
      <c r="P9" s="2" t="s">
        <v>21</v>
      </c>
      <c r="Q9" s="2" t="s">
        <v>22</v>
      </c>
    </row>
    <row r="10" spans="1:17" x14ac:dyDescent="0.35">
      <c r="A10" s="4">
        <v>2019</v>
      </c>
      <c r="B10" s="12">
        <v>20</v>
      </c>
      <c r="C10" s="13">
        <v>9.5</v>
      </c>
      <c r="D10" s="12">
        <v>10</v>
      </c>
      <c r="E10" s="13">
        <v>9.5</v>
      </c>
      <c r="F10" s="12">
        <v>30</v>
      </c>
      <c r="G10" s="13">
        <v>10</v>
      </c>
      <c r="I10" s="4" t="s">
        <v>23</v>
      </c>
      <c r="J10" s="14">
        <f>B12*J8</f>
        <v>384</v>
      </c>
      <c r="K10" s="4"/>
      <c r="L10" s="14">
        <f>D12*L8</f>
        <v>150</v>
      </c>
      <c r="M10" s="4"/>
      <c r="N10" s="14">
        <f>F12*N8</f>
        <v>481</v>
      </c>
      <c r="P10" s="3">
        <v>14.18</v>
      </c>
      <c r="Q10" s="4" t="s">
        <v>24</v>
      </c>
    </row>
    <row r="11" spans="1:17" x14ac:dyDescent="0.35">
      <c r="A11" s="15">
        <v>2020</v>
      </c>
      <c r="B11" s="16">
        <v>30</v>
      </c>
      <c r="C11" s="13">
        <f>(1+J$6)*C10</f>
        <v>13.399153737658674</v>
      </c>
      <c r="D11" s="16">
        <v>10</v>
      </c>
      <c r="E11" s="13">
        <f>(1+L$6)*E10</f>
        <v>6.6995768688293369</v>
      </c>
      <c r="F11" s="16">
        <v>35</v>
      </c>
      <c r="G11" s="13">
        <v>14</v>
      </c>
      <c r="I11" s="4" t="s">
        <v>25</v>
      </c>
      <c r="J11" s="14">
        <f>(C10:C12)*0.7</f>
        <v>9.3794076163610711</v>
      </c>
      <c r="K11" s="4"/>
      <c r="L11" s="14">
        <f>(E10:E12)*0.7</f>
        <v>4.6897038081805356</v>
      </c>
      <c r="M11" s="4"/>
      <c r="N11" s="14">
        <f>(G10:G12)*0.7</f>
        <v>9.7999999999999989</v>
      </c>
      <c r="P11" s="17">
        <v>0.16</v>
      </c>
      <c r="Q11" s="4" t="s">
        <v>26</v>
      </c>
    </row>
    <row r="12" spans="1:17" x14ac:dyDescent="0.35">
      <c r="A12" s="4">
        <v>2021</v>
      </c>
      <c r="B12" s="16">
        <v>32</v>
      </c>
      <c r="C12" s="13">
        <f>(1+J$6)*C11</f>
        <v>18.898665356359203</v>
      </c>
      <c r="D12" s="16">
        <v>15</v>
      </c>
      <c r="E12" s="13">
        <f>(1+L$6)*E11</f>
        <v>4.7246663390898007</v>
      </c>
      <c r="F12" s="16">
        <v>37</v>
      </c>
      <c r="G12" s="13">
        <v>20</v>
      </c>
      <c r="I12" s="4" t="s">
        <v>27</v>
      </c>
      <c r="J12" s="14">
        <f>J10+J11-$B$6</f>
        <v>139.37940761636105</v>
      </c>
      <c r="K12" s="4"/>
      <c r="L12" s="14">
        <f>L10+L11-$B$6</f>
        <v>-99.310296191819475</v>
      </c>
      <c r="M12" s="4"/>
      <c r="N12" s="14">
        <f>N10+N11-$B$6</f>
        <v>236.8</v>
      </c>
      <c r="P12" s="4">
        <v>4.0999999999999996</v>
      </c>
      <c r="Q12" s="4" t="s">
        <v>28</v>
      </c>
    </row>
    <row r="13" spans="1:17" x14ac:dyDescent="0.35">
      <c r="A13" s="4"/>
      <c r="B13" s="18"/>
      <c r="C13" s="19"/>
      <c r="D13" s="18"/>
      <c r="E13" s="19"/>
      <c r="F13" s="18"/>
      <c r="G13" s="19"/>
      <c r="I13" s="4" t="s">
        <v>29</v>
      </c>
      <c r="J13" s="20">
        <f>J12/$B$6</f>
        <v>0.54873782526126402</v>
      </c>
      <c r="K13" s="4"/>
      <c r="L13" s="20">
        <f>L12/$B$6</f>
        <v>-0.39098541807802945</v>
      </c>
      <c r="M13" s="4"/>
      <c r="N13" s="20">
        <f>N12/$B$6</f>
        <v>0.93228346456692923</v>
      </c>
      <c r="P13" s="21">
        <f>C3/B3</f>
        <v>0.66995768688293378</v>
      </c>
      <c r="Q13" s="4" t="s">
        <v>30</v>
      </c>
    </row>
    <row r="14" spans="1:17" ht="15" thickBot="1" x14ac:dyDescent="0.4">
      <c r="I14" s="22" t="s">
        <v>31</v>
      </c>
      <c r="J14" s="23">
        <f>(J13+1)^(1/3)-1</f>
        <v>0.15698031122316736</v>
      </c>
      <c r="K14" s="22"/>
      <c r="L14" s="23">
        <f>(L13+1)^(1/3)-1</f>
        <v>-0.15236431804429951</v>
      </c>
      <c r="M14" s="22"/>
      <c r="N14" s="23">
        <f>(N13+1)^(1/3)-1</f>
        <v>0.24553789643266843</v>
      </c>
    </row>
    <row r="15" spans="1:17" ht="45" customHeight="1" thickTop="1" x14ac:dyDescent="0.35">
      <c r="B15" s="24"/>
      <c r="C15" s="24"/>
      <c r="D15" s="25" t="s">
        <v>32</v>
      </c>
      <c r="E15" s="25"/>
      <c r="F15" s="25" t="s">
        <v>33</v>
      </c>
      <c r="G15" s="25"/>
    </row>
    <row r="16" spans="1:17" x14ac:dyDescent="0.35">
      <c r="B16" s="24"/>
      <c r="C16" s="24"/>
      <c r="D16" s="24"/>
      <c r="E16" s="24"/>
      <c r="F16" s="26"/>
      <c r="G16" s="26"/>
      <c r="Q16" s="4" t="s">
        <v>34</v>
      </c>
    </row>
    <row r="17" spans="2:17" x14ac:dyDescent="0.35">
      <c r="B17" s="24"/>
      <c r="C17" s="24"/>
      <c r="D17" s="24"/>
      <c r="E17" s="24"/>
      <c r="F17" s="26"/>
      <c r="G17" s="26"/>
      <c r="Q17" s="4" t="s">
        <v>35</v>
      </c>
    </row>
    <row r="18" spans="2:17" x14ac:dyDescent="0.35">
      <c r="B18" s="24"/>
      <c r="C18" s="24"/>
      <c r="D18" s="24"/>
      <c r="E18" s="24"/>
      <c r="F18" s="26"/>
      <c r="G18" s="26"/>
    </row>
    <row r="19" spans="2:17" x14ac:dyDescent="0.35">
      <c r="B19" s="24"/>
      <c r="C19" s="24"/>
      <c r="D19" s="24"/>
      <c r="E19" s="24"/>
      <c r="F19" s="26"/>
      <c r="G19" s="26"/>
    </row>
    <row r="20" spans="2:17" x14ac:dyDescent="0.35">
      <c r="B20" s="24"/>
      <c r="C20" s="24"/>
      <c r="D20" s="24"/>
      <c r="E20" s="24"/>
      <c r="F20" s="26"/>
      <c r="G20" s="26"/>
    </row>
  </sheetData>
  <mergeCells count="21">
    <mergeCell ref="B20:C20"/>
    <mergeCell ref="D20:E20"/>
    <mergeCell ref="F20:G20"/>
    <mergeCell ref="B18:C18"/>
    <mergeCell ref="D18:E18"/>
    <mergeCell ref="F18:G18"/>
    <mergeCell ref="B19:C19"/>
    <mergeCell ref="D19:E19"/>
    <mergeCell ref="F19:G19"/>
    <mergeCell ref="B16:C16"/>
    <mergeCell ref="D16:E16"/>
    <mergeCell ref="F16:G16"/>
    <mergeCell ref="B17:C17"/>
    <mergeCell ref="D17:E17"/>
    <mergeCell ref="F17:G17"/>
    <mergeCell ref="B8:C8"/>
    <mergeCell ref="D8:E8"/>
    <mergeCell ref="F8:G8"/>
    <mergeCell ref="B15:C15"/>
    <mergeCell ref="D15:E15"/>
    <mergeCell ref="F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Jyrki Luukko</dc:creator>
  <cp:lastModifiedBy>Jyrki Luukko</cp:lastModifiedBy>
  <dcterms:created xsi:type="dcterms:W3CDTF">2019-04-24T17:26:14Z</dcterms:created>
  <dcterms:modified xsi:type="dcterms:W3CDTF">2019-04-24T17:26:54Z</dcterms:modified>
</cp:coreProperties>
</file>