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ri\OneDrive\IPFS\Published data\First test setup\"/>
    </mc:Choice>
  </mc:AlternateContent>
  <xr:revisionPtr revIDLastSave="881" documentId="4F1D83031B87D0B9C2067B074B66DCE86B4362C0" xr6:coauthVersionLast="41" xr6:coauthVersionMax="41" xr10:uidLastSave="{E8F3FBE0-10C5-4417-BF30-E4AEF7F3F8A4}"/>
  <bookViews>
    <workbookView xWindow="-110" yWindow="-110" windowWidth="19420" windowHeight="11620" xr2:uid="{6091A61F-7AD5-4B81-8E7D-AADB2CC110FD}"/>
  </bookViews>
  <sheets>
    <sheet name="data" sheetId="1" r:id="rId1"/>
    <sheet name="Publication" sheetId="2" r:id="rId2"/>
    <sheet name="IPNS" sheetId="4" r:id="rId3"/>
    <sheet name="Tests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4" l="1"/>
  <c r="E18" i="4"/>
  <c r="E17" i="4"/>
  <c r="E16" i="4"/>
  <c r="E15" i="4"/>
  <c r="E14" i="4"/>
  <c r="E13" i="4"/>
  <c r="E12" i="4"/>
  <c r="E11" i="4"/>
  <c r="E10" i="4"/>
  <c r="E9" i="4"/>
  <c r="E34" i="4" s="1"/>
  <c r="E8" i="4"/>
  <c r="E7" i="4"/>
  <c r="E6" i="4"/>
  <c r="E37" i="4" s="1"/>
  <c r="D33" i="4"/>
  <c r="D34" i="4"/>
  <c r="D37" i="4"/>
  <c r="D36" i="4"/>
  <c r="D35" i="4"/>
  <c r="E35" i="4" l="1"/>
  <c r="E36" i="4"/>
  <c r="E33" i="4"/>
  <c r="D8" i="2"/>
  <c r="D45" i="2"/>
  <c r="M134" i="1"/>
  <c r="L134" i="1"/>
  <c r="I134" i="1"/>
  <c r="H134" i="1"/>
  <c r="G134" i="1"/>
  <c r="F134" i="1"/>
  <c r="E134" i="1"/>
  <c r="D134" i="1"/>
  <c r="M133" i="1"/>
  <c r="L133" i="1"/>
  <c r="I133" i="1"/>
  <c r="H133" i="1"/>
  <c r="G133" i="1"/>
  <c r="F133" i="1"/>
  <c r="E133" i="1"/>
  <c r="D133" i="1"/>
  <c r="M132" i="1"/>
  <c r="L132" i="1"/>
  <c r="I132" i="1"/>
  <c r="H132" i="1"/>
  <c r="G132" i="1"/>
  <c r="F132" i="1"/>
  <c r="E132" i="1"/>
  <c r="D132" i="1"/>
  <c r="M131" i="1"/>
  <c r="L131" i="1"/>
  <c r="I131" i="1"/>
  <c r="H131" i="1"/>
  <c r="G131" i="1"/>
  <c r="F131" i="1"/>
  <c r="E131" i="1"/>
  <c r="D131" i="1"/>
  <c r="M130" i="1"/>
  <c r="L130" i="1"/>
  <c r="I130" i="1"/>
  <c r="H130" i="1"/>
  <c r="G130" i="1"/>
  <c r="F130" i="1"/>
  <c r="E130" i="1"/>
  <c r="D130" i="1"/>
  <c r="C134" i="1"/>
  <c r="C133" i="1"/>
  <c r="C132" i="1"/>
  <c r="C131" i="1"/>
  <c r="C130" i="1"/>
  <c r="E13" i="1" l="1"/>
  <c r="D108" i="1"/>
  <c r="M97" i="1" l="1"/>
  <c r="L97" i="1"/>
  <c r="I97" i="1"/>
  <c r="H97" i="1"/>
  <c r="G97" i="1"/>
  <c r="F97" i="1"/>
  <c r="E97" i="1"/>
  <c r="D97" i="1"/>
  <c r="M96" i="1"/>
  <c r="L96" i="1"/>
  <c r="I96" i="1"/>
  <c r="H96" i="1"/>
  <c r="G96" i="1"/>
  <c r="F96" i="1"/>
  <c r="E96" i="1"/>
  <c r="D96" i="1"/>
  <c r="M95" i="1"/>
  <c r="L95" i="1"/>
  <c r="I95" i="1"/>
  <c r="H95" i="1"/>
  <c r="G95" i="1"/>
  <c r="F95" i="1"/>
  <c r="E95" i="1"/>
  <c r="D95" i="1"/>
  <c r="M94" i="1"/>
  <c r="L94" i="1"/>
  <c r="I94" i="1"/>
  <c r="H94" i="1"/>
  <c r="G94" i="1"/>
  <c r="F94" i="1"/>
  <c r="E94" i="1"/>
  <c r="D94" i="1"/>
  <c r="M93" i="1"/>
  <c r="L93" i="1"/>
  <c r="I93" i="1"/>
  <c r="H93" i="1"/>
  <c r="G93" i="1"/>
  <c r="F93" i="1"/>
  <c r="E93" i="1"/>
  <c r="D93" i="1"/>
  <c r="C97" i="1"/>
  <c r="C96" i="1"/>
  <c r="C95" i="1"/>
  <c r="C94" i="1"/>
  <c r="C93" i="1"/>
  <c r="M76" i="1"/>
  <c r="L76" i="1"/>
  <c r="I76" i="1"/>
  <c r="H76" i="1"/>
  <c r="G76" i="1"/>
  <c r="F76" i="1"/>
  <c r="E76" i="1"/>
  <c r="D76" i="1"/>
  <c r="M75" i="1"/>
  <c r="L75" i="1"/>
  <c r="I75" i="1"/>
  <c r="H75" i="1"/>
  <c r="G75" i="1"/>
  <c r="F75" i="1"/>
  <c r="E75" i="1"/>
  <c r="D75" i="1"/>
  <c r="M74" i="1"/>
  <c r="L74" i="1"/>
  <c r="I74" i="1"/>
  <c r="H74" i="1"/>
  <c r="G74" i="1"/>
  <c r="F74" i="1"/>
  <c r="E74" i="1"/>
  <c r="D74" i="1"/>
  <c r="M73" i="1"/>
  <c r="L73" i="1"/>
  <c r="I73" i="1"/>
  <c r="H73" i="1"/>
  <c r="G73" i="1"/>
  <c r="F73" i="1"/>
  <c r="E73" i="1"/>
  <c r="D73" i="1"/>
  <c r="M72" i="1"/>
  <c r="L72" i="1"/>
  <c r="I72" i="1"/>
  <c r="H72" i="1"/>
  <c r="G72" i="1"/>
  <c r="F72" i="1"/>
  <c r="E72" i="1"/>
  <c r="D72" i="1"/>
  <c r="C76" i="1"/>
  <c r="C75" i="1"/>
  <c r="C74" i="1"/>
  <c r="C73" i="1"/>
  <c r="C72" i="1"/>
  <c r="M55" i="1"/>
  <c r="L55" i="1"/>
  <c r="I55" i="1"/>
  <c r="H55" i="1"/>
  <c r="G55" i="1"/>
  <c r="F55" i="1"/>
  <c r="E55" i="1"/>
  <c r="D55" i="1"/>
  <c r="M54" i="1"/>
  <c r="L54" i="1"/>
  <c r="I54" i="1"/>
  <c r="H54" i="1"/>
  <c r="G54" i="1"/>
  <c r="F54" i="1"/>
  <c r="E54" i="1"/>
  <c r="D54" i="1"/>
  <c r="M53" i="1"/>
  <c r="L53" i="1"/>
  <c r="I53" i="1"/>
  <c r="H53" i="1"/>
  <c r="G53" i="1"/>
  <c r="F53" i="1"/>
  <c r="E53" i="1"/>
  <c r="D53" i="1"/>
  <c r="M52" i="1"/>
  <c r="L52" i="1"/>
  <c r="I52" i="1"/>
  <c r="H52" i="1"/>
  <c r="G52" i="1"/>
  <c r="F52" i="1"/>
  <c r="E52" i="1"/>
  <c r="D52" i="1"/>
  <c r="C55" i="1"/>
  <c r="C54" i="1"/>
  <c r="C53" i="1"/>
  <c r="C52" i="1"/>
  <c r="M36" i="1"/>
  <c r="L36" i="1"/>
  <c r="I36" i="1"/>
  <c r="H36" i="1"/>
  <c r="G36" i="1"/>
  <c r="F36" i="1"/>
  <c r="E36" i="1"/>
  <c r="D36" i="1"/>
  <c r="M35" i="1"/>
  <c r="L35" i="1"/>
  <c r="I35" i="1"/>
  <c r="H35" i="1"/>
  <c r="G35" i="1"/>
  <c r="F35" i="1"/>
  <c r="E35" i="1"/>
  <c r="D35" i="1"/>
  <c r="C36" i="1"/>
  <c r="C35" i="1"/>
  <c r="M34" i="1"/>
  <c r="L34" i="1"/>
  <c r="I34" i="1"/>
  <c r="H34" i="1"/>
  <c r="G34" i="1"/>
  <c r="F34" i="1"/>
  <c r="E34" i="1"/>
  <c r="D34" i="1"/>
  <c r="C34" i="1"/>
  <c r="M33" i="1"/>
  <c r="L33" i="1"/>
  <c r="I33" i="1"/>
  <c r="H33" i="1"/>
  <c r="G33" i="1"/>
  <c r="F33" i="1"/>
  <c r="E33" i="1"/>
  <c r="D33" i="1"/>
  <c r="C33" i="1"/>
  <c r="M51" i="1"/>
  <c r="L51" i="1"/>
  <c r="I51" i="1"/>
  <c r="H51" i="1"/>
  <c r="G51" i="1"/>
  <c r="F51" i="1"/>
  <c r="E51" i="1"/>
  <c r="D51" i="1"/>
  <c r="C51" i="1"/>
  <c r="M32" i="1"/>
  <c r="L32" i="1"/>
  <c r="I32" i="1"/>
  <c r="H32" i="1"/>
  <c r="G32" i="1"/>
  <c r="F32" i="1"/>
  <c r="E32" i="1"/>
  <c r="D32" i="1"/>
  <c r="C32" i="1"/>
</calcChain>
</file>

<file path=xl/sharedStrings.xml><?xml version="1.0" encoding="utf-8"?>
<sst xmlns="http://schemas.openxmlformats.org/spreadsheetml/2006/main" count="159" uniqueCount="61">
  <si>
    <t>IRC Signaling</t>
  </si>
  <si>
    <t>Same computer</t>
  </si>
  <si>
    <t>Same network</t>
  </si>
  <si>
    <t>Convert to C14 N3</t>
  </si>
  <si>
    <t>Node from IPFS</t>
  </si>
  <si>
    <t>Directory from IPFS</t>
  </si>
  <si>
    <t>Node to IPFS</t>
  </si>
  <si>
    <t>Directory to IPFS</t>
  </si>
  <si>
    <t>Answer from IPFS</t>
  </si>
  <si>
    <t>Client</t>
  </si>
  <si>
    <t>Remote answered in</t>
  </si>
  <si>
    <t>Server</t>
  </si>
  <si>
    <t>PubSub Signaling</t>
  </si>
  <si>
    <t>pari hutia</t>
  </si>
  <si>
    <t>IRC</t>
  </si>
  <si>
    <t>IFC</t>
  </si>
  <si>
    <t>PubSub</t>
  </si>
  <si>
    <t>remote</t>
  </si>
  <si>
    <t>local</t>
  </si>
  <si>
    <t>PIN file content</t>
  </si>
  <si>
    <t>IfcOpenHouse_IFC2x3</t>
  </si>
  <si>
    <t>read directory</t>
  </si>
  <si>
    <t>pinned</t>
  </si>
  <si>
    <t>IPFS Cumulative CPU Usage</t>
  </si>
  <si>
    <t>Network Write</t>
  </si>
  <si>
    <t>Network Read</t>
  </si>
  <si>
    <t xml:space="preserve">Disk </t>
  </si>
  <si>
    <t>IfcOwl triples</t>
  </si>
  <si>
    <t>Filtered triples</t>
  </si>
  <si>
    <t>Entity count</t>
  </si>
  <si>
    <t>IfcOpenHouse</t>
  </si>
  <si>
    <t>Computer B</t>
  </si>
  <si>
    <t>Remote</t>
  </si>
  <si>
    <t>Average time (ms)</t>
  </si>
  <si>
    <t>Median time (ms)</t>
  </si>
  <si>
    <t>Min time (ms)</t>
  </si>
  <si>
    <t>Max time (ms)</t>
  </si>
  <si>
    <t>Same network setup</t>
  </si>
  <si>
    <t>Same computer setup</t>
  </si>
  <si>
    <t>Tarkista, minkä koneiden välillä!!</t>
  </si>
  <si>
    <t>Computer A</t>
  </si>
  <si>
    <t>Remote answered</t>
  </si>
  <si>
    <t>Answer read from IPFS</t>
  </si>
  <si>
    <t>same local network</t>
  </si>
  <si>
    <t>Remote network</t>
  </si>
  <si>
    <t>Lan-4G</t>
  </si>
  <si>
    <t>Remote computer setup</t>
  </si>
  <si>
    <t>ms</t>
  </si>
  <si>
    <t>Average Ping time from B to A</t>
  </si>
  <si>
    <t>IrcOwl triple count</t>
  </si>
  <si>
    <t>Filtered triple count</t>
  </si>
  <si>
    <t>Entities</t>
  </si>
  <si>
    <t>Process A</t>
  </si>
  <si>
    <t>Process B</t>
  </si>
  <si>
    <t>time</t>
  </si>
  <si>
    <t>Average time (s)</t>
  </si>
  <si>
    <t>Median time (s)</t>
  </si>
  <si>
    <t>Min time (s)</t>
  </si>
  <si>
    <t>Max time (s)</t>
  </si>
  <si>
    <t>Stdev (s)</t>
  </si>
  <si>
    <t>Stdev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</si>
</sst>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19EE-AB48-482C-8E1B-6FDDB534EFBE}">
  <dimension ref="B1:M134"/>
  <sheetViews>
    <sheetView tabSelected="1" topLeftCell="D1" workbookViewId="0">
      <selection activeCell="D51" sqref="D51:D55"/>
    </sheetView>
  </sheetViews>
  <sheetFormatPr defaultRowHeight="14.5" x14ac:dyDescent="0.35"/>
  <cols>
    <col min="2" max="2" width="16.81640625" customWidth="1"/>
    <col min="3" max="3" width="24.90625" customWidth="1"/>
    <col min="4" max="4" width="17.81640625" customWidth="1"/>
    <col min="5" max="5" width="14.26953125" customWidth="1"/>
    <col min="6" max="6" width="15.08984375" customWidth="1"/>
    <col min="7" max="7" width="13.6328125" customWidth="1"/>
    <col min="8" max="8" width="14.36328125" customWidth="1"/>
    <col min="9" max="9" width="16.7265625" customWidth="1"/>
  </cols>
  <sheetData>
    <row r="1" spans="3:7" x14ac:dyDescent="0.35">
      <c r="C1" t="s">
        <v>0</v>
      </c>
      <c r="E1" t="s">
        <v>12</v>
      </c>
      <c r="F1" t="s">
        <v>39</v>
      </c>
    </row>
    <row r="2" spans="3:7" x14ac:dyDescent="0.35">
      <c r="C2">
        <v>1270</v>
      </c>
      <c r="E2">
        <v>34</v>
      </c>
    </row>
    <row r="3" spans="3:7" x14ac:dyDescent="0.35">
      <c r="C3">
        <v>1292</v>
      </c>
      <c r="E3">
        <v>20</v>
      </c>
    </row>
    <row r="4" spans="3:7" x14ac:dyDescent="0.35">
      <c r="C4">
        <v>1584</v>
      </c>
      <c r="E4">
        <v>82</v>
      </c>
    </row>
    <row r="5" spans="3:7" x14ac:dyDescent="0.35">
      <c r="C5">
        <v>1619</v>
      </c>
      <c r="E5">
        <v>14</v>
      </c>
    </row>
    <row r="6" spans="3:7" x14ac:dyDescent="0.35">
      <c r="C6">
        <v>1418</v>
      </c>
      <c r="E6">
        <v>21</v>
      </c>
    </row>
    <row r="7" spans="3:7" x14ac:dyDescent="0.35">
      <c r="C7">
        <v>1569</v>
      </c>
      <c r="E7">
        <v>28</v>
      </c>
    </row>
    <row r="8" spans="3:7" x14ac:dyDescent="0.35">
      <c r="C8">
        <v>1371</v>
      </c>
      <c r="E8">
        <v>12</v>
      </c>
    </row>
    <row r="9" spans="3:7" x14ac:dyDescent="0.35">
      <c r="C9">
        <v>1290</v>
      </c>
      <c r="E9">
        <v>34</v>
      </c>
    </row>
    <row r="10" spans="3:7" x14ac:dyDescent="0.35">
      <c r="C10">
        <v>1795</v>
      </c>
      <c r="E10">
        <v>15</v>
      </c>
    </row>
    <row r="11" spans="3:7" x14ac:dyDescent="0.35">
      <c r="C11">
        <v>1272</v>
      </c>
      <c r="E11">
        <v>27</v>
      </c>
      <c r="G11" t="s">
        <v>13</v>
      </c>
    </row>
    <row r="13" spans="3:7" x14ac:dyDescent="0.35">
      <c r="E13">
        <f>AVERAGE(E2:E11)</f>
        <v>28.7</v>
      </c>
    </row>
    <row r="18" spans="2:13" x14ac:dyDescent="0.35">
      <c r="B18" t="s">
        <v>14</v>
      </c>
    </row>
    <row r="19" spans="2:13" x14ac:dyDescent="0.35">
      <c r="B19" t="s">
        <v>9</v>
      </c>
      <c r="C19" t="s">
        <v>5</v>
      </c>
      <c r="D19" t="s">
        <v>4</v>
      </c>
      <c r="E19" t="s">
        <v>3</v>
      </c>
      <c r="F19" t="s">
        <v>6</v>
      </c>
      <c r="G19" t="s">
        <v>7</v>
      </c>
      <c r="H19" t="s">
        <v>10</v>
      </c>
      <c r="I19" t="s">
        <v>8</v>
      </c>
      <c r="K19" t="s">
        <v>11</v>
      </c>
      <c r="L19" t="s">
        <v>4</v>
      </c>
      <c r="M19" t="s">
        <v>6</v>
      </c>
    </row>
    <row r="20" spans="2:13" x14ac:dyDescent="0.35">
      <c r="B20" t="s">
        <v>2</v>
      </c>
      <c r="C20">
        <v>295</v>
      </c>
      <c r="D20">
        <v>21</v>
      </c>
      <c r="E20">
        <v>66</v>
      </c>
      <c r="F20">
        <v>34</v>
      </c>
      <c r="G20">
        <v>56</v>
      </c>
      <c r="H20">
        <v>1387</v>
      </c>
      <c r="I20">
        <v>683</v>
      </c>
      <c r="L20">
        <v>436</v>
      </c>
      <c r="M20">
        <v>84</v>
      </c>
    </row>
    <row r="21" spans="2:13" x14ac:dyDescent="0.35">
      <c r="C21">
        <v>246</v>
      </c>
      <c r="D21">
        <v>15</v>
      </c>
      <c r="E21">
        <v>7</v>
      </c>
      <c r="F21">
        <v>37</v>
      </c>
      <c r="G21">
        <v>86</v>
      </c>
      <c r="H21">
        <v>1272</v>
      </c>
      <c r="I21">
        <v>133</v>
      </c>
      <c r="L21">
        <v>77</v>
      </c>
      <c r="M21">
        <v>54</v>
      </c>
    </row>
    <row r="22" spans="2:13" x14ac:dyDescent="0.35">
      <c r="C22">
        <v>389</v>
      </c>
      <c r="D22">
        <v>20</v>
      </c>
      <c r="E22">
        <v>14</v>
      </c>
      <c r="F22">
        <v>51</v>
      </c>
      <c r="G22">
        <v>73</v>
      </c>
      <c r="H22">
        <v>1372</v>
      </c>
      <c r="I22">
        <v>120</v>
      </c>
      <c r="L22">
        <v>259</v>
      </c>
      <c r="M22">
        <v>71</v>
      </c>
    </row>
    <row r="23" spans="2:13" x14ac:dyDescent="0.35">
      <c r="C23">
        <v>232</v>
      </c>
      <c r="D23">
        <v>13</v>
      </c>
      <c r="E23">
        <v>12</v>
      </c>
      <c r="F23">
        <v>53</v>
      </c>
      <c r="G23">
        <v>82</v>
      </c>
      <c r="H23">
        <v>1398</v>
      </c>
      <c r="I23">
        <v>715</v>
      </c>
      <c r="L23">
        <v>115</v>
      </c>
      <c r="M23">
        <v>63</v>
      </c>
    </row>
    <row r="24" spans="2:13" x14ac:dyDescent="0.35">
      <c r="C24">
        <v>218</v>
      </c>
      <c r="D24">
        <v>29</v>
      </c>
      <c r="E24">
        <v>0</v>
      </c>
      <c r="F24">
        <v>63</v>
      </c>
      <c r="G24">
        <v>82</v>
      </c>
      <c r="H24">
        <v>1411</v>
      </c>
      <c r="I24">
        <v>134</v>
      </c>
      <c r="L24">
        <v>83</v>
      </c>
      <c r="M24">
        <v>48</v>
      </c>
    </row>
    <row r="25" spans="2:13" x14ac:dyDescent="0.35">
      <c r="C25">
        <v>259</v>
      </c>
      <c r="D25">
        <v>73</v>
      </c>
      <c r="E25">
        <v>8</v>
      </c>
      <c r="F25">
        <v>42</v>
      </c>
      <c r="G25">
        <v>66</v>
      </c>
      <c r="H25">
        <v>1518</v>
      </c>
      <c r="I25">
        <v>108</v>
      </c>
      <c r="L25">
        <v>74</v>
      </c>
      <c r="M25">
        <v>49</v>
      </c>
    </row>
    <row r="26" spans="2:13" x14ac:dyDescent="0.35">
      <c r="C26">
        <v>227</v>
      </c>
      <c r="D26">
        <v>16</v>
      </c>
      <c r="E26">
        <v>10</v>
      </c>
      <c r="F26">
        <v>35</v>
      </c>
      <c r="G26">
        <v>64</v>
      </c>
      <c r="H26">
        <v>1455</v>
      </c>
      <c r="I26">
        <v>667</v>
      </c>
      <c r="L26">
        <v>103</v>
      </c>
      <c r="M26">
        <v>52</v>
      </c>
    </row>
    <row r="27" spans="2:13" x14ac:dyDescent="0.35">
      <c r="C27">
        <v>239</v>
      </c>
      <c r="D27">
        <v>34</v>
      </c>
      <c r="E27">
        <v>10</v>
      </c>
      <c r="F27">
        <v>65</v>
      </c>
      <c r="G27">
        <v>105</v>
      </c>
      <c r="H27">
        <v>1244</v>
      </c>
      <c r="I27">
        <v>104</v>
      </c>
      <c r="L27">
        <v>110</v>
      </c>
      <c r="M27">
        <v>63</v>
      </c>
    </row>
    <row r="28" spans="2:13" x14ac:dyDescent="0.35">
      <c r="C28">
        <v>229</v>
      </c>
      <c r="D28">
        <v>20</v>
      </c>
      <c r="E28">
        <v>16</v>
      </c>
      <c r="F28">
        <v>58</v>
      </c>
      <c r="G28">
        <v>70</v>
      </c>
      <c r="H28">
        <v>1282</v>
      </c>
      <c r="I28">
        <v>106</v>
      </c>
      <c r="L28">
        <v>79</v>
      </c>
      <c r="M28">
        <v>50</v>
      </c>
    </row>
    <row r="29" spans="2:13" x14ac:dyDescent="0.35">
      <c r="C29">
        <v>199</v>
      </c>
      <c r="D29">
        <v>24</v>
      </c>
      <c r="E29">
        <v>11</v>
      </c>
      <c r="F29">
        <v>49</v>
      </c>
      <c r="G29">
        <v>75</v>
      </c>
      <c r="H29">
        <v>1336</v>
      </c>
      <c r="I29">
        <v>108</v>
      </c>
      <c r="L29">
        <v>114</v>
      </c>
      <c r="M29">
        <v>108</v>
      </c>
    </row>
    <row r="32" spans="2:13" x14ac:dyDescent="0.35">
      <c r="C32">
        <f>AVERAGE(C20:C29)</f>
        <v>253.3</v>
      </c>
      <c r="D32">
        <f t="shared" ref="D32:M32" si="0">AVERAGE(D20:D29)</f>
        <v>26.5</v>
      </c>
      <c r="E32">
        <f t="shared" si="0"/>
        <v>15.4</v>
      </c>
      <c r="F32">
        <f t="shared" si="0"/>
        <v>48.7</v>
      </c>
      <c r="G32">
        <f t="shared" si="0"/>
        <v>75.900000000000006</v>
      </c>
      <c r="H32">
        <f t="shared" si="0"/>
        <v>1367.5</v>
      </c>
      <c r="I32">
        <f t="shared" si="0"/>
        <v>287.8</v>
      </c>
      <c r="L32">
        <f t="shared" si="0"/>
        <v>145</v>
      </c>
      <c r="M32">
        <f t="shared" si="0"/>
        <v>64.2</v>
      </c>
    </row>
    <row r="33" spans="2:13" x14ac:dyDescent="0.35">
      <c r="C33" s="1">
        <f>_xlfn.STDEV.S(C20:C29)</f>
        <v>54.133682264885259</v>
      </c>
      <c r="D33" s="1">
        <f t="shared" ref="D33:M33" si="1">_xlfn.STDEV.S(D20:D29)</f>
        <v>17.545179774893541</v>
      </c>
      <c r="E33" s="1">
        <f t="shared" si="1"/>
        <v>18.301183932558388</v>
      </c>
      <c r="F33" s="1">
        <f t="shared" si="1"/>
        <v>11.382735465021863</v>
      </c>
      <c r="G33" s="1">
        <f t="shared" si="1"/>
        <v>13.755402978870205</v>
      </c>
      <c r="H33" s="1">
        <f t="shared" si="1"/>
        <v>85.767450443367821</v>
      </c>
      <c r="I33" s="1">
        <f t="shared" si="1"/>
        <v>276.8352097066653</v>
      </c>
      <c r="J33" s="1"/>
      <c r="K33" s="1"/>
      <c r="L33" s="1">
        <f t="shared" si="1"/>
        <v>115.65850115269906</v>
      </c>
      <c r="M33" s="1">
        <f t="shared" si="1"/>
        <v>19.170579310785342</v>
      </c>
    </row>
    <row r="34" spans="2:13" x14ac:dyDescent="0.35">
      <c r="C34">
        <f>MEDIAN(C20:C29)</f>
        <v>235.5</v>
      </c>
      <c r="D34">
        <f t="shared" ref="D34:M34" si="2">MEDIAN(D20:D29)</f>
        <v>20.5</v>
      </c>
      <c r="E34">
        <f t="shared" si="2"/>
        <v>10.5</v>
      </c>
      <c r="F34">
        <f t="shared" si="2"/>
        <v>50</v>
      </c>
      <c r="G34">
        <f t="shared" si="2"/>
        <v>74</v>
      </c>
      <c r="H34">
        <f t="shared" si="2"/>
        <v>1379.5</v>
      </c>
      <c r="I34">
        <f t="shared" si="2"/>
        <v>126.5</v>
      </c>
      <c r="L34">
        <f t="shared" si="2"/>
        <v>106.5</v>
      </c>
      <c r="M34">
        <f t="shared" si="2"/>
        <v>58.5</v>
      </c>
    </row>
    <row r="35" spans="2:13" x14ac:dyDescent="0.35">
      <c r="C35">
        <f>MIN(C20:C29)</f>
        <v>199</v>
      </c>
      <c r="D35">
        <f t="shared" ref="D35:M35" si="3">MIN(D20:D29)</f>
        <v>13</v>
      </c>
      <c r="E35">
        <f t="shared" si="3"/>
        <v>0</v>
      </c>
      <c r="F35">
        <f t="shared" si="3"/>
        <v>34</v>
      </c>
      <c r="G35">
        <f t="shared" si="3"/>
        <v>56</v>
      </c>
      <c r="H35">
        <f t="shared" si="3"/>
        <v>1244</v>
      </c>
      <c r="I35">
        <f t="shared" si="3"/>
        <v>104</v>
      </c>
      <c r="L35">
        <f t="shared" si="3"/>
        <v>74</v>
      </c>
      <c r="M35">
        <f t="shared" si="3"/>
        <v>48</v>
      </c>
    </row>
    <row r="36" spans="2:13" x14ac:dyDescent="0.35">
      <c r="C36">
        <f>MAX(C20:C29)</f>
        <v>389</v>
      </c>
      <c r="D36">
        <f t="shared" ref="D36:M36" si="4">MAX(D20:D29)</f>
        <v>73</v>
      </c>
      <c r="E36">
        <f t="shared" si="4"/>
        <v>66</v>
      </c>
      <c r="F36">
        <f t="shared" si="4"/>
        <v>65</v>
      </c>
      <c r="G36">
        <f t="shared" si="4"/>
        <v>105</v>
      </c>
      <c r="H36">
        <f t="shared" si="4"/>
        <v>1518</v>
      </c>
      <c r="I36">
        <f t="shared" si="4"/>
        <v>715</v>
      </c>
      <c r="L36">
        <f t="shared" si="4"/>
        <v>436</v>
      </c>
      <c r="M36">
        <f t="shared" si="4"/>
        <v>108</v>
      </c>
    </row>
    <row r="37" spans="2:13" x14ac:dyDescent="0.35">
      <c r="B37" t="s">
        <v>15</v>
      </c>
    </row>
    <row r="38" spans="2:13" x14ac:dyDescent="0.35">
      <c r="B38" t="s">
        <v>9</v>
      </c>
      <c r="C38" t="s">
        <v>5</v>
      </c>
      <c r="D38" t="s">
        <v>4</v>
      </c>
      <c r="E38" t="s">
        <v>3</v>
      </c>
      <c r="F38" t="s">
        <v>6</v>
      </c>
      <c r="G38" t="s">
        <v>7</v>
      </c>
      <c r="H38" t="s">
        <v>10</v>
      </c>
      <c r="I38" t="s">
        <v>8</v>
      </c>
      <c r="K38" t="s">
        <v>11</v>
      </c>
      <c r="L38" t="s">
        <v>4</v>
      </c>
      <c r="M38" t="s">
        <v>6</v>
      </c>
    </row>
    <row r="39" spans="2:13" x14ac:dyDescent="0.35">
      <c r="B39" t="s">
        <v>1</v>
      </c>
      <c r="C39">
        <v>217</v>
      </c>
      <c r="D39">
        <v>14</v>
      </c>
      <c r="E39">
        <v>5</v>
      </c>
      <c r="F39">
        <v>47</v>
      </c>
      <c r="G39">
        <v>58</v>
      </c>
      <c r="H39">
        <v>1532</v>
      </c>
      <c r="I39">
        <v>556</v>
      </c>
      <c r="L39">
        <v>210</v>
      </c>
      <c r="M39">
        <v>41</v>
      </c>
    </row>
    <row r="40" spans="2:13" x14ac:dyDescent="0.35">
      <c r="C40">
        <v>250</v>
      </c>
      <c r="D40">
        <v>13</v>
      </c>
      <c r="E40">
        <v>8</v>
      </c>
      <c r="F40">
        <v>45</v>
      </c>
      <c r="G40">
        <v>69</v>
      </c>
      <c r="H40">
        <v>1556</v>
      </c>
      <c r="I40">
        <v>49</v>
      </c>
      <c r="L40">
        <v>253</v>
      </c>
      <c r="M40">
        <v>50</v>
      </c>
    </row>
    <row r="41" spans="2:13" x14ac:dyDescent="0.35">
      <c r="C41">
        <v>293</v>
      </c>
      <c r="D41">
        <v>18</v>
      </c>
      <c r="E41">
        <v>9</v>
      </c>
      <c r="F41">
        <v>75</v>
      </c>
      <c r="G41">
        <v>75</v>
      </c>
      <c r="H41">
        <v>1190</v>
      </c>
      <c r="I41">
        <v>55</v>
      </c>
      <c r="L41">
        <v>49</v>
      </c>
      <c r="M41">
        <v>93</v>
      </c>
    </row>
    <row r="42" spans="2:13" x14ac:dyDescent="0.35">
      <c r="C42">
        <v>266</v>
      </c>
      <c r="D42">
        <v>15</v>
      </c>
      <c r="E42">
        <v>9</v>
      </c>
      <c r="F42">
        <v>40</v>
      </c>
      <c r="G42">
        <v>70</v>
      </c>
      <c r="H42">
        <v>1375</v>
      </c>
      <c r="I42">
        <v>8</v>
      </c>
      <c r="L42">
        <v>46</v>
      </c>
      <c r="M42">
        <v>46</v>
      </c>
    </row>
    <row r="43" spans="2:13" x14ac:dyDescent="0.35">
      <c r="C43">
        <v>250</v>
      </c>
      <c r="D43">
        <v>20</v>
      </c>
      <c r="E43">
        <v>9</v>
      </c>
      <c r="F43">
        <v>59</v>
      </c>
      <c r="G43">
        <v>75</v>
      </c>
      <c r="H43">
        <v>1424</v>
      </c>
      <c r="I43">
        <v>14</v>
      </c>
      <c r="L43">
        <v>36</v>
      </c>
      <c r="M43">
        <v>90</v>
      </c>
    </row>
    <row r="44" spans="2:13" x14ac:dyDescent="0.35">
      <c r="C44">
        <v>289</v>
      </c>
      <c r="D44">
        <v>22</v>
      </c>
      <c r="E44">
        <v>17</v>
      </c>
      <c r="F44">
        <v>53</v>
      </c>
      <c r="G44">
        <v>66</v>
      </c>
      <c r="H44">
        <v>1432</v>
      </c>
      <c r="I44">
        <v>44</v>
      </c>
      <c r="L44">
        <v>3</v>
      </c>
      <c r="M44">
        <v>33</v>
      </c>
    </row>
    <row r="45" spans="2:13" x14ac:dyDescent="0.35">
      <c r="C45">
        <v>304</v>
      </c>
      <c r="D45">
        <v>21</v>
      </c>
      <c r="E45">
        <v>11</v>
      </c>
      <c r="F45">
        <v>37</v>
      </c>
      <c r="G45">
        <v>66</v>
      </c>
      <c r="H45">
        <v>1460</v>
      </c>
      <c r="I45">
        <v>564</v>
      </c>
      <c r="L45">
        <v>14</v>
      </c>
      <c r="M45">
        <v>96</v>
      </c>
    </row>
    <row r="46" spans="2:13" x14ac:dyDescent="0.35">
      <c r="C46">
        <v>198</v>
      </c>
      <c r="D46">
        <v>34</v>
      </c>
      <c r="E46">
        <v>9</v>
      </c>
      <c r="F46">
        <v>68</v>
      </c>
      <c r="G46">
        <v>93</v>
      </c>
      <c r="H46">
        <v>1233</v>
      </c>
      <c r="I46">
        <v>26</v>
      </c>
      <c r="L46">
        <v>10</v>
      </c>
      <c r="M46">
        <v>120</v>
      </c>
    </row>
    <row r="47" spans="2:13" x14ac:dyDescent="0.35">
      <c r="C47">
        <v>270</v>
      </c>
      <c r="D47">
        <v>18</v>
      </c>
      <c r="E47">
        <v>18</v>
      </c>
      <c r="F47">
        <v>54</v>
      </c>
      <c r="G47">
        <v>70</v>
      </c>
      <c r="H47">
        <v>1646</v>
      </c>
      <c r="I47">
        <v>24</v>
      </c>
      <c r="L47">
        <v>14</v>
      </c>
      <c r="M47">
        <v>78</v>
      </c>
    </row>
    <row r="48" spans="2:13" x14ac:dyDescent="0.35">
      <c r="C48">
        <v>245</v>
      </c>
      <c r="D48">
        <v>16</v>
      </c>
      <c r="E48">
        <v>9</v>
      </c>
      <c r="F48">
        <v>46</v>
      </c>
      <c r="G48">
        <v>92</v>
      </c>
      <c r="H48">
        <v>1263</v>
      </c>
      <c r="I48">
        <v>39</v>
      </c>
      <c r="L48">
        <v>22</v>
      </c>
      <c r="M48">
        <v>75</v>
      </c>
    </row>
    <row r="51" spans="2:13" x14ac:dyDescent="0.35">
      <c r="C51">
        <f>AVERAGE(C39:C48)</f>
        <v>258.2</v>
      </c>
      <c r="D51">
        <f t="shared" ref="D51:M51" si="5">AVERAGE(D39:D48)</f>
        <v>19.100000000000001</v>
      </c>
      <c r="E51">
        <f t="shared" si="5"/>
        <v>10.4</v>
      </c>
      <c r="F51">
        <f t="shared" si="5"/>
        <v>52.4</v>
      </c>
      <c r="G51">
        <f t="shared" si="5"/>
        <v>73.400000000000006</v>
      </c>
      <c r="H51">
        <f t="shared" si="5"/>
        <v>1411.1</v>
      </c>
      <c r="I51">
        <f t="shared" si="5"/>
        <v>137.9</v>
      </c>
      <c r="L51">
        <f t="shared" si="5"/>
        <v>65.7</v>
      </c>
      <c r="M51">
        <f t="shared" si="5"/>
        <v>72.2</v>
      </c>
    </row>
    <row r="52" spans="2:13" x14ac:dyDescent="0.35">
      <c r="C52" s="1">
        <f>_xlfn.STDEV.S(C39:C48)</f>
        <v>33.479014986173681</v>
      </c>
      <c r="D52" s="1">
        <f t="shared" ref="D52:M52" si="6">_xlfn.STDEV.S(D39:D48)</f>
        <v>6.0267920340942771</v>
      </c>
      <c r="E52" s="1">
        <f t="shared" si="6"/>
        <v>4.0331955899344472</v>
      </c>
      <c r="F52" s="1">
        <f t="shared" si="6"/>
        <v>12.094075684675817</v>
      </c>
      <c r="G52" s="1">
        <f t="shared" si="6"/>
        <v>11.177358065899718</v>
      </c>
      <c r="H52" s="1">
        <f t="shared" si="6"/>
        <v>148.18415719787473</v>
      </c>
      <c r="I52" s="1">
        <f t="shared" si="6"/>
        <v>222.97555919876064</v>
      </c>
      <c r="J52" s="1"/>
      <c r="K52" s="1"/>
      <c r="L52" s="1">
        <f t="shared" si="6"/>
        <v>89.282385969710987</v>
      </c>
      <c r="M52" s="1">
        <f t="shared" si="6"/>
        <v>28.541587591131332</v>
      </c>
    </row>
    <row r="53" spans="2:13" x14ac:dyDescent="0.35">
      <c r="C53">
        <f>MEDIAN(C39:C48)</f>
        <v>258</v>
      </c>
      <c r="D53">
        <f t="shared" ref="D53:M53" si="7">MEDIAN(D39:D48)</f>
        <v>18</v>
      </c>
      <c r="E53">
        <f t="shared" si="7"/>
        <v>9</v>
      </c>
      <c r="F53">
        <f t="shared" si="7"/>
        <v>50</v>
      </c>
      <c r="G53">
        <f t="shared" si="7"/>
        <v>70</v>
      </c>
      <c r="H53">
        <f t="shared" si="7"/>
        <v>1428</v>
      </c>
      <c r="I53">
        <f t="shared" si="7"/>
        <v>41.5</v>
      </c>
      <c r="L53">
        <f t="shared" si="7"/>
        <v>29</v>
      </c>
      <c r="M53">
        <f t="shared" si="7"/>
        <v>76.5</v>
      </c>
    </row>
    <row r="54" spans="2:13" x14ac:dyDescent="0.35">
      <c r="C54">
        <f>MIN(C39:C48)</f>
        <v>198</v>
      </c>
      <c r="D54">
        <f t="shared" ref="D54:M54" si="8">MIN(D39:D48)</f>
        <v>13</v>
      </c>
      <c r="E54">
        <f t="shared" si="8"/>
        <v>5</v>
      </c>
      <c r="F54">
        <f t="shared" si="8"/>
        <v>37</v>
      </c>
      <c r="G54">
        <f t="shared" si="8"/>
        <v>58</v>
      </c>
      <c r="H54">
        <f t="shared" si="8"/>
        <v>1190</v>
      </c>
      <c r="I54">
        <f t="shared" si="8"/>
        <v>8</v>
      </c>
      <c r="L54">
        <f t="shared" si="8"/>
        <v>3</v>
      </c>
      <c r="M54">
        <f t="shared" si="8"/>
        <v>33</v>
      </c>
    </row>
    <row r="55" spans="2:13" x14ac:dyDescent="0.35">
      <c r="C55">
        <f>MAX(C39:C48)</f>
        <v>304</v>
      </c>
      <c r="D55">
        <f t="shared" ref="D55:M55" si="9">MAX(D39:D48)</f>
        <v>34</v>
      </c>
      <c r="E55">
        <f t="shared" si="9"/>
        <v>18</v>
      </c>
      <c r="F55">
        <f t="shared" si="9"/>
        <v>75</v>
      </c>
      <c r="G55">
        <f t="shared" si="9"/>
        <v>93</v>
      </c>
      <c r="H55">
        <f t="shared" si="9"/>
        <v>1646</v>
      </c>
      <c r="I55">
        <f t="shared" si="9"/>
        <v>564</v>
      </c>
      <c r="L55">
        <f t="shared" si="9"/>
        <v>253</v>
      </c>
      <c r="M55">
        <f t="shared" si="9"/>
        <v>120</v>
      </c>
    </row>
    <row r="58" spans="2:13" x14ac:dyDescent="0.35">
      <c r="B58" t="s">
        <v>16</v>
      </c>
    </row>
    <row r="59" spans="2:13" x14ac:dyDescent="0.35">
      <c r="B59" t="s">
        <v>9</v>
      </c>
      <c r="C59" t="s">
        <v>5</v>
      </c>
      <c r="D59" t="s">
        <v>4</v>
      </c>
      <c r="E59" t="s">
        <v>3</v>
      </c>
      <c r="F59" t="s">
        <v>6</v>
      </c>
      <c r="G59" t="s">
        <v>7</v>
      </c>
      <c r="H59" t="s">
        <v>10</v>
      </c>
      <c r="I59" t="s">
        <v>8</v>
      </c>
      <c r="K59" t="s">
        <v>11</v>
      </c>
      <c r="L59" t="s">
        <v>4</v>
      </c>
      <c r="M59" t="s">
        <v>6</v>
      </c>
    </row>
    <row r="60" spans="2:13" x14ac:dyDescent="0.35">
      <c r="B60" t="s">
        <v>17</v>
      </c>
      <c r="C60">
        <v>122</v>
      </c>
      <c r="D60">
        <v>118</v>
      </c>
      <c r="E60">
        <v>14</v>
      </c>
      <c r="F60">
        <v>52</v>
      </c>
      <c r="G60">
        <v>67</v>
      </c>
      <c r="H60">
        <v>877</v>
      </c>
      <c r="I60">
        <v>166</v>
      </c>
      <c r="L60">
        <v>742</v>
      </c>
      <c r="M60">
        <v>70</v>
      </c>
    </row>
    <row r="61" spans="2:13" x14ac:dyDescent="0.35">
      <c r="B61" t="s">
        <v>43</v>
      </c>
      <c r="C61">
        <v>122</v>
      </c>
      <c r="D61">
        <v>132</v>
      </c>
      <c r="E61">
        <v>12</v>
      </c>
      <c r="F61">
        <v>39</v>
      </c>
      <c r="G61">
        <v>67</v>
      </c>
      <c r="H61">
        <v>280</v>
      </c>
      <c r="I61">
        <v>83</v>
      </c>
      <c r="L61">
        <v>163</v>
      </c>
      <c r="M61">
        <v>61</v>
      </c>
    </row>
    <row r="62" spans="2:13" x14ac:dyDescent="0.35">
      <c r="C62">
        <v>104</v>
      </c>
      <c r="D62">
        <v>112</v>
      </c>
      <c r="E62">
        <v>15</v>
      </c>
      <c r="F62">
        <v>41</v>
      </c>
      <c r="G62">
        <v>62</v>
      </c>
      <c r="H62">
        <v>315</v>
      </c>
      <c r="I62">
        <v>108</v>
      </c>
      <c r="L62">
        <v>150</v>
      </c>
      <c r="M62">
        <v>61</v>
      </c>
    </row>
    <row r="63" spans="2:13" x14ac:dyDescent="0.35">
      <c r="C63">
        <v>116</v>
      </c>
      <c r="D63">
        <v>115</v>
      </c>
      <c r="E63">
        <v>12</v>
      </c>
      <c r="F63">
        <v>43</v>
      </c>
      <c r="G63">
        <v>95</v>
      </c>
      <c r="H63">
        <v>674</v>
      </c>
      <c r="I63">
        <v>141</v>
      </c>
      <c r="L63">
        <v>365</v>
      </c>
      <c r="M63">
        <v>89</v>
      </c>
    </row>
    <row r="64" spans="2:13" x14ac:dyDescent="0.35">
      <c r="C64">
        <v>128</v>
      </c>
      <c r="D64">
        <v>118</v>
      </c>
      <c r="E64">
        <v>19</v>
      </c>
      <c r="F64">
        <v>42</v>
      </c>
      <c r="G64">
        <v>75</v>
      </c>
      <c r="H64">
        <v>323</v>
      </c>
      <c r="I64">
        <v>140</v>
      </c>
      <c r="L64">
        <v>148</v>
      </c>
      <c r="M64">
        <v>60</v>
      </c>
    </row>
    <row r="65" spans="2:13" x14ac:dyDescent="0.35">
      <c r="C65">
        <v>123</v>
      </c>
      <c r="D65">
        <v>110</v>
      </c>
      <c r="E65">
        <v>12</v>
      </c>
      <c r="F65">
        <v>39</v>
      </c>
      <c r="G65">
        <v>76</v>
      </c>
      <c r="H65">
        <v>376</v>
      </c>
      <c r="I65">
        <v>127</v>
      </c>
      <c r="L65">
        <v>216</v>
      </c>
      <c r="M65">
        <v>60</v>
      </c>
    </row>
    <row r="66" spans="2:13" x14ac:dyDescent="0.35">
      <c r="C66">
        <v>105</v>
      </c>
      <c r="D66">
        <v>112</v>
      </c>
      <c r="E66">
        <v>16</v>
      </c>
      <c r="F66">
        <v>42</v>
      </c>
      <c r="G66">
        <v>50</v>
      </c>
      <c r="H66">
        <v>340</v>
      </c>
      <c r="I66">
        <v>128</v>
      </c>
      <c r="L66">
        <v>161</v>
      </c>
      <c r="M66">
        <v>60</v>
      </c>
    </row>
    <row r="67" spans="2:13" x14ac:dyDescent="0.35">
      <c r="C67">
        <v>116</v>
      </c>
      <c r="D67">
        <v>120</v>
      </c>
      <c r="E67">
        <v>11</v>
      </c>
      <c r="F67">
        <v>38</v>
      </c>
      <c r="G67">
        <v>75</v>
      </c>
      <c r="H67">
        <v>328</v>
      </c>
      <c r="I67">
        <v>98</v>
      </c>
      <c r="L67">
        <v>183</v>
      </c>
      <c r="M67">
        <v>54</v>
      </c>
    </row>
    <row r="68" spans="2:13" x14ac:dyDescent="0.35">
      <c r="C68">
        <v>119</v>
      </c>
      <c r="D68">
        <v>137</v>
      </c>
      <c r="E68">
        <v>16</v>
      </c>
      <c r="F68">
        <v>52</v>
      </c>
      <c r="G68">
        <v>67</v>
      </c>
      <c r="H68">
        <v>1068</v>
      </c>
      <c r="I68">
        <v>96</v>
      </c>
      <c r="L68">
        <v>684</v>
      </c>
      <c r="M68">
        <v>53</v>
      </c>
    </row>
    <row r="69" spans="2:13" x14ac:dyDescent="0.35">
      <c r="C69">
        <v>120</v>
      </c>
      <c r="D69">
        <v>115</v>
      </c>
      <c r="E69">
        <v>14</v>
      </c>
      <c r="F69">
        <v>40</v>
      </c>
      <c r="G69">
        <v>64</v>
      </c>
      <c r="H69">
        <v>461</v>
      </c>
      <c r="I69">
        <v>94</v>
      </c>
      <c r="L69">
        <v>217</v>
      </c>
      <c r="M69">
        <v>77</v>
      </c>
    </row>
    <row r="72" spans="2:13" x14ac:dyDescent="0.35">
      <c r="C72">
        <f>AVERAGE(C60:C69)</f>
        <v>117.5</v>
      </c>
      <c r="D72">
        <f t="shared" ref="D72:M72" si="10">AVERAGE(D60:D69)</f>
        <v>118.9</v>
      </c>
      <c r="E72">
        <f t="shared" si="10"/>
        <v>14.1</v>
      </c>
      <c r="F72">
        <f t="shared" si="10"/>
        <v>42.8</v>
      </c>
      <c r="G72">
        <f t="shared" si="10"/>
        <v>69.8</v>
      </c>
      <c r="H72">
        <f t="shared" si="10"/>
        <v>504.2</v>
      </c>
      <c r="I72">
        <f t="shared" si="10"/>
        <v>118.1</v>
      </c>
      <c r="L72">
        <f t="shared" si="10"/>
        <v>302.89999999999998</v>
      </c>
      <c r="M72">
        <f t="shared" si="10"/>
        <v>64.5</v>
      </c>
    </row>
    <row r="73" spans="2:13" x14ac:dyDescent="0.35">
      <c r="C73" s="1">
        <f>_xlfn.STDEV.S(C60:C69)</f>
        <v>7.6919871728095508</v>
      </c>
      <c r="D73" s="1">
        <f t="shared" ref="D73:M73" si="11">_xlfn.STDEV.S(D60:D69)</f>
        <v>8.8625303635273607</v>
      </c>
      <c r="E73" s="1">
        <f t="shared" si="11"/>
        <v>2.469817807045696</v>
      </c>
      <c r="F73" s="1">
        <f t="shared" si="11"/>
        <v>5.094659513211397</v>
      </c>
      <c r="G73" s="1">
        <f t="shared" si="11"/>
        <v>11.726513169357332</v>
      </c>
      <c r="H73" s="1">
        <f t="shared" si="11"/>
        <v>275.05304538902635</v>
      </c>
      <c r="I73" s="1">
        <f t="shared" si="11"/>
        <v>26.421582087376965</v>
      </c>
      <c r="J73" s="1"/>
      <c r="K73" s="1"/>
      <c r="L73" s="1">
        <f t="shared" si="11"/>
        <v>225.65679446648375</v>
      </c>
      <c r="M73" s="1">
        <f t="shared" si="11"/>
        <v>11.1280426550824</v>
      </c>
    </row>
    <row r="74" spans="2:13" x14ac:dyDescent="0.35">
      <c r="C74">
        <f>MEDIAN(C60:C69)</f>
        <v>119.5</v>
      </c>
      <c r="D74">
        <f t="shared" ref="D74:M74" si="12">MEDIAN(D60:D69)</f>
        <v>116.5</v>
      </c>
      <c r="E74">
        <f t="shared" si="12"/>
        <v>14</v>
      </c>
      <c r="F74">
        <f t="shared" si="12"/>
        <v>41.5</v>
      </c>
      <c r="G74">
        <f t="shared" si="12"/>
        <v>67</v>
      </c>
      <c r="H74">
        <f t="shared" si="12"/>
        <v>358</v>
      </c>
      <c r="I74">
        <f t="shared" si="12"/>
        <v>117.5</v>
      </c>
      <c r="L74">
        <f t="shared" si="12"/>
        <v>199.5</v>
      </c>
      <c r="M74">
        <f t="shared" si="12"/>
        <v>60.5</v>
      </c>
    </row>
    <row r="75" spans="2:13" x14ac:dyDescent="0.35">
      <c r="C75">
        <f>MIN(C60:C69)</f>
        <v>104</v>
      </c>
      <c r="D75">
        <f t="shared" ref="D75:M75" si="13">MIN(D60:D69)</f>
        <v>110</v>
      </c>
      <c r="E75">
        <f t="shared" si="13"/>
        <v>11</v>
      </c>
      <c r="F75">
        <f t="shared" si="13"/>
        <v>38</v>
      </c>
      <c r="G75">
        <f t="shared" si="13"/>
        <v>50</v>
      </c>
      <c r="H75">
        <f t="shared" si="13"/>
        <v>280</v>
      </c>
      <c r="I75">
        <f t="shared" si="13"/>
        <v>83</v>
      </c>
      <c r="L75">
        <f t="shared" si="13"/>
        <v>148</v>
      </c>
      <c r="M75">
        <f t="shared" si="13"/>
        <v>53</v>
      </c>
    </row>
    <row r="76" spans="2:13" x14ac:dyDescent="0.35">
      <c r="C76">
        <f>MAX(C60:C69)</f>
        <v>128</v>
      </c>
      <c r="D76">
        <f t="shared" ref="D76:M76" si="14">MAX(D60:D69)</f>
        <v>137</v>
      </c>
      <c r="E76">
        <f t="shared" si="14"/>
        <v>19</v>
      </c>
      <c r="F76">
        <f t="shared" si="14"/>
        <v>52</v>
      </c>
      <c r="G76">
        <f t="shared" si="14"/>
        <v>95</v>
      </c>
      <c r="H76">
        <f t="shared" si="14"/>
        <v>1068</v>
      </c>
      <c r="I76">
        <f t="shared" si="14"/>
        <v>166</v>
      </c>
      <c r="L76">
        <f t="shared" si="14"/>
        <v>742</v>
      </c>
      <c r="M76">
        <f t="shared" si="14"/>
        <v>89</v>
      </c>
    </row>
    <row r="79" spans="2:13" x14ac:dyDescent="0.35">
      <c r="B79" t="s">
        <v>16</v>
      </c>
    </row>
    <row r="80" spans="2:13" x14ac:dyDescent="0.35">
      <c r="B80" t="s">
        <v>9</v>
      </c>
      <c r="C80" t="s">
        <v>5</v>
      </c>
      <c r="D80" t="s">
        <v>4</v>
      </c>
      <c r="E80" t="s">
        <v>3</v>
      </c>
      <c r="F80" t="s">
        <v>6</v>
      </c>
      <c r="G80" t="s">
        <v>7</v>
      </c>
      <c r="H80" t="s">
        <v>10</v>
      </c>
      <c r="I80" t="s">
        <v>8</v>
      </c>
      <c r="K80" t="s">
        <v>11</v>
      </c>
      <c r="L80" t="s">
        <v>4</v>
      </c>
      <c r="M80" t="s">
        <v>6</v>
      </c>
    </row>
    <row r="81" spans="2:13" x14ac:dyDescent="0.35">
      <c r="B81" t="s">
        <v>18</v>
      </c>
      <c r="C81">
        <v>127</v>
      </c>
      <c r="D81">
        <v>157</v>
      </c>
      <c r="E81">
        <v>14</v>
      </c>
      <c r="F81">
        <v>98</v>
      </c>
      <c r="G81">
        <v>74</v>
      </c>
      <c r="H81">
        <v>371</v>
      </c>
      <c r="I81">
        <v>14</v>
      </c>
      <c r="L81">
        <v>204</v>
      </c>
      <c r="M81">
        <v>111</v>
      </c>
    </row>
    <row r="82" spans="2:13" x14ac:dyDescent="0.35">
      <c r="C82">
        <v>119</v>
      </c>
      <c r="D82">
        <v>149</v>
      </c>
      <c r="E82">
        <v>12</v>
      </c>
      <c r="F82">
        <v>32</v>
      </c>
      <c r="G82">
        <v>84</v>
      </c>
      <c r="H82">
        <v>66</v>
      </c>
      <c r="I82">
        <v>12</v>
      </c>
      <c r="L82">
        <v>6</v>
      </c>
      <c r="M82">
        <v>55</v>
      </c>
    </row>
    <row r="83" spans="2:13" x14ac:dyDescent="0.35">
      <c r="C83">
        <v>130</v>
      </c>
      <c r="D83">
        <v>175</v>
      </c>
      <c r="E83">
        <v>11</v>
      </c>
      <c r="F83">
        <v>36</v>
      </c>
      <c r="G83">
        <v>63</v>
      </c>
      <c r="H83">
        <v>94</v>
      </c>
      <c r="I83">
        <v>20</v>
      </c>
      <c r="L83">
        <v>4</v>
      </c>
      <c r="M83">
        <v>81</v>
      </c>
    </row>
    <row r="84" spans="2:13" x14ac:dyDescent="0.35">
      <c r="C84">
        <v>175</v>
      </c>
      <c r="D84">
        <v>132</v>
      </c>
      <c r="E84">
        <v>21</v>
      </c>
      <c r="F84">
        <v>48</v>
      </c>
      <c r="G84">
        <v>75</v>
      </c>
      <c r="H84">
        <v>88</v>
      </c>
      <c r="I84">
        <v>20</v>
      </c>
      <c r="L84">
        <v>22</v>
      </c>
      <c r="M84">
        <v>55</v>
      </c>
    </row>
    <row r="85" spans="2:13" x14ac:dyDescent="0.35">
      <c r="C85">
        <v>148</v>
      </c>
      <c r="D85">
        <v>193</v>
      </c>
      <c r="E85">
        <v>17</v>
      </c>
      <c r="F85">
        <v>44</v>
      </c>
      <c r="G85">
        <v>106</v>
      </c>
      <c r="H85">
        <v>46</v>
      </c>
      <c r="I85">
        <v>9</v>
      </c>
      <c r="L85">
        <v>5</v>
      </c>
      <c r="M85">
        <v>35</v>
      </c>
    </row>
    <row r="86" spans="2:13" x14ac:dyDescent="0.35">
      <c r="C86">
        <v>135</v>
      </c>
      <c r="D86">
        <v>147</v>
      </c>
      <c r="E86">
        <v>17</v>
      </c>
      <c r="F86">
        <v>73</v>
      </c>
      <c r="G86">
        <v>111</v>
      </c>
      <c r="H86">
        <v>37</v>
      </c>
      <c r="I86">
        <v>5</v>
      </c>
      <c r="L86">
        <v>4</v>
      </c>
      <c r="M86">
        <v>29</v>
      </c>
    </row>
    <row r="87" spans="2:13" x14ac:dyDescent="0.35">
      <c r="C87">
        <v>130</v>
      </c>
      <c r="D87">
        <v>176</v>
      </c>
      <c r="E87">
        <v>13</v>
      </c>
      <c r="F87">
        <v>39</v>
      </c>
      <c r="G87">
        <v>57</v>
      </c>
      <c r="H87">
        <v>36</v>
      </c>
      <c r="I87">
        <v>9</v>
      </c>
      <c r="L87">
        <v>3</v>
      </c>
      <c r="M87">
        <v>30</v>
      </c>
    </row>
    <row r="88" spans="2:13" x14ac:dyDescent="0.35">
      <c r="C88">
        <v>138</v>
      </c>
      <c r="D88">
        <v>144</v>
      </c>
      <c r="E88">
        <v>12</v>
      </c>
      <c r="F88">
        <v>142</v>
      </c>
      <c r="G88">
        <v>56</v>
      </c>
      <c r="H88">
        <v>49</v>
      </c>
      <c r="I88">
        <v>27</v>
      </c>
      <c r="L88">
        <v>4</v>
      </c>
      <c r="M88">
        <v>39</v>
      </c>
    </row>
    <row r="89" spans="2:13" x14ac:dyDescent="0.35">
      <c r="C89">
        <v>125</v>
      </c>
      <c r="D89">
        <v>150</v>
      </c>
      <c r="E89">
        <v>12</v>
      </c>
      <c r="F89">
        <v>92</v>
      </c>
      <c r="G89">
        <v>125</v>
      </c>
      <c r="H89">
        <v>65</v>
      </c>
      <c r="I89">
        <v>21</v>
      </c>
      <c r="L89">
        <v>3</v>
      </c>
      <c r="M89">
        <v>55</v>
      </c>
    </row>
    <row r="90" spans="2:13" x14ac:dyDescent="0.35">
      <c r="C90">
        <v>143</v>
      </c>
      <c r="D90">
        <v>168</v>
      </c>
      <c r="E90">
        <v>17</v>
      </c>
      <c r="F90">
        <v>35</v>
      </c>
      <c r="G90">
        <v>51</v>
      </c>
      <c r="H90">
        <v>28</v>
      </c>
      <c r="I90">
        <v>6</v>
      </c>
      <c r="L90">
        <v>2</v>
      </c>
      <c r="M90">
        <v>25</v>
      </c>
    </row>
    <row r="93" spans="2:13" x14ac:dyDescent="0.35">
      <c r="C93">
        <f>AVERAGE(C81:C90)</f>
        <v>137</v>
      </c>
      <c r="D93">
        <f t="shared" ref="D93:M93" si="15">AVERAGE(D81:D90)</f>
        <v>159.1</v>
      </c>
      <c r="E93">
        <f t="shared" si="15"/>
        <v>14.6</v>
      </c>
      <c r="F93">
        <f t="shared" si="15"/>
        <v>63.9</v>
      </c>
      <c r="G93">
        <f t="shared" si="15"/>
        <v>80.2</v>
      </c>
      <c r="H93">
        <f t="shared" si="15"/>
        <v>88</v>
      </c>
      <c r="I93">
        <f t="shared" si="15"/>
        <v>14.3</v>
      </c>
      <c r="L93">
        <f t="shared" si="15"/>
        <v>25.7</v>
      </c>
      <c r="M93">
        <f t="shared" si="15"/>
        <v>51.5</v>
      </c>
    </row>
    <row r="94" spans="2:13" x14ac:dyDescent="0.35">
      <c r="C94" s="1">
        <f>_xlfn.STDEV.S(C81:C90)</f>
        <v>15.888500383750648</v>
      </c>
      <c r="D94" s="1">
        <f t="shared" ref="D94:M94" si="16">_xlfn.STDEV.S(D81:D90)</f>
        <v>18.453846331983037</v>
      </c>
      <c r="E94" s="1">
        <f t="shared" si="16"/>
        <v>3.2386554137309669</v>
      </c>
      <c r="F94" s="1">
        <f t="shared" si="16"/>
        <v>36.567897274947477</v>
      </c>
      <c r="G94" s="1">
        <f t="shared" si="16"/>
        <v>25.763022596996127</v>
      </c>
      <c r="H94" s="1">
        <f t="shared" si="16"/>
        <v>101.83210583002679</v>
      </c>
      <c r="I94" s="1">
        <f t="shared" si="16"/>
        <v>7.3643284373616389</v>
      </c>
      <c r="J94" s="1"/>
      <c r="K94" s="1"/>
      <c r="L94" s="1">
        <f t="shared" si="16"/>
        <v>62.916258276820272</v>
      </c>
      <c r="M94" s="1">
        <f t="shared" si="16"/>
        <v>26.970148106543444</v>
      </c>
    </row>
    <row r="95" spans="2:13" x14ac:dyDescent="0.35">
      <c r="C95">
        <f>MEDIAN(C81:C90)</f>
        <v>132.5</v>
      </c>
      <c r="D95">
        <f t="shared" ref="D95:M95" si="17">MEDIAN(D81:D90)</f>
        <v>153.5</v>
      </c>
      <c r="E95">
        <f t="shared" si="17"/>
        <v>13.5</v>
      </c>
      <c r="F95">
        <f t="shared" si="17"/>
        <v>46</v>
      </c>
      <c r="G95">
        <f t="shared" si="17"/>
        <v>74.5</v>
      </c>
      <c r="H95">
        <f t="shared" si="17"/>
        <v>57</v>
      </c>
      <c r="I95">
        <f t="shared" si="17"/>
        <v>13</v>
      </c>
      <c r="L95">
        <f t="shared" si="17"/>
        <v>4</v>
      </c>
      <c r="M95">
        <f t="shared" si="17"/>
        <v>47</v>
      </c>
    </row>
    <row r="96" spans="2:13" x14ac:dyDescent="0.35">
      <c r="C96">
        <f>MIN(C81:C90)</f>
        <v>119</v>
      </c>
      <c r="D96">
        <f t="shared" ref="D96:M96" si="18">MIN(D81:D90)</f>
        <v>132</v>
      </c>
      <c r="E96">
        <f t="shared" si="18"/>
        <v>11</v>
      </c>
      <c r="F96">
        <f t="shared" si="18"/>
        <v>32</v>
      </c>
      <c r="G96">
        <f t="shared" si="18"/>
        <v>51</v>
      </c>
      <c r="H96">
        <f t="shared" si="18"/>
        <v>28</v>
      </c>
      <c r="I96">
        <f t="shared" si="18"/>
        <v>5</v>
      </c>
      <c r="L96">
        <f t="shared" si="18"/>
        <v>2</v>
      </c>
      <c r="M96">
        <f t="shared" si="18"/>
        <v>25</v>
      </c>
    </row>
    <row r="97" spans="2:13" x14ac:dyDescent="0.35">
      <c r="C97">
        <f>MAX(C81:C90)</f>
        <v>175</v>
      </c>
      <c r="D97">
        <f t="shared" ref="D97:M97" si="19">MAX(D81:D90)</f>
        <v>193</v>
      </c>
      <c r="E97">
        <f t="shared" si="19"/>
        <v>21</v>
      </c>
      <c r="F97">
        <f t="shared" si="19"/>
        <v>142</v>
      </c>
      <c r="G97">
        <f t="shared" si="19"/>
        <v>125</v>
      </c>
      <c r="H97">
        <f t="shared" si="19"/>
        <v>371</v>
      </c>
      <c r="I97">
        <f t="shared" si="19"/>
        <v>27</v>
      </c>
      <c r="L97">
        <f t="shared" si="19"/>
        <v>204</v>
      </c>
      <c r="M97">
        <f t="shared" si="19"/>
        <v>111</v>
      </c>
    </row>
    <row r="101" spans="2:13" x14ac:dyDescent="0.35">
      <c r="B101" t="s">
        <v>19</v>
      </c>
      <c r="C101" t="s">
        <v>20</v>
      </c>
    </row>
    <row r="102" spans="2:13" x14ac:dyDescent="0.35">
      <c r="C102" t="s">
        <v>21</v>
      </c>
      <c r="D102" t="s">
        <v>22</v>
      </c>
    </row>
    <row r="103" spans="2:13" x14ac:dyDescent="0.35">
      <c r="C103">
        <v>1141</v>
      </c>
      <c r="D103">
        <v>80725</v>
      </c>
    </row>
    <row r="104" spans="2:13" x14ac:dyDescent="0.35">
      <c r="C104">
        <v>771</v>
      </c>
      <c r="D104">
        <v>44908</v>
      </c>
    </row>
    <row r="105" spans="2:13" x14ac:dyDescent="0.35">
      <c r="C105">
        <v>155</v>
      </c>
      <c r="D105">
        <v>14195</v>
      </c>
    </row>
    <row r="106" spans="2:13" x14ac:dyDescent="0.35">
      <c r="C106">
        <v>392</v>
      </c>
      <c r="D106">
        <v>125344</v>
      </c>
    </row>
    <row r="108" spans="2:13" x14ac:dyDescent="0.35">
      <c r="D108" s="5">
        <f>AVERAGE(D103:D106)/1000</f>
        <v>66.293000000000006</v>
      </c>
    </row>
    <row r="109" spans="2:13" x14ac:dyDescent="0.35">
      <c r="B109" t="s">
        <v>19</v>
      </c>
      <c r="C109" t="s">
        <v>20</v>
      </c>
    </row>
    <row r="110" spans="2:13" x14ac:dyDescent="0.35">
      <c r="C110" t="s">
        <v>23</v>
      </c>
      <c r="D110" t="s">
        <v>26</v>
      </c>
      <c r="F110" t="s">
        <v>25</v>
      </c>
      <c r="G110" t="s">
        <v>24</v>
      </c>
    </row>
    <row r="117" spans="2:13" x14ac:dyDescent="0.35">
      <c r="B117" t="s">
        <v>16</v>
      </c>
    </row>
    <row r="118" spans="2:13" x14ac:dyDescent="0.35">
      <c r="B118" t="s">
        <v>9</v>
      </c>
      <c r="C118" t="s">
        <v>5</v>
      </c>
      <c r="D118" t="s">
        <v>4</v>
      </c>
      <c r="E118" t="s">
        <v>3</v>
      </c>
      <c r="F118" t="s">
        <v>6</v>
      </c>
      <c r="G118" t="s">
        <v>7</v>
      </c>
      <c r="H118" t="s">
        <v>10</v>
      </c>
      <c r="I118" t="s">
        <v>8</v>
      </c>
      <c r="K118" t="s">
        <v>11</v>
      </c>
      <c r="L118" t="s">
        <v>4</v>
      </c>
      <c r="M118" t="s">
        <v>6</v>
      </c>
    </row>
    <row r="119" spans="2:13" x14ac:dyDescent="0.35">
      <c r="C119">
        <v>119</v>
      </c>
      <c r="D119">
        <v>134</v>
      </c>
      <c r="E119">
        <v>13</v>
      </c>
      <c r="F119">
        <v>30</v>
      </c>
      <c r="G119">
        <v>46</v>
      </c>
      <c r="H119">
        <v>2141</v>
      </c>
      <c r="I119">
        <v>1602</v>
      </c>
      <c r="L119">
        <v>1423</v>
      </c>
      <c r="M119">
        <v>51</v>
      </c>
    </row>
    <row r="120" spans="2:13" x14ac:dyDescent="0.35">
      <c r="B120" t="s">
        <v>44</v>
      </c>
      <c r="C120">
        <v>126</v>
      </c>
      <c r="D120">
        <v>126</v>
      </c>
      <c r="E120">
        <v>13</v>
      </c>
      <c r="F120">
        <v>32</v>
      </c>
      <c r="G120">
        <v>48</v>
      </c>
      <c r="H120">
        <v>2214</v>
      </c>
      <c r="I120">
        <v>1618</v>
      </c>
      <c r="L120">
        <v>1174</v>
      </c>
      <c r="M120">
        <v>39</v>
      </c>
    </row>
    <row r="121" spans="2:13" x14ac:dyDescent="0.35">
      <c r="B121" t="s">
        <v>45</v>
      </c>
      <c r="C121">
        <v>125</v>
      </c>
      <c r="D121">
        <v>125</v>
      </c>
      <c r="E121">
        <v>16</v>
      </c>
      <c r="F121">
        <v>39</v>
      </c>
      <c r="G121">
        <v>46</v>
      </c>
      <c r="H121">
        <v>2536</v>
      </c>
      <c r="I121">
        <v>1142</v>
      </c>
      <c r="L121">
        <v>1681</v>
      </c>
      <c r="M121">
        <v>39</v>
      </c>
    </row>
    <row r="122" spans="2:13" x14ac:dyDescent="0.35">
      <c r="C122">
        <v>131</v>
      </c>
      <c r="D122">
        <v>138</v>
      </c>
      <c r="E122">
        <v>12</v>
      </c>
      <c r="F122">
        <v>30</v>
      </c>
      <c r="G122">
        <v>48</v>
      </c>
      <c r="H122">
        <v>6507</v>
      </c>
      <c r="I122">
        <v>2303</v>
      </c>
      <c r="L122">
        <v>5597</v>
      </c>
      <c r="M122">
        <v>38</v>
      </c>
    </row>
    <row r="123" spans="2:13" x14ac:dyDescent="0.35">
      <c r="C123">
        <v>119</v>
      </c>
      <c r="D123">
        <v>151</v>
      </c>
      <c r="E123">
        <v>14</v>
      </c>
      <c r="F123">
        <v>37</v>
      </c>
      <c r="G123">
        <v>48</v>
      </c>
      <c r="H123">
        <v>1160</v>
      </c>
      <c r="I123">
        <v>718</v>
      </c>
      <c r="L123">
        <v>513</v>
      </c>
      <c r="M123">
        <v>48</v>
      </c>
    </row>
    <row r="124" spans="2:13" x14ac:dyDescent="0.35">
      <c r="C124">
        <v>129</v>
      </c>
      <c r="D124">
        <v>154</v>
      </c>
      <c r="E124">
        <v>13</v>
      </c>
      <c r="F124">
        <v>30</v>
      </c>
      <c r="G124">
        <v>45</v>
      </c>
      <c r="H124">
        <v>4180</v>
      </c>
      <c r="I124">
        <v>958</v>
      </c>
      <c r="L124">
        <v>2068</v>
      </c>
      <c r="M124">
        <v>40</v>
      </c>
    </row>
    <row r="125" spans="2:13" x14ac:dyDescent="0.35">
      <c r="C125">
        <v>145</v>
      </c>
      <c r="D125">
        <v>142</v>
      </c>
      <c r="E125">
        <v>12</v>
      </c>
      <c r="F125">
        <v>35</v>
      </c>
      <c r="G125">
        <v>48</v>
      </c>
      <c r="H125">
        <v>6392</v>
      </c>
      <c r="I125">
        <v>2883</v>
      </c>
      <c r="L125">
        <v>2996</v>
      </c>
      <c r="M125">
        <v>36</v>
      </c>
    </row>
    <row r="126" spans="2:13" x14ac:dyDescent="0.35">
      <c r="C126">
        <v>128</v>
      </c>
      <c r="D126">
        <v>144</v>
      </c>
      <c r="E126">
        <v>15</v>
      </c>
      <c r="F126">
        <v>28</v>
      </c>
      <c r="G126">
        <v>42</v>
      </c>
      <c r="H126">
        <v>5900</v>
      </c>
      <c r="I126">
        <v>1580</v>
      </c>
      <c r="L126">
        <v>1440</v>
      </c>
      <c r="M126">
        <v>40</v>
      </c>
    </row>
    <row r="127" spans="2:13" x14ac:dyDescent="0.35">
      <c r="C127">
        <v>128</v>
      </c>
      <c r="D127">
        <v>142</v>
      </c>
      <c r="E127">
        <v>12</v>
      </c>
      <c r="F127">
        <v>31</v>
      </c>
      <c r="G127">
        <v>50</v>
      </c>
      <c r="H127">
        <v>5522</v>
      </c>
      <c r="I127">
        <v>2061</v>
      </c>
      <c r="L127">
        <v>2679</v>
      </c>
      <c r="M127">
        <v>44</v>
      </c>
    </row>
    <row r="130" spans="3:13" x14ac:dyDescent="0.35">
      <c r="C130" s="1">
        <f>AVERAGE(C118:C127)</f>
        <v>127.77777777777777</v>
      </c>
      <c r="D130" s="1">
        <f t="shared" ref="D130:M130" si="20">AVERAGE(D118:D127)</f>
        <v>139.55555555555554</v>
      </c>
      <c r="E130" s="1">
        <f t="shared" si="20"/>
        <v>13.333333333333334</v>
      </c>
      <c r="F130" s="1">
        <f t="shared" si="20"/>
        <v>32.444444444444443</v>
      </c>
      <c r="G130" s="1">
        <f t="shared" si="20"/>
        <v>46.777777777777779</v>
      </c>
      <c r="H130" s="1">
        <f t="shared" si="20"/>
        <v>4061.3333333333335</v>
      </c>
      <c r="I130" s="1">
        <f t="shared" si="20"/>
        <v>1651.6666666666667</v>
      </c>
      <c r="J130" s="1"/>
      <c r="K130" s="1"/>
      <c r="L130" s="1">
        <f t="shared" si="20"/>
        <v>2174.5555555555557</v>
      </c>
      <c r="M130" s="1">
        <f t="shared" si="20"/>
        <v>41.666666666666664</v>
      </c>
    </row>
    <row r="131" spans="3:13" x14ac:dyDescent="0.35">
      <c r="C131" s="1">
        <f>_xlfn.STDEV.S(C119:C127)</f>
        <v>7.6937925917225263</v>
      </c>
      <c r="D131" s="1">
        <f t="shared" ref="D131:M131" si="21">_xlfn.STDEV.S(D119:D127)</f>
        <v>10.001388792451666</v>
      </c>
      <c r="E131" s="1">
        <f t="shared" si="21"/>
        <v>1.4142135623730949</v>
      </c>
      <c r="F131" s="1">
        <f t="shared" si="21"/>
        <v>3.7118429085533546</v>
      </c>
      <c r="G131" s="1">
        <f t="shared" si="21"/>
        <v>2.3333333333333335</v>
      </c>
      <c r="H131" s="1">
        <f t="shared" si="21"/>
        <v>2085.2552002093171</v>
      </c>
      <c r="I131" s="1">
        <f t="shared" si="21"/>
        <v>682.76771306206331</v>
      </c>
      <c r="J131" s="1"/>
      <c r="K131" s="1"/>
      <c r="L131" s="1">
        <f t="shared" si="21"/>
        <v>1490.1173704704534</v>
      </c>
      <c r="M131" s="1">
        <f t="shared" si="21"/>
        <v>4.9749371855330997</v>
      </c>
    </row>
    <row r="132" spans="3:13" x14ac:dyDescent="0.35">
      <c r="C132" s="1">
        <f>MEDIAN(C119:C127)</f>
        <v>128</v>
      </c>
      <c r="D132" s="1">
        <f t="shared" ref="D132:M132" si="22">MEDIAN(D119:D127)</f>
        <v>142</v>
      </c>
      <c r="E132" s="1">
        <f t="shared" si="22"/>
        <v>13</v>
      </c>
      <c r="F132" s="1">
        <f t="shared" si="22"/>
        <v>31</v>
      </c>
      <c r="G132" s="1">
        <f t="shared" si="22"/>
        <v>48</v>
      </c>
      <c r="H132" s="1">
        <f t="shared" si="22"/>
        <v>4180</v>
      </c>
      <c r="I132" s="1">
        <f t="shared" si="22"/>
        <v>1602</v>
      </c>
      <c r="J132" s="1"/>
      <c r="K132" s="1"/>
      <c r="L132" s="1">
        <f t="shared" si="22"/>
        <v>1681</v>
      </c>
      <c r="M132" s="1">
        <f t="shared" si="22"/>
        <v>40</v>
      </c>
    </row>
    <row r="133" spans="3:13" x14ac:dyDescent="0.35">
      <c r="C133" s="1">
        <f>MIN(C119:C127)</f>
        <v>119</v>
      </c>
      <c r="D133" s="1">
        <f t="shared" ref="D133:M133" si="23">MIN(D119:D127)</f>
        <v>125</v>
      </c>
      <c r="E133" s="1">
        <f t="shared" si="23"/>
        <v>12</v>
      </c>
      <c r="F133" s="1">
        <f t="shared" si="23"/>
        <v>28</v>
      </c>
      <c r="G133" s="1">
        <f t="shared" si="23"/>
        <v>42</v>
      </c>
      <c r="H133" s="1">
        <f t="shared" si="23"/>
        <v>1160</v>
      </c>
      <c r="I133" s="1">
        <f t="shared" si="23"/>
        <v>718</v>
      </c>
      <c r="J133" s="1"/>
      <c r="K133" s="1"/>
      <c r="L133" s="1">
        <f t="shared" si="23"/>
        <v>513</v>
      </c>
      <c r="M133" s="1">
        <f t="shared" si="23"/>
        <v>36</v>
      </c>
    </row>
    <row r="134" spans="3:13" x14ac:dyDescent="0.35">
      <c r="C134" s="1">
        <f>MAX(C119:C127)</f>
        <v>145</v>
      </c>
      <c r="D134" s="1">
        <f t="shared" ref="D134:M134" si="24">MAX(D119:D127)</f>
        <v>154</v>
      </c>
      <c r="E134" s="1">
        <f t="shared" si="24"/>
        <v>16</v>
      </c>
      <c r="F134" s="1">
        <f t="shared" si="24"/>
        <v>39</v>
      </c>
      <c r="G134" s="1">
        <f t="shared" si="24"/>
        <v>50</v>
      </c>
      <c r="H134" s="1">
        <f t="shared" si="24"/>
        <v>6507</v>
      </c>
      <c r="I134" s="1">
        <f t="shared" si="24"/>
        <v>2883</v>
      </c>
      <c r="J134" s="1"/>
      <c r="K134" s="1"/>
      <c r="L134" s="1">
        <f t="shared" si="24"/>
        <v>5597</v>
      </c>
      <c r="M134" s="1">
        <f t="shared" si="24"/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BB30-E536-4B31-871E-6D1652B3D561}">
  <dimension ref="B3:J59"/>
  <sheetViews>
    <sheetView topLeftCell="A55" workbookViewId="0">
      <selection activeCell="H15" sqref="H15"/>
    </sheetView>
  </sheetViews>
  <sheetFormatPr defaultRowHeight="14.5" x14ac:dyDescent="0.35"/>
  <cols>
    <col min="2" max="2" width="18.08984375" customWidth="1"/>
    <col min="3" max="3" width="10" customWidth="1"/>
    <col min="4" max="4" width="9.26953125" customWidth="1"/>
    <col min="5" max="5" width="11.36328125" customWidth="1"/>
    <col min="7" max="7" width="10.54296875" customWidth="1"/>
  </cols>
  <sheetData>
    <row r="3" spans="2:10" x14ac:dyDescent="0.35">
      <c r="C3" t="s">
        <v>27</v>
      </c>
      <c r="D3" t="s">
        <v>28</v>
      </c>
      <c r="E3" t="s">
        <v>29</v>
      </c>
    </row>
    <row r="4" spans="2:10" x14ac:dyDescent="0.35">
      <c r="B4" t="s">
        <v>30</v>
      </c>
      <c r="C4">
        <v>20041</v>
      </c>
      <c r="D4">
        <v>624</v>
      </c>
      <c r="E4">
        <v>76</v>
      </c>
    </row>
    <row r="7" spans="2:10" x14ac:dyDescent="0.35">
      <c r="B7" t="s">
        <v>37</v>
      </c>
    </row>
    <row r="8" spans="2:10" x14ac:dyDescent="0.35">
      <c r="B8" t="s">
        <v>48</v>
      </c>
      <c r="D8" s="8">
        <f>AVERAGE(17,6,6,7,3,20,4,6,8)</f>
        <v>8.5555555555555554</v>
      </c>
      <c r="E8" t="s">
        <v>47</v>
      </c>
    </row>
    <row r="9" spans="2:10" ht="42" customHeight="1" x14ac:dyDescent="0.35">
      <c r="B9" s="3" t="s">
        <v>40</v>
      </c>
      <c r="C9" s="4" t="s">
        <v>6</v>
      </c>
      <c r="D9" s="4" t="s">
        <v>7</v>
      </c>
      <c r="E9" s="4" t="s">
        <v>41</v>
      </c>
      <c r="F9" s="4" t="s">
        <v>42</v>
      </c>
      <c r="J9" s="2"/>
    </row>
    <row r="10" spans="2:10" x14ac:dyDescent="0.35">
      <c r="B10" t="s">
        <v>33</v>
      </c>
      <c r="C10" s="1">
        <v>42.8</v>
      </c>
      <c r="D10" s="1">
        <v>69.8</v>
      </c>
      <c r="E10" s="6">
        <v>504.2</v>
      </c>
      <c r="F10" s="6">
        <v>118.1</v>
      </c>
      <c r="I10" s="5"/>
    </row>
    <row r="11" spans="2:10" x14ac:dyDescent="0.35">
      <c r="B11" t="s">
        <v>60</v>
      </c>
      <c r="C11" s="1">
        <v>5.094659513211397</v>
      </c>
      <c r="D11" s="1">
        <v>11.726513169357332</v>
      </c>
      <c r="E11" s="6">
        <v>275.05304538902635</v>
      </c>
      <c r="F11" s="6">
        <v>26.421582087376965</v>
      </c>
      <c r="I11" s="5"/>
    </row>
    <row r="12" spans="2:10" x14ac:dyDescent="0.35">
      <c r="B12" t="s">
        <v>34</v>
      </c>
      <c r="C12" s="1">
        <v>41.5</v>
      </c>
      <c r="D12" s="1">
        <v>67</v>
      </c>
      <c r="E12" s="6">
        <v>358</v>
      </c>
      <c r="F12" s="6">
        <v>117.5</v>
      </c>
      <c r="I12" s="5"/>
    </row>
    <row r="13" spans="2:10" x14ac:dyDescent="0.35">
      <c r="B13" t="s">
        <v>35</v>
      </c>
      <c r="C13" s="1">
        <v>38</v>
      </c>
      <c r="D13" s="1">
        <v>50</v>
      </c>
      <c r="E13" s="6">
        <v>280</v>
      </c>
      <c r="F13" s="6">
        <v>83</v>
      </c>
      <c r="I13" s="5"/>
    </row>
    <row r="14" spans="2:10" x14ac:dyDescent="0.35">
      <c r="B14" t="s">
        <v>36</v>
      </c>
      <c r="C14" s="1">
        <v>52</v>
      </c>
      <c r="D14" s="1">
        <v>95</v>
      </c>
      <c r="E14" s="6">
        <v>1068</v>
      </c>
      <c r="F14" s="6">
        <v>166</v>
      </c>
      <c r="I14" s="5"/>
    </row>
    <row r="15" spans="2:10" x14ac:dyDescent="0.35">
      <c r="C15" s="5"/>
      <c r="D15" s="5"/>
      <c r="E15" s="5"/>
      <c r="F15" s="5"/>
      <c r="G15" s="5"/>
      <c r="H15" s="5"/>
      <c r="I15" s="5"/>
    </row>
    <row r="16" spans="2:10" x14ac:dyDescent="0.35">
      <c r="B16" t="s">
        <v>32</v>
      </c>
      <c r="C16" s="5"/>
      <c r="D16" s="5"/>
      <c r="E16" s="5"/>
      <c r="F16" s="5"/>
      <c r="G16" s="5"/>
      <c r="H16" s="5"/>
      <c r="I16" s="5"/>
    </row>
    <row r="17" spans="2:6" s="3" customFormat="1" ht="42" customHeight="1" x14ac:dyDescent="0.35">
      <c r="B17" s="4" t="s">
        <v>31</v>
      </c>
      <c r="C17" s="4" t="s">
        <v>4</v>
      </c>
      <c r="D17" s="4" t="s">
        <v>6</v>
      </c>
      <c r="E17" s="4"/>
      <c r="F17" s="4"/>
    </row>
    <row r="18" spans="2:6" x14ac:dyDescent="0.35">
      <c r="B18" t="s">
        <v>33</v>
      </c>
      <c r="C18" s="6">
        <v>302.89999999999998</v>
      </c>
      <c r="D18" s="1">
        <v>64.5</v>
      </c>
    </row>
    <row r="19" spans="2:6" x14ac:dyDescent="0.35">
      <c r="B19" t="s">
        <v>60</v>
      </c>
      <c r="C19" s="6">
        <v>225.65679446648375</v>
      </c>
      <c r="D19" s="1">
        <v>11.1280426550824</v>
      </c>
    </row>
    <row r="20" spans="2:6" x14ac:dyDescent="0.35">
      <c r="B20" t="s">
        <v>34</v>
      </c>
      <c r="C20" s="6">
        <v>199.5</v>
      </c>
      <c r="D20" s="1">
        <v>60.5</v>
      </c>
    </row>
    <row r="21" spans="2:6" x14ac:dyDescent="0.35">
      <c r="B21" t="s">
        <v>35</v>
      </c>
      <c r="C21" s="6">
        <v>148</v>
      </c>
      <c r="D21" s="1">
        <v>53</v>
      </c>
    </row>
    <row r="22" spans="2:6" x14ac:dyDescent="0.35">
      <c r="B22" t="s">
        <v>36</v>
      </c>
      <c r="C22" s="6">
        <v>742</v>
      </c>
      <c r="D22" s="1">
        <v>89</v>
      </c>
    </row>
    <row r="27" spans="2:6" x14ac:dyDescent="0.35">
      <c r="B27" t="s">
        <v>38</v>
      </c>
    </row>
    <row r="28" spans="2:6" ht="42" customHeight="1" x14ac:dyDescent="0.35">
      <c r="B28" s="3" t="s">
        <v>52</v>
      </c>
      <c r="C28" s="4" t="s">
        <v>6</v>
      </c>
      <c r="D28" s="4" t="s">
        <v>7</v>
      </c>
      <c r="E28" s="4" t="s">
        <v>41</v>
      </c>
      <c r="F28" s="4" t="s">
        <v>42</v>
      </c>
    </row>
    <row r="29" spans="2:6" x14ac:dyDescent="0.35">
      <c r="B29" t="s">
        <v>33</v>
      </c>
      <c r="C29" s="1">
        <v>63.9</v>
      </c>
      <c r="D29" s="1">
        <v>80.2</v>
      </c>
      <c r="E29" s="7">
        <v>88</v>
      </c>
      <c r="F29" s="7">
        <v>14.3</v>
      </c>
    </row>
    <row r="30" spans="2:6" x14ac:dyDescent="0.35">
      <c r="B30" t="s">
        <v>60</v>
      </c>
      <c r="C30" s="1">
        <v>36.567897274947477</v>
      </c>
      <c r="D30" s="1">
        <v>25.763022596996127</v>
      </c>
      <c r="E30" s="7">
        <v>101.83210583002679</v>
      </c>
      <c r="F30" s="7">
        <v>7.3643284373616389</v>
      </c>
    </row>
    <row r="31" spans="2:6" x14ac:dyDescent="0.35">
      <c r="B31" t="s">
        <v>34</v>
      </c>
      <c r="C31" s="1">
        <v>46</v>
      </c>
      <c r="D31" s="1">
        <v>74.5</v>
      </c>
      <c r="E31" s="7">
        <v>57</v>
      </c>
      <c r="F31" s="7">
        <v>13</v>
      </c>
    </row>
    <row r="32" spans="2:6" x14ac:dyDescent="0.35">
      <c r="B32" t="s">
        <v>35</v>
      </c>
      <c r="C32" s="1">
        <v>32</v>
      </c>
      <c r="D32" s="1">
        <v>51</v>
      </c>
      <c r="E32" s="7">
        <v>28</v>
      </c>
      <c r="F32" s="7">
        <v>5</v>
      </c>
    </row>
    <row r="33" spans="2:8" x14ac:dyDescent="0.35">
      <c r="B33" t="s">
        <v>36</v>
      </c>
      <c r="C33" s="1">
        <v>142</v>
      </c>
      <c r="D33" s="1">
        <v>125</v>
      </c>
      <c r="E33" s="7">
        <v>371</v>
      </c>
      <c r="F33" s="7">
        <v>27</v>
      </c>
    </row>
    <row r="34" spans="2:8" x14ac:dyDescent="0.35">
      <c r="C34" s="5"/>
      <c r="D34" s="5"/>
      <c r="E34" s="5"/>
      <c r="F34" s="5"/>
      <c r="G34" s="5"/>
      <c r="H34" s="5"/>
    </row>
    <row r="35" spans="2:8" x14ac:dyDescent="0.35">
      <c r="B35" t="s">
        <v>32</v>
      </c>
      <c r="C35" s="5"/>
      <c r="D35" s="5"/>
      <c r="E35" s="5"/>
      <c r="F35" s="5"/>
      <c r="G35" s="5"/>
      <c r="H35" s="5"/>
    </row>
    <row r="36" spans="2:8" s="3" customFormat="1" ht="42" customHeight="1" x14ac:dyDescent="0.35">
      <c r="B36" s="4" t="s">
        <v>53</v>
      </c>
      <c r="C36" s="4" t="s">
        <v>4</v>
      </c>
      <c r="D36" s="4" t="s">
        <v>6</v>
      </c>
      <c r="E36" s="4"/>
      <c r="F36" s="4"/>
    </row>
    <row r="37" spans="2:8" x14ac:dyDescent="0.35">
      <c r="B37" t="s">
        <v>33</v>
      </c>
      <c r="C37" s="7">
        <v>25.7</v>
      </c>
      <c r="D37" s="1">
        <v>51.5</v>
      </c>
    </row>
    <row r="38" spans="2:8" x14ac:dyDescent="0.35">
      <c r="B38" t="s">
        <v>60</v>
      </c>
      <c r="C38" s="7">
        <v>62.916258276820272</v>
      </c>
      <c r="D38" s="1">
        <v>26.970148106543444</v>
      </c>
    </row>
    <row r="39" spans="2:8" x14ac:dyDescent="0.35">
      <c r="B39" t="s">
        <v>34</v>
      </c>
      <c r="C39" s="7">
        <v>4</v>
      </c>
      <c r="D39" s="1">
        <v>47</v>
      </c>
    </row>
    <row r="40" spans="2:8" x14ac:dyDescent="0.35">
      <c r="B40" t="s">
        <v>35</v>
      </c>
      <c r="C40" s="7">
        <v>2</v>
      </c>
      <c r="D40" s="1">
        <v>25</v>
      </c>
    </row>
    <row r="41" spans="2:8" x14ac:dyDescent="0.35">
      <c r="B41" t="s">
        <v>36</v>
      </c>
      <c r="C41" s="7">
        <v>204</v>
      </c>
      <c r="D41" s="1">
        <v>111</v>
      </c>
    </row>
    <row r="44" spans="2:8" x14ac:dyDescent="0.35">
      <c r="B44" t="s">
        <v>46</v>
      </c>
    </row>
    <row r="45" spans="2:8" x14ac:dyDescent="0.35">
      <c r="B45" t="s">
        <v>48</v>
      </c>
      <c r="D45" s="8">
        <f>AVERAGE(163,159,145,163,154,275,133)</f>
        <v>170.28571428571428</v>
      </c>
      <c r="E45" t="s">
        <v>47</v>
      </c>
    </row>
    <row r="46" spans="2:8" ht="43.5" x14ac:dyDescent="0.35">
      <c r="B46" s="3" t="s">
        <v>40</v>
      </c>
      <c r="C46" s="4" t="s">
        <v>6</v>
      </c>
      <c r="D46" s="4" t="s">
        <v>7</v>
      </c>
      <c r="E46" s="4" t="s">
        <v>41</v>
      </c>
      <c r="F46" s="4" t="s">
        <v>42</v>
      </c>
    </row>
    <row r="47" spans="2:8" x14ac:dyDescent="0.35">
      <c r="B47" t="s">
        <v>33</v>
      </c>
      <c r="C47" s="1">
        <v>32.444444444444443</v>
      </c>
      <c r="D47" s="1">
        <v>46.777777777777779</v>
      </c>
      <c r="E47" s="6">
        <v>4061.3333333333335</v>
      </c>
      <c r="F47" s="6">
        <v>1651.6666666666667</v>
      </c>
    </row>
    <row r="48" spans="2:8" x14ac:dyDescent="0.35">
      <c r="B48" t="s">
        <v>60</v>
      </c>
      <c r="C48" s="1">
        <v>3.7118429085533546</v>
      </c>
      <c r="D48" s="1">
        <v>2.3333333333333335</v>
      </c>
      <c r="E48" s="6">
        <v>2085.2552002093171</v>
      </c>
      <c r="F48" s="6">
        <v>682.76771306206331</v>
      </c>
    </row>
    <row r="49" spans="2:6" x14ac:dyDescent="0.35">
      <c r="B49" t="s">
        <v>34</v>
      </c>
      <c r="C49" s="1">
        <v>31</v>
      </c>
      <c r="D49" s="1">
        <v>48</v>
      </c>
      <c r="E49" s="6">
        <v>4180</v>
      </c>
      <c r="F49" s="6">
        <v>1602</v>
      </c>
    </row>
    <row r="50" spans="2:6" x14ac:dyDescent="0.35">
      <c r="B50" t="s">
        <v>35</v>
      </c>
      <c r="C50" s="1">
        <v>28</v>
      </c>
      <c r="D50" s="1">
        <v>42</v>
      </c>
      <c r="E50" s="6">
        <v>1160</v>
      </c>
      <c r="F50" s="6">
        <v>718</v>
      </c>
    </row>
    <row r="51" spans="2:6" x14ac:dyDescent="0.35">
      <c r="B51" t="s">
        <v>36</v>
      </c>
      <c r="C51" s="1">
        <v>39</v>
      </c>
      <c r="D51" s="1">
        <v>50</v>
      </c>
      <c r="E51" s="6">
        <v>6507</v>
      </c>
      <c r="F51" s="6">
        <v>2883</v>
      </c>
    </row>
    <row r="52" spans="2:6" x14ac:dyDescent="0.35">
      <c r="C52" s="5"/>
      <c r="D52" s="5"/>
      <c r="E52" s="5"/>
      <c r="F52" s="5"/>
    </row>
    <row r="53" spans="2:6" x14ac:dyDescent="0.35">
      <c r="B53" t="s">
        <v>32</v>
      </c>
      <c r="C53" s="5"/>
      <c r="D53" s="5"/>
      <c r="E53" s="5"/>
      <c r="F53" s="5"/>
    </row>
    <row r="54" spans="2:6" ht="29" x14ac:dyDescent="0.35">
      <c r="B54" s="4" t="s">
        <v>31</v>
      </c>
      <c r="C54" s="4" t="s">
        <v>4</v>
      </c>
      <c r="D54" s="4" t="s">
        <v>6</v>
      </c>
      <c r="E54" s="4"/>
      <c r="F54" s="4"/>
    </row>
    <row r="55" spans="2:6" x14ac:dyDescent="0.35">
      <c r="B55" t="s">
        <v>33</v>
      </c>
      <c r="C55" s="6">
        <v>2174.5555555555557</v>
      </c>
      <c r="D55" s="1">
        <v>41.666666666666664</v>
      </c>
    </row>
    <row r="56" spans="2:6" x14ac:dyDescent="0.35">
      <c r="B56" t="s">
        <v>60</v>
      </c>
      <c r="C56" s="6">
        <v>1490.1173704704534</v>
      </c>
      <c r="D56" s="1">
        <v>4.9749371855330997</v>
      </c>
    </row>
    <row r="57" spans="2:6" x14ac:dyDescent="0.35">
      <c r="B57" t="s">
        <v>34</v>
      </c>
      <c r="C57" s="6">
        <v>1681</v>
      </c>
      <c r="D57" s="1">
        <v>40</v>
      </c>
    </row>
    <row r="58" spans="2:6" x14ac:dyDescent="0.35">
      <c r="B58" t="s">
        <v>35</v>
      </c>
      <c r="C58" s="6">
        <v>513</v>
      </c>
      <c r="D58" s="1">
        <v>36</v>
      </c>
    </row>
    <row r="59" spans="2:6" x14ac:dyDescent="0.35">
      <c r="B59" t="s">
        <v>36</v>
      </c>
      <c r="C59" s="6">
        <v>5597</v>
      </c>
      <c r="D59" s="1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1F54-E4CB-4CCA-92B3-D2450EA64EA2}">
  <dimension ref="C6:I37"/>
  <sheetViews>
    <sheetView topLeftCell="A16" workbookViewId="0">
      <selection activeCell="H35" sqref="H35"/>
    </sheetView>
  </sheetViews>
  <sheetFormatPr defaultRowHeight="14.5" x14ac:dyDescent="0.35"/>
  <cols>
    <col min="8" max="8" width="13.7265625" customWidth="1"/>
  </cols>
  <sheetData>
    <row r="6" spans="3:5" x14ac:dyDescent="0.35">
      <c r="C6" t="s">
        <v>54</v>
      </c>
      <c r="D6">
        <v>20161</v>
      </c>
      <c r="E6">
        <f>D6/1000</f>
        <v>20.161000000000001</v>
      </c>
    </row>
    <row r="7" spans="3:5" x14ac:dyDescent="0.35">
      <c r="D7">
        <v>70028</v>
      </c>
      <c r="E7">
        <f t="shared" ref="E7:E19" si="0">D7/1000</f>
        <v>70.028000000000006</v>
      </c>
    </row>
    <row r="8" spans="3:5" x14ac:dyDescent="0.35">
      <c r="D8" s="2">
        <v>21989</v>
      </c>
      <c r="E8">
        <f t="shared" si="0"/>
        <v>21.989000000000001</v>
      </c>
    </row>
    <row r="9" spans="3:5" x14ac:dyDescent="0.35">
      <c r="D9" s="2">
        <v>20482</v>
      </c>
      <c r="E9">
        <f t="shared" si="0"/>
        <v>20.481999999999999</v>
      </c>
    </row>
    <row r="10" spans="3:5" x14ac:dyDescent="0.35">
      <c r="D10">
        <v>26507</v>
      </c>
      <c r="E10">
        <f t="shared" si="0"/>
        <v>26.507000000000001</v>
      </c>
    </row>
    <row r="11" spans="3:5" x14ac:dyDescent="0.35">
      <c r="D11">
        <v>55601</v>
      </c>
      <c r="E11">
        <f t="shared" si="0"/>
        <v>55.600999999999999</v>
      </c>
    </row>
    <row r="12" spans="3:5" x14ac:dyDescent="0.35">
      <c r="D12">
        <v>53229</v>
      </c>
      <c r="E12">
        <f t="shared" si="0"/>
        <v>53.228999999999999</v>
      </c>
    </row>
    <row r="13" spans="3:5" x14ac:dyDescent="0.35">
      <c r="D13">
        <v>55185</v>
      </c>
      <c r="E13">
        <f t="shared" si="0"/>
        <v>55.185000000000002</v>
      </c>
    </row>
    <row r="14" spans="3:5" x14ac:dyDescent="0.35">
      <c r="D14" s="2">
        <v>24680</v>
      </c>
      <c r="E14">
        <f t="shared" si="0"/>
        <v>24.68</v>
      </c>
    </row>
    <row r="15" spans="3:5" x14ac:dyDescent="0.35">
      <c r="D15">
        <v>20562</v>
      </c>
      <c r="E15">
        <f t="shared" si="0"/>
        <v>20.562000000000001</v>
      </c>
    </row>
    <row r="16" spans="3:5" x14ac:dyDescent="0.35">
      <c r="D16">
        <v>37996</v>
      </c>
      <c r="E16">
        <f t="shared" si="0"/>
        <v>37.996000000000002</v>
      </c>
    </row>
    <row r="17" spans="4:5" x14ac:dyDescent="0.35">
      <c r="D17">
        <v>11426</v>
      </c>
      <c r="E17">
        <f t="shared" si="0"/>
        <v>11.426</v>
      </c>
    </row>
    <row r="18" spans="4:5" x14ac:dyDescent="0.35">
      <c r="D18">
        <v>11014</v>
      </c>
      <c r="E18">
        <f t="shared" si="0"/>
        <v>11.013999999999999</v>
      </c>
    </row>
    <row r="19" spans="4:5" x14ac:dyDescent="0.35">
      <c r="D19">
        <v>20161</v>
      </c>
      <c r="E19">
        <f t="shared" si="0"/>
        <v>20.161000000000001</v>
      </c>
    </row>
    <row r="33" spans="4:9" x14ac:dyDescent="0.35">
      <c r="D33">
        <f>AVERAGE(D6:D30)</f>
        <v>32072.928571428572</v>
      </c>
      <c r="E33" s="1">
        <f>AVERAGE(E6:E30)</f>
        <v>32.072928571428569</v>
      </c>
      <c r="H33" t="s">
        <v>55</v>
      </c>
      <c r="I33" s="1">
        <v>32.072928571428569</v>
      </c>
    </row>
    <row r="34" spans="4:9" x14ac:dyDescent="0.35">
      <c r="D34" s="1">
        <f>_xlfn.STDEV.S(D6:D30)</f>
        <v>18849.038863332757</v>
      </c>
      <c r="E34" s="1">
        <f>_xlfn.STDEV.S(E6:E30)</f>
        <v>18.849038863332762</v>
      </c>
      <c r="H34" t="s">
        <v>59</v>
      </c>
      <c r="I34" s="1">
        <v>18.849038863332762</v>
      </c>
    </row>
    <row r="35" spans="4:9" x14ac:dyDescent="0.35">
      <c r="D35">
        <f>MEDIAN(D6:D30)</f>
        <v>23334.5</v>
      </c>
      <c r="E35" s="1">
        <f>MEDIAN(E6:E30)</f>
        <v>23.334499999999998</v>
      </c>
      <c r="H35" t="s">
        <v>56</v>
      </c>
      <c r="I35" s="1">
        <v>23.334499999999998</v>
      </c>
    </row>
    <row r="36" spans="4:9" x14ac:dyDescent="0.35">
      <c r="D36">
        <f>MIN(D6:D30)</f>
        <v>11014</v>
      </c>
      <c r="E36" s="1">
        <f>MIN(E6:E30)</f>
        <v>11.013999999999999</v>
      </c>
      <c r="H36" t="s">
        <v>57</v>
      </c>
      <c r="I36" s="1">
        <v>11.013999999999999</v>
      </c>
    </row>
    <row r="37" spans="4:9" x14ac:dyDescent="0.35">
      <c r="D37">
        <f>MAX(D6:D30)</f>
        <v>70028</v>
      </c>
      <c r="E37" s="1">
        <f>MAX(E6:E30)</f>
        <v>70.028000000000006</v>
      </c>
      <c r="H37" t="s">
        <v>58</v>
      </c>
      <c r="I37" s="1">
        <v>70.028000000000006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3883-3A7C-46ED-B5E1-7CBF25E8593A}">
  <dimension ref="B4:E5"/>
  <sheetViews>
    <sheetView workbookViewId="0">
      <selection activeCell="B4" sqref="B4:E5"/>
    </sheetView>
  </sheetViews>
  <sheetFormatPr defaultRowHeight="14.5" x14ac:dyDescent="0.35"/>
  <cols>
    <col min="2" max="2" width="18.26953125" customWidth="1"/>
    <col min="3" max="3" width="15.08984375" customWidth="1"/>
  </cols>
  <sheetData>
    <row r="4" spans="2:5" ht="43.5" x14ac:dyDescent="0.35">
      <c r="C4" s="4" t="s">
        <v>49</v>
      </c>
      <c r="D4" s="4" t="s">
        <v>50</v>
      </c>
      <c r="E4" s="4" t="s">
        <v>51</v>
      </c>
    </row>
    <row r="5" spans="2:5" x14ac:dyDescent="0.35">
      <c r="B5" t="s">
        <v>30</v>
      </c>
      <c r="C5">
        <v>20041</v>
      </c>
      <c r="D5">
        <v>624</v>
      </c>
      <c r="E5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data</vt:lpstr>
      <vt:lpstr>Publication</vt:lpstr>
      <vt:lpstr>IPNS</vt:lpstr>
      <vt:lpstr>Testsets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Oraskari</dc:creator>
  <cp:lastModifiedBy>Jyrki Oraskari</cp:lastModifiedBy>
  <cp:lastPrinted>2018-01-23T19:14:07Z</cp:lastPrinted>
  <dcterms:created xsi:type="dcterms:W3CDTF">2018-01-18T11:27:44Z</dcterms:created>
  <dcterms:modified xsi:type="dcterms:W3CDTF">2019-03-20T19:26:54Z</dcterms:modified>
</cp:coreProperties>
</file>