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stocktonca-my.sharepoint.com/personal/jack_yu_stocktonca_gov/Documents/Documents/"/>
    </mc:Choice>
  </mc:AlternateContent>
  <xr:revisionPtr revIDLastSave="0" documentId="8_{4ECC01EC-91E1-4655-9138-3A83EDC27031}" xr6:coauthVersionLast="46" xr6:coauthVersionMax="46" xr10:uidLastSave="{00000000-0000-0000-0000-000000000000}"/>
  <bookViews>
    <workbookView xWindow="29190" yWindow="390" windowWidth="21600" windowHeight="11385" firstSheet="1" activeTab="5" xr2:uid="{00000000-000D-0000-FFFF-FFFF00000000}"/>
  </bookViews>
  <sheets>
    <sheet name="All" sheetId="3" r:id="rId1"/>
    <sheet name="All Part 2" sheetId="19" r:id="rId2"/>
    <sheet name="Scratch Work" sheetId="5" r:id="rId3"/>
    <sheet name="All Dept Charts" sheetId="6" r:id="rId4"/>
    <sheet name="ASD Dept" sheetId="4" r:id="rId5"/>
    <sheet name="CDD" sheetId="7" r:id="rId6"/>
    <sheet name="City Att" sheetId="8" r:id="rId7"/>
    <sheet name="City Clk" sheetId="9" r:id="rId8"/>
    <sheet name="City Mgr" sheetId="10" r:id="rId9"/>
    <sheet name="CSD" sheetId="11" r:id="rId10"/>
    <sheet name="EDD" sheetId="12" r:id="rId11"/>
    <sheet name="FD" sheetId="13" r:id="rId12"/>
    <sheet name="HR" sheetId="14" r:id="rId13"/>
    <sheet name="IT" sheetId="15" r:id="rId14"/>
    <sheet name="MUD" sheetId="16" r:id="rId15"/>
    <sheet name="PD" sheetId="17" r:id="rId16"/>
    <sheet name="PW" sheetId="18" r:id="rId17"/>
  </sheets>
  <definedNames>
    <definedName name="_xlnm._FilterDatabase" localSheetId="0" hidden="1">All!$A$2:$J$110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5" l="1"/>
  <c r="H6" i="5"/>
  <c r="H25" i="5"/>
  <c r="H24" i="5"/>
  <c r="H23" i="5"/>
  <c r="H22" i="5"/>
  <c r="H21" i="5"/>
  <c r="H20" i="5"/>
  <c r="N16" i="5"/>
  <c r="N15" i="5"/>
  <c r="N14" i="5"/>
  <c r="N12" i="5"/>
  <c r="N11" i="5"/>
  <c r="K16" i="5"/>
  <c r="K14" i="5"/>
  <c r="K13" i="5"/>
  <c r="K12" i="5"/>
  <c r="K11" i="5"/>
  <c r="H16" i="5"/>
  <c r="H15" i="5"/>
  <c r="H14" i="5"/>
  <c r="H13" i="5"/>
  <c r="H12" i="5"/>
  <c r="H11" i="5"/>
  <c r="N7" i="5"/>
  <c r="N6" i="5"/>
  <c r="N5" i="5"/>
  <c r="N4" i="5"/>
  <c r="N3" i="5"/>
  <c r="N2" i="5"/>
  <c r="K7" i="5"/>
  <c r="K6" i="5"/>
  <c r="K5" i="5"/>
  <c r="K4" i="5"/>
  <c r="K3" i="5"/>
  <c r="K2" i="5"/>
  <c r="H5" i="5"/>
  <c r="H4" i="5"/>
  <c r="H3" i="5"/>
  <c r="E25" i="5"/>
  <c r="E24" i="5"/>
  <c r="E23" i="5"/>
  <c r="E22" i="5"/>
  <c r="E21" i="5"/>
  <c r="E20" i="5"/>
  <c r="E19" i="5"/>
  <c r="E18" i="5"/>
  <c r="E17" i="5"/>
  <c r="E16" i="5"/>
  <c r="E15" i="5"/>
  <c r="E14" i="5"/>
  <c r="E13" i="5"/>
  <c r="E12" i="5"/>
  <c r="E10" i="5"/>
  <c r="E6" i="5"/>
  <c r="B13" i="5"/>
  <c r="B11" i="5"/>
  <c r="B12" i="5"/>
  <c r="H2" i="5"/>
  <c r="E11" i="5"/>
  <c r="E9" i="5"/>
  <c r="E8" i="5"/>
  <c r="E7" i="5"/>
  <c r="E5" i="5"/>
  <c r="E4" i="5"/>
  <c r="E3" i="5"/>
  <c r="E2" i="5"/>
  <c r="N13" i="5"/>
  <c r="K15" i="5"/>
  <c r="H26" i="5"/>
  <c r="N17" i="5"/>
  <c r="K17" i="5"/>
  <c r="H17" i="5"/>
  <c r="N8" i="5"/>
  <c r="K8" i="5"/>
  <c r="H8" i="5"/>
  <c r="E26" i="5"/>
  <c r="B15" i="5"/>
  <c r="B14" i="5"/>
  <c r="B10" i="5"/>
  <c r="B9" i="5"/>
  <c r="B8" i="5"/>
  <c r="B7" i="5"/>
  <c r="B6" i="5"/>
  <c r="B5" i="5"/>
  <c r="B4" i="5"/>
  <c r="B3" i="5"/>
  <c r="B2" i="5"/>
  <c r="B16" i="5" s="1"/>
</calcChain>
</file>

<file path=xl/sharedStrings.xml><?xml version="1.0" encoding="utf-8"?>
<sst xmlns="http://schemas.openxmlformats.org/spreadsheetml/2006/main" count="2639" uniqueCount="194">
  <si>
    <t>Dept</t>
  </si>
  <si>
    <t>Course</t>
  </si>
  <si>
    <t>Overall Rating</t>
  </si>
  <si>
    <t>How useful were the course materials?</t>
  </si>
  <si>
    <t>How clearly did the instructor explain the materials?</t>
  </si>
  <si>
    <t>Speed?</t>
  </si>
  <si>
    <t>How well did instructor answer questions?</t>
  </si>
  <si>
    <t>How comfortable did you feel voicing your opinion during the course?</t>
  </si>
  <si>
    <t>How helpful was Tyler U in preparing for the course?</t>
  </si>
  <si>
    <t>Comments</t>
  </si>
  <si>
    <t>ASD</t>
  </si>
  <si>
    <t>AP Invoice - End Users</t>
  </si>
  <si>
    <t>Very Good</t>
  </si>
  <si>
    <t>Extremely Useful</t>
  </si>
  <si>
    <t>Extremely Clearly</t>
  </si>
  <si>
    <t>Right Amount</t>
  </si>
  <si>
    <t>Extremely Well</t>
  </si>
  <si>
    <t>Extremely Comfortable</t>
  </si>
  <si>
    <t>Very Helpful</t>
  </si>
  <si>
    <t>CSD</t>
  </si>
  <si>
    <t>Very Useful</t>
  </si>
  <si>
    <t>Very Comfortable</t>
  </si>
  <si>
    <t>Somewhat Clearly</t>
  </si>
  <si>
    <t>Very Well</t>
  </si>
  <si>
    <t>Somewhat Helpful</t>
  </si>
  <si>
    <t>This was the first training ever attended. Very helpful but ERP has been going on for a very long time. I feel thrown into it and feel out of the loop. My workday is FULL and am not able to sign into Tyler University during my work day. But the class was great!</t>
  </si>
  <si>
    <t>PD</t>
  </si>
  <si>
    <t>Good</t>
  </si>
  <si>
    <t>Somewhat Useful</t>
  </si>
  <si>
    <t>Very Clearly</t>
  </si>
  <si>
    <t>Too Fast</t>
  </si>
  <si>
    <t>Not so Comfortable</t>
  </si>
  <si>
    <t>Not so Helpful</t>
  </si>
  <si>
    <t>More practice runs for real live data!</t>
  </si>
  <si>
    <t>Purchasing - Power Users</t>
  </si>
  <si>
    <t>none</t>
  </si>
  <si>
    <t>Excellent</t>
  </si>
  <si>
    <t>Somewhat Comfortable</t>
  </si>
  <si>
    <t>Pcard - Power Users</t>
  </si>
  <si>
    <t>Not at all Useful</t>
  </si>
  <si>
    <t>N/A</t>
  </si>
  <si>
    <t>City Att</t>
  </si>
  <si>
    <t>MUD</t>
  </si>
  <si>
    <t>The presenter was great, patient, knowledgeable -Great!</t>
  </si>
  <si>
    <t>IT</t>
  </si>
  <si>
    <t>Contracts - End Users</t>
  </si>
  <si>
    <t>Not so Useful</t>
  </si>
  <si>
    <t>Somewhat Well</t>
  </si>
  <si>
    <t>CDD</t>
  </si>
  <si>
    <t>It would have helped to have a functional lead in the course to answer process questions that are specific to city processes</t>
  </si>
  <si>
    <t>EDD</t>
  </si>
  <si>
    <t>PW</t>
  </si>
  <si>
    <t>FD</t>
  </si>
  <si>
    <t>n/a</t>
  </si>
  <si>
    <t>Not at all Helpful</t>
  </si>
  <si>
    <t>Could not get in prior to class</t>
  </si>
  <si>
    <t>Inventory - Power Users</t>
  </si>
  <si>
    <t>more test runs</t>
  </si>
  <si>
    <t>more of a complete flow process</t>
  </si>
  <si>
    <t>Fair</t>
  </si>
  <si>
    <t>Not so Clearly</t>
  </si>
  <si>
    <t>Much too Fast</t>
  </si>
  <si>
    <t>Slow down, take time to explain before moving on</t>
  </si>
  <si>
    <t>Donuts!</t>
  </si>
  <si>
    <t>Please enforce mask use</t>
  </si>
  <si>
    <t>The vendor Staples I needed help finding within Tyler</t>
  </si>
  <si>
    <t>All new information I'm sure it will be clearer once new system is implemented</t>
  </si>
  <si>
    <t>Extremely Helpful</t>
  </si>
  <si>
    <t>menu got confusing if Too Fast</t>
  </si>
  <si>
    <t>It would be interesting for someone paying bills all the time, it was interesting. I wouldn't make any improvements</t>
  </si>
  <si>
    <t>Explain how our day to day duties will be affected by Tyler Munis System</t>
  </si>
  <si>
    <t>I just think if we could get more clarity on what area this information would be used. This is when the city pays vendors this is when the city gets payment from a citizen</t>
  </si>
  <si>
    <t>Budget - End Users</t>
  </si>
  <si>
    <t>Need more time to practice</t>
  </si>
  <si>
    <t>General Ledger - End Users</t>
  </si>
  <si>
    <t>Some students seemed not able to keep up but I found the speed to be fine</t>
  </si>
  <si>
    <t>Reports don't give enough detail without having to drill down layers to get basic info. Reports are terrible. Need account activity listing report for analysis and review</t>
  </si>
  <si>
    <t>Would be great to have a handout with some exercises to practice with…step by step like was in the session that we could actually use. Especially if it's new to folks. Dave substituted for Joey but I think he did a very good job. Sometimes missed a question or went Too Fast but not always his fault. I think he did fine</t>
  </si>
  <si>
    <t>Instructor needs to slow down a bit. Not all employees in the training work in finance</t>
  </si>
  <si>
    <t>Slow down and ask if there are questions more often</t>
  </si>
  <si>
    <t>HR</t>
  </si>
  <si>
    <t>More time before Go live</t>
  </si>
  <si>
    <t>Purchasing - End Users</t>
  </si>
  <si>
    <t>Not one thing</t>
  </si>
  <si>
    <t>City Mgr</t>
  </si>
  <si>
    <t>AP Invoice - Approvers</t>
  </si>
  <si>
    <t>I would have liked multiple days to try out adding different kinds of invoices I enter where we have many account (GL) numbers for each invoice. Up to 16 Gl accounts or more</t>
  </si>
  <si>
    <t>Allow remote for all attendees to avoid communication issues</t>
  </si>
  <si>
    <t>Thank you!</t>
  </si>
  <si>
    <t>More specific real scenarios would be helpful</t>
  </si>
  <si>
    <t>Project Accounting</t>
  </si>
  <si>
    <t>Coursework should be relatable by department. All depts will use the model differently. I'm still not sure how the different pieces fit together. System was glitchy and students had a hard time following along</t>
  </si>
  <si>
    <t>Not at all Clearly</t>
  </si>
  <si>
    <t>Too Slow</t>
  </si>
  <si>
    <t>Agenda wasn't current. Print EUGs or provide attachments to calendar item</t>
  </si>
  <si>
    <t>This course is very intense and detailed so I think some would think its Too Fast. The mechanical aspects were very well taught. I think the struggle would bew understanding the actual process flow.</t>
  </si>
  <si>
    <t>It would have been better if we had more context 'why' we would be doing each task. The bigger picture wasn't provided so I was left wondering when and why I would be conducting this process. There were several glitches that caused confusion. Instructor would be pretty quick at time and it was easy to get lost  in the process. Again, it would have helped to have more context.  The 2nd hald of the 2nd day wasn't helpful. We went through so fast that I wasn't able to keep up. I ended up just watching the trainer pull the reports but wasn't able to generate any of my own reports</t>
  </si>
  <si>
    <t>Make sure sufficient / complete access in the Munis training environment for all employees</t>
  </si>
  <si>
    <t>Lots of information to cover in a short time. An overview of process first would be helpful. Seems like there are many steps and clicking without understanding how it fits together or what to do first. It seems easy when following the steps but attempting on my own will take some time to determine the order of how to approach set up and processing steps</t>
  </si>
  <si>
    <t>AP Check Run</t>
  </si>
  <si>
    <t>Not so comfortable voicing opinions because of the instructor</t>
  </si>
  <si>
    <t>Executive</t>
  </si>
  <si>
    <t>Purchasing - Approvers</t>
  </si>
  <si>
    <t>Pcard - End Users</t>
  </si>
  <si>
    <t>Make specific EUG available in the calendar</t>
  </si>
  <si>
    <t>Not so Well</t>
  </si>
  <si>
    <t>Real scenarios that apply to city process</t>
  </si>
  <si>
    <t>Much too Slow</t>
  </si>
  <si>
    <t>Not at all Well</t>
  </si>
  <si>
    <t>Not at all Comfortable</t>
  </si>
  <si>
    <t>Contracts - Approvers</t>
  </si>
  <si>
    <t>Add a few make up sessions and/or the option to join online</t>
  </si>
  <si>
    <t>Bid Mgmt. - Power Users</t>
  </si>
  <si>
    <t xml:space="preserve">Extremely Well </t>
  </si>
  <si>
    <t>AP Invoice - Power Users</t>
  </si>
  <si>
    <t>More answers to questions; it seems Tyler and ERP are not on the same page as far as answering specific questions. It seems like there were a lot of "let's put that on the sticky note" answers instead of real, solid answers.</t>
  </si>
  <si>
    <t>The instructor for the first part was great. One thing she could have done was give scenarios on which section we would use for payment. Also, tell us this is step one, this is step two. The instructor for the second part of the day was horrible. She went Too Fast, wasn't reading the questions in the chat box and when asked by an attendee if she could see the chat box, she said yes. I had to private message the first instructor to tell the second instructor to read the questions in the chat box. She still didn't. The first instructor then answered some of the questions in the chat box. I was very frustrated.</t>
  </si>
  <si>
    <t>It was difficult having two instructors with a completely different teaching style and knowledge base. Sam was our initial instructor and I found her instruction much easier to follow. Patty, the afternoon instructor wasn't as easy to follow.</t>
  </si>
  <si>
    <t>Bid Mgmt. - End Users</t>
  </si>
  <si>
    <t>Finding training materials (e.g. end Users guides) is tricky. So many meetings and agendas being sent. Better communication on where to find exactly what is needed would be helpful!</t>
  </si>
  <si>
    <t>For some Users, the training received will be their first time so some slowing down is appreciated. Since the instructor is working remotely, as they are clicking on different items, I would recommend the instructor say what they're selecting because of the lag on the presentation screen.</t>
  </si>
  <si>
    <t>The class was great for those who will actually be doing  contract entry. If you were an approver only, this class wasn't what we had expected and far Too much detail. Something our department wouldn't be doing.</t>
  </si>
  <si>
    <t>the course was fine, but the preparation of the material (staged) could have gone a bit better. We were bogged down for quite a few minutes trying to trouble shoot other's access, etc.</t>
  </si>
  <si>
    <t>NA.</t>
  </si>
  <si>
    <t>I think it was great considering this is new to the whole city and we are all learning together glad to part of the beginning process. Practice Practice Practice</t>
  </si>
  <si>
    <t>Provide hard copy Users manuals/guides for key training topics to allow trainees an opportunity to navigate alone if any unusual prompts/fields cause a hang-up during course.</t>
  </si>
  <si>
    <t>this course list is different -</t>
  </si>
  <si>
    <t>Dav Hayner seemed to be having trouble hearing us when were trying to stop him for a question. When he did stop for a question, I found him to be patronizing and condescending. He was very rude to me. His instructions were inconsistent and confusing at times. He would drone on and on about less important things and race through was seemed more important. It was lke he just wanted you to keep up and follow along rather than assure that you're understanding the content. He talks Too much and won't let you get a word in.</t>
  </si>
  <si>
    <t>Poor</t>
  </si>
  <si>
    <t>The entire course was watching a person click through the contract upload process. As an employee that does not enter contracts, I did not understand the need to go through the minutia of such entries. It was explained that this was so we would know what to look for when approving contracts, but the course failed to make the connection to that process. In the future, it seems appropriate to train departments or groups of employees within departments based on their job classifications and the activities they will actually be conducting within Munis. The instructor was thorough and patient but did not explain the practical conection to the actual contract approval pocess. As such, I did not find the course helpful.</t>
  </si>
  <si>
    <t>Attended course believing it would focus on contract approval. Course ended up being very focused on specifics and matters like contract creation. At City Attorney's Office we only deal with review and approval of contracts -- this training didn't provide much benefit.</t>
  </si>
  <si>
    <t>problems with sound quality made communicating challenging but it was finally fixed</t>
  </si>
  <si>
    <t>It would be nice to give access to the Liaison's representing the departments.</t>
  </si>
  <si>
    <t>City Clk</t>
  </si>
  <si>
    <t>Pcard - Approvers</t>
  </si>
  <si>
    <t>The course was primarily focused on the End Users and very little on the Approver. I learn better by doing, but felt I could find information I needed from the guides.</t>
  </si>
  <si>
    <t>The instructor should follow the agenda. She keeps jumping back and forth. Ran out of time so didn't finish the course.</t>
  </si>
  <si>
    <t>The instructor's voice make me sleepy. Make the instructor follow the agenda. She keeps jumping back and forth.</t>
  </si>
  <si>
    <t>The training was not geared toward the audience, it was focused on accounting and not use and application by non-finance staff. Course materials provided in advance were not applicable to course, documents provided by the trainer during the class were.</t>
  </si>
  <si>
    <t>It was hard to know why I was even in the training. It would have been good to know what the role is for End Users in the department work flow before the training to give focus and value to the time and energy spent. The training itself went really fast and seemed to be all over the map.</t>
  </si>
  <si>
    <t>There are elements of ERP that various levels of staff need to know how to do and some that are need to know that it can do. The first hour of this training was a how to do for directors and deputy directors. The rest was more of what it can do but presented in a how to do format. I would like a more know what it can do so I can work with the appropriate staff to maximize what Munis can do - though it would be unlikely I would do it on any regular basis.</t>
  </si>
  <si>
    <t>Just a quick note about question 4 and 9. We did not go over process guides or Users manuals in the training. I also did not take Tyler University courses.</t>
  </si>
  <si>
    <t>The instructions were rushed and unclear. We were told to copy specific numbers, but those numbers were not available for the department selected. I spent a lot of time trying to catch up using my own department. We ended an hour early. I could have been slower and more methodical.</t>
  </si>
  <si>
    <t>Contracts - Power Users</t>
  </si>
  <si>
    <t>The pre-requisite trainings did not work for me. I would get to a certain part, follow the instructions and the tutorial would just stop.</t>
  </si>
  <si>
    <t>The SOP/guide was not provided. Watching coupled with some follow-along is somewhat useful, however the training that will stick with me personally is when I have a real task to perform after go-live, and I have that SOP/guide that I can reference.</t>
  </si>
  <si>
    <t>My low evaluation score is related to the fact that this was supposed to be for Executives. It should have been a high-level training focused on what Executives would use it for such as approvals, running budget reports, etc. While we covered approvals and budgets, we did no real searches using data so we couldn't actually go through a process. It was more of a tour than a training. In addition, the instructor went into way more detail than was necessary, even after comments reminding him of the audience and trying to gently redirect. This should have taken half the time and covered specific topics in depth. Instead, it was surface and drawn out and not anything that Department Heads would practically use. I appreciate the effort but it was not at all useful</t>
  </si>
  <si>
    <t>Too long and Too much detail and drill down for Executive level course.</t>
  </si>
  <si>
    <t>Would have liked to have had a couple of actual practices on sample product. There was 1, but it was mostly an overview and it would have been a better advantage to have had an additional opportunity to do a couple more new budget entry opportunities.</t>
  </si>
  <si>
    <t xml:space="preserve">When a student asked a question, instructor did not answer the question. Instructor did not explain where students were supposed to start on their training screen. When asked, Instructor did not know how. A different proctor came on and explained. </t>
  </si>
  <si>
    <t>Better attention to who needs to be in what classes. I've noticed in all my classes, persons are not scheduled into the most relevant courses. This particular class was information that I've covered in all of the other trainings I've attended. It was a great overview for Executives that would not be attending other trainings, but I did not feel the need to be there.</t>
  </si>
  <si>
    <t>I was not able to access Tyler University or the Tyler website. The information in Sharepoint was not helpful and was irrelevant to this training.</t>
  </si>
  <si>
    <t>Workflow Approval</t>
  </si>
  <si>
    <t>The course and training had nothing to do with my actual job responsibilities. Honestly I'm very busy with REAL work and my time would have been much better spent doing that than sitting in a training class for something I will most likely never do.</t>
  </si>
  <si>
    <t>I am a new Pcard holder with COS. I have not had any Tyler U experience. I felt as if the instructor was teaching as though everyone was familiar with Tyler U yet I was not. I follow ERP on SharePoint, but was not alerted to any training that could have been a major benefit to myself, my team and COS. I would have at least been aware and able to follow from the bleechers.</t>
  </si>
  <si>
    <t>These courses are being thrown at staff very quickly with little time to prepare. We all still have our jobs to do. There should be a time before the class to make sure we have all we need and our computer is connecting correctly. IT staff has not been properly trained to help and the help I received from ERP staff caused me to miss half of the first class. I was fortunate enough to have other staff taking the same class in the next hour and was able to use the setup I finally established for all of us to listen and watch at the same time.</t>
  </si>
  <si>
    <t>how to get to the screens being reference from logging in to tyler university. I could not even find screens instructor had</t>
  </si>
  <si>
    <t xml:space="preserve">This was the most helpful training I attended, as I believe it is more along the lines of what I will actually be doing in this workflow process. </t>
  </si>
  <si>
    <t>The course described the approval process very well, it did not however cover the approval process for contracts which is what most of our staff will be approving. The course was very helpful for me since I will be the trainer for our department, but most of the staff didn't feel that it was helpful for them. They need to know where and how to view the contracts and supporting documents to approve as to form and they don't feel like that was explained to them. I will be able to assist and train them individually as the contract review process is implemented in Tyler. The course I attended, there were no questions asked and we didn't go over the process manuals or end Users guides.</t>
  </si>
  <si>
    <t>More examples to process ACI. Full access to workflow (still need file transfer access)</t>
  </si>
  <si>
    <t>It would be helpful if the sessions were recorded so we can view again when we are actually doing them in person.</t>
  </si>
  <si>
    <t>Date</t>
  </si>
  <si>
    <t>How useful were the course material?</t>
  </si>
  <si>
    <t>Pcard - Jan. 2021 Stmt.</t>
  </si>
  <si>
    <t>I am only an approver and the training was more geared towards those with Pcards. I am interested in approvers info.</t>
  </si>
  <si>
    <t>Advise students to bring/know their account number or project numbers to class to make it easier to lookup new tyler munis account numbers.</t>
  </si>
  <si>
    <t>It was just perfect.</t>
  </si>
  <si>
    <t>Separate training for Approvers vs Pcard users.</t>
  </si>
  <si>
    <t>Beware of the use of jargon, like "PROD", for example. A quick solution is to define it at the beginning of class and explain (including the difference between "Approve", "release", "statement level", "transaction level", etc). Thank you for all the hard work to get Pcard users trained.</t>
  </si>
  <si>
    <t>Being an approver didn't allow me to follow along. Because I had no notifications and hence no invoices. Therefore, not very helpful.</t>
  </si>
  <si>
    <t>Thank you for your help!</t>
  </si>
  <si>
    <t>Account codes not working.</t>
  </si>
  <si>
    <t xml:space="preserve">PW </t>
  </si>
  <si>
    <t>Won't know until I start working with it.</t>
  </si>
  <si>
    <t>A piece of paper to write notes on.</t>
  </si>
  <si>
    <t>We should have print outs of what we are going over to make notes.</t>
  </si>
  <si>
    <t>Purchase a mic for the instructor :) she is losing her voice. Thank you!</t>
  </si>
  <si>
    <t>Thank you Katrina!</t>
  </si>
  <si>
    <t>Physical/Handouts (with screenshots) would have been good. It would make it easier to make notes as you go.</t>
  </si>
  <si>
    <t>Courses Attended</t>
  </si>
  <si>
    <t>Useful</t>
  </si>
  <si>
    <t>Clearness</t>
  </si>
  <si>
    <t>City Attorney</t>
  </si>
  <si>
    <t>City Clerk</t>
  </si>
  <si>
    <t>City Manager</t>
  </si>
  <si>
    <t>AP - Vendor</t>
  </si>
  <si>
    <t>Total:</t>
  </si>
  <si>
    <t>Capital Assets - Power Users</t>
  </si>
  <si>
    <t>Speed</t>
  </si>
  <si>
    <t>Well</t>
  </si>
  <si>
    <t>Comfortable</t>
  </si>
  <si>
    <t xml:space="preserve">Not at all Comfortable </t>
  </si>
  <si>
    <t>Helpful</t>
  </si>
  <si>
    <t>Clearly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</si>
</sst>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27">
    <xf numFmtId="0" fontId="0" fillId="0" borderId="0" xfId="0"/>
    <xf numFmtId="0" fontId="0" fillId="0" borderId="1" xfId="0" applyBorder="1" applyAlignment="1">
      <alignment wrapText="1"/>
    </xf>
    <xf numFmtId="0" fontId="0" fillId="0" borderId="1" xfId="0" applyBorder="1"/>
    <xf numFmtId="0" fontId="0" fillId="0" borderId="1" xfId="0" applyBorder="1" applyAlignment="1">
      <alignment vertical="center"/>
    </xf>
    <xf numFmtId="0" fontId="0" fillId="0" borderId="1" xfId="0" applyBorder="1" applyAlignment="1">
      <alignment horizontal="center" vertical="center"/>
    </xf>
    <xf numFmtId="0" fontId="0" fillId="0" borderId="0" xfId="0" applyAlignment="1">
      <alignment horizontal="center"/>
    </xf>
    <xf numFmtId="0" fontId="0" fillId="0" borderId="1" xfId="0" applyBorder="1" applyAlignment="1">
      <alignment vertical="center" wrapText="1"/>
    </xf>
    <xf numFmtId="0" fontId="0" fillId="0" borderId="1" xfId="0"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wrapText="1"/>
    </xf>
    <xf numFmtId="0" fontId="1" fillId="0" borderId="2" xfId="0" applyFont="1" applyFill="1" applyBorder="1" applyAlignment="1">
      <alignment horizontal="center" vertical="center" wrapText="1"/>
    </xf>
    <xf numFmtId="0" fontId="0" fillId="0" borderId="1" xfId="0" applyFill="1" applyBorder="1"/>
    <xf numFmtId="0" fontId="0" fillId="0" borderId="2" xfId="0" applyFill="1" applyBorder="1"/>
    <xf numFmtId="0" fontId="0" fillId="0" borderId="1" xfId="0" applyFill="1" applyBorder="1" applyAlignment="1">
      <alignment vertical="center"/>
    </xf>
    <xf numFmtId="0" fontId="1" fillId="0" borderId="0" xfId="0" applyFont="1"/>
    <xf numFmtId="0" fontId="0" fillId="0" borderId="0" xfId="0" applyFont="1"/>
    <xf numFmtId="0" fontId="1" fillId="0" borderId="0" xfId="0" applyFont="1" applyAlignment="1"/>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xf>
    <xf numFmtId="14" fontId="0" fillId="0" borderId="0" xfId="0" applyNumberFormat="1"/>
    <xf numFmtId="0" fontId="0" fillId="0" borderId="0" xfId="0" applyAlignment="1">
      <alignment wrapText="1"/>
    </xf>
    <xf numFmtId="0" fontId="0" fillId="0" borderId="0" xfId="0" applyAlignment="1">
      <alignment vertical="center" wrapText="1"/>
    </xf>
    <xf numFmtId="0" fontId="1" fillId="0" borderId="0" xfId="0" applyFont="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image" Target="../media/image28.png"/></Relationships>
</file>

<file path=xl/drawings/_rels/drawing11.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12.xml.rels><?xml version="1.0" encoding="UTF-8" standalone="yes"?>
<Relationships xmlns="http://schemas.openxmlformats.org/package/2006/relationships"><Relationship Id="rId2" Type="http://schemas.openxmlformats.org/officeDocument/2006/relationships/image" Target="../media/image33.png"/><Relationship Id="rId1" Type="http://schemas.openxmlformats.org/officeDocument/2006/relationships/image" Target="../media/image32.png"/></Relationships>
</file>

<file path=xl/drawings/_rels/drawing13.xml.rels><?xml version="1.0" encoding="UTF-8" standalone="yes"?>
<Relationships xmlns="http://schemas.openxmlformats.org/package/2006/relationships"><Relationship Id="rId2" Type="http://schemas.openxmlformats.org/officeDocument/2006/relationships/image" Target="../media/image35.png"/><Relationship Id="rId1" Type="http://schemas.openxmlformats.org/officeDocument/2006/relationships/image" Target="../media/image34.png"/></Relationships>
</file>

<file path=xl/drawings/_rels/drawing14.xml.rels><?xml version="1.0" encoding="UTF-8" standalone="yes"?>
<Relationships xmlns="http://schemas.openxmlformats.org/package/2006/relationships"><Relationship Id="rId2" Type="http://schemas.openxmlformats.org/officeDocument/2006/relationships/image" Target="../media/image37.png"/><Relationship Id="rId1" Type="http://schemas.openxmlformats.org/officeDocument/2006/relationships/image" Target="../media/image36.png"/></Relationships>
</file>

<file path=xl/drawings/_rels/drawing2.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4.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5.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6.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7.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_rels/drawing8.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_rels/drawing9.xml.rels><?xml version="1.0" encoding="UTF-8" standalone="yes"?>
<Relationships xmlns="http://schemas.openxmlformats.org/package/2006/relationships"><Relationship Id="rId2" Type="http://schemas.openxmlformats.org/officeDocument/2006/relationships/image" Target="../media/image27.png"/><Relationship Id="rId1"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20</xdr:col>
      <xdr:colOff>561975</xdr:colOff>
      <xdr:row>0</xdr:row>
      <xdr:rowOff>9525</xdr:rowOff>
    </xdr:from>
    <xdr:to>
      <xdr:col>30</xdr:col>
      <xdr:colOff>219075</xdr:colOff>
      <xdr:row>27</xdr:row>
      <xdr:rowOff>171450</xdr:rowOff>
    </xdr:to>
    <xdr:pic>
      <xdr:nvPicPr>
        <xdr:cNvPr id="4" name="Picture 3">
          <a:extLst>
            <a:ext uri="{FF2B5EF4-FFF2-40B4-BE49-F238E27FC236}">
              <a16:creationId xmlns:a16="http://schemas.microsoft.com/office/drawing/2014/main" id="{2007E851-9F45-4472-80DB-EA7DB06BA114}"/>
            </a:ext>
            <a:ext uri="{147F2762-F138-4A5C-976F-8EAC2B608ADB}">
              <a16:predDERef xmlns:a16="http://schemas.microsoft.com/office/drawing/2014/main" pred="{E737B011-A46C-4A92-8CC9-F622E74E439C}"/>
            </a:ext>
          </a:extLst>
        </xdr:cNvPr>
        <xdr:cNvPicPr>
          <a:picLocks noChangeAspect="1"/>
        </xdr:cNvPicPr>
      </xdr:nvPicPr>
      <xdr:blipFill>
        <a:blip xmlns:r="http://schemas.openxmlformats.org/officeDocument/2006/relationships" r:embed="rId1"/>
        <a:stretch>
          <a:fillRect/>
        </a:stretch>
      </xdr:blipFill>
      <xdr:spPr>
        <a:xfrm>
          <a:off x="12753975" y="9525"/>
          <a:ext cx="5753100" cy="5305425"/>
        </a:xfrm>
        <a:prstGeom prst="rect">
          <a:avLst/>
        </a:prstGeom>
      </xdr:spPr>
    </xdr:pic>
    <xdr:clientData/>
  </xdr:twoCellAnchor>
  <xdr:twoCellAnchor editAs="oneCell">
    <xdr:from>
      <xdr:col>0</xdr:col>
      <xdr:colOff>200025</xdr:colOff>
      <xdr:row>28</xdr:row>
      <xdr:rowOff>76200</xdr:rowOff>
    </xdr:from>
    <xdr:to>
      <xdr:col>19</xdr:col>
      <xdr:colOff>381000</xdr:colOff>
      <xdr:row>48</xdr:row>
      <xdr:rowOff>0</xdr:rowOff>
    </xdr:to>
    <xdr:pic>
      <xdr:nvPicPr>
        <xdr:cNvPr id="20" name="Picture 19">
          <a:extLst>
            <a:ext uri="{FF2B5EF4-FFF2-40B4-BE49-F238E27FC236}">
              <a16:creationId xmlns:a16="http://schemas.microsoft.com/office/drawing/2014/main" id="{CA4C041D-377B-449C-877C-F152D08383C8}"/>
            </a:ext>
            <a:ext uri="{147F2762-F138-4A5C-976F-8EAC2B608ADB}">
              <a16:predDERef xmlns:a16="http://schemas.microsoft.com/office/drawing/2014/main" pred="{2007E851-9F45-4472-80DB-EA7DB06BA114}"/>
            </a:ext>
          </a:extLst>
        </xdr:cNvPr>
        <xdr:cNvPicPr>
          <a:picLocks noChangeAspect="1"/>
        </xdr:cNvPicPr>
      </xdr:nvPicPr>
      <xdr:blipFill>
        <a:blip xmlns:r="http://schemas.openxmlformats.org/officeDocument/2006/relationships" r:embed="rId2"/>
        <a:stretch>
          <a:fillRect/>
        </a:stretch>
      </xdr:blipFill>
      <xdr:spPr>
        <a:xfrm>
          <a:off x="200025" y="5410200"/>
          <a:ext cx="11763375" cy="3733800"/>
        </a:xfrm>
        <a:prstGeom prst="rect">
          <a:avLst/>
        </a:prstGeom>
      </xdr:spPr>
    </xdr:pic>
    <xdr:clientData/>
  </xdr:twoCellAnchor>
  <xdr:twoCellAnchor editAs="oneCell">
    <xdr:from>
      <xdr:col>0</xdr:col>
      <xdr:colOff>0</xdr:colOff>
      <xdr:row>0</xdr:row>
      <xdr:rowOff>0</xdr:rowOff>
    </xdr:from>
    <xdr:to>
      <xdr:col>9</xdr:col>
      <xdr:colOff>352425</xdr:colOff>
      <xdr:row>28</xdr:row>
      <xdr:rowOff>57150</xdr:rowOff>
    </xdr:to>
    <xdr:pic>
      <xdr:nvPicPr>
        <xdr:cNvPr id="2" name="Picture 1">
          <a:extLst>
            <a:ext uri="{FF2B5EF4-FFF2-40B4-BE49-F238E27FC236}">
              <a16:creationId xmlns:a16="http://schemas.microsoft.com/office/drawing/2014/main" id="{503BD9AF-0A54-4466-9944-A898F57A7429}"/>
            </a:ext>
            <a:ext uri="{147F2762-F138-4A5C-976F-8EAC2B608ADB}">
              <a16:predDERef xmlns:a16="http://schemas.microsoft.com/office/drawing/2014/main" pred="{724FFBC4-C118-4F08-A837-B280ACC51044}"/>
            </a:ext>
          </a:extLst>
        </xdr:cNvPr>
        <xdr:cNvPicPr>
          <a:picLocks noChangeAspect="1"/>
        </xdr:cNvPicPr>
      </xdr:nvPicPr>
      <xdr:blipFill>
        <a:blip xmlns:r="http://schemas.openxmlformats.org/officeDocument/2006/relationships" r:embed="rId3"/>
        <a:stretch>
          <a:fillRect/>
        </a:stretch>
      </xdr:blipFill>
      <xdr:spPr>
        <a:xfrm>
          <a:off x="0" y="0"/>
          <a:ext cx="5838825" cy="5391150"/>
        </a:xfrm>
        <a:prstGeom prst="rect">
          <a:avLst/>
        </a:prstGeom>
      </xdr:spPr>
    </xdr:pic>
    <xdr:clientData/>
  </xdr:twoCellAnchor>
  <xdr:twoCellAnchor editAs="oneCell">
    <xdr:from>
      <xdr:col>9</xdr:col>
      <xdr:colOff>333375</xdr:colOff>
      <xdr:row>0</xdr:row>
      <xdr:rowOff>0</xdr:rowOff>
    </xdr:from>
    <xdr:to>
      <xdr:col>21</xdr:col>
      <xdr:colOff>28575</xdr:colOff>
      <xdr:row>28</xdr:row>
      <xdr:rowOff>19050</xdr:rowOff>
    </xdr:to>
    <xdr:pic>
      <xdr:nvPicPr>
        <xdr:cNvPr id="3" name="Picture 2">
          <a:extLst>
            <a:ext uri="{FF2B5EF4-FFF2-40B4-BE49-F238E27FC236}">
              <a16:creationId xmlns:a16="http://schemas.microsoft.com/office/drawing/2014/main" id="{F05F2C92-8C21-46ED-8330-C592B759F7C2}"/>
            </a:ext>
            <a:ext uri="{147F2762-F138-4A5C-976F-8EAC2B608ADB}">
              <a16:predDERef xmlns:a16="http://schemas.microsoft.com/office/drawing/2014/main" pred="{503BD9AF-0A54-4466-9944-A898F57A7429}"/>
            </a:ext>
          </a:extLst>
        </xdr:cNvPr>
        <xdr:cNvPicPr>
          <a:picLocks noChangeAspect="1"/>
        </xdr:cNvPicPr>
      </xdr:nvPicPr>
      <xdr:blipFill>
        <a:blip xmlns:r="http://schemas.openxmlformats.org/officeDocument/2006/relationships" r:embed="rId4"/>
        <a:stretch>
          <a:fillRect/>
        </a:stretch>
      </xdr:blipFill>
      <xdr:spPr>
        <a:xfrm>
          <a:off x="5819775" y="0"/>
          <a:ext cx="7010400" cy="5353050"/>
        </a:xfrm>
        <a:prstGeom prst="rect">
          <a:avLst/>
        </a:prstGeom>
      </xdr:spPr>
    </xdr:pic>
    <xdr:clientData/>
  </xdr:twoCellAnchor>
  <xdr:twoCellAnchor editAs="oneCell">
    <xdr:from>
      <xdr:col>0</xdr:col>
      <xdr:colOff>28575</xdr:colOff>
      <xdr:row>48</xdr:row>
      <xdr:rowOff>28575</xdr:rowOff>
    </xdr:from>
    <xdr:to>
      <xdr:col>8</xdr:col>
      <xdr:colOff>371475</xdr:colOff>
      <xdr:row>72</xdr:row>
      <xdr:rowOff>152400</xdr:rowOff>
    </xdr:to>
    <xdr:pic>
      <xdr:nvPicPr>
        <xdr:cNvPr id="11" name="Picture 10">
          <a:extLst>
            <a:ext uri="{FF2B5EF4-FFF2-40B4-BE49-F238E27FC236}">
              <a16:creationId xmlns:a16="http://schemas.microsoft.com/office/drawing/2014/main" id="{479F85E9-05AD-4A99-87DD-44B0C4FF790E}"/>
            </a:ext>
            <a:ext uri="{147F2762-F138-4A5C-976F-8EAC2B608ADB}">
              <a16:predDERef xmlns:a16="http://schemas.microsoft.com/office/drawing/2014/main" pred="{F05F2C92-8C21-46ED-8330-C592B759F7C2}"/>
            </a:ext>
          </a:extLst>
        </xdr:cNvPr>
        <xdr:cNvPicPr>
          <a:picLocks noChangeAspect="1"/>
        </xdr:cNvPicPr>
      </xdr:nvPicPr>
      <xdr:blipFill>
        <a:blip xmlns:r="http://schemas.openxmlformats.org/officeDocument/2006/relationships" r:embed="rId5"/>
        <a:stretch>
          <a:fillRect/>
        </a:stretch>
      </xdr:blipFill>
      <xdr:spPr>
        <a:xfrm>
          <a:off x="28575" y="9172575"/>
          <a:ext cx="5219700" cy="4695825"/>
        </a:xfrm>
        <a:prstGeom prst="rect">
          <a:avLst/>
        </a:prstGeom>
      </xdr:spPr>
    </xdr:pic>
    <xdr:clientData/>
  </xdr:twoCellAnchor>
  <xdr:twoCellAnchor editAs="oneCell">
    <xdr:from>
      <xdr:col>8</xdr:col>
      <xdr:colOff>314325</xdr:colOff>
      <xdr:row>48</xdr:row>
      <xdr:rowOff>9525</xdr:rowOff>
    </xdr:from>
    <xdr:to>
      <xdr:col>17</xdr:col>
      <xdr:colOff>504825</xdr:colOff>
      <xdr:row>72</xdr:row>
      <xdr:rowOff>180975</xdr:rowOff>
    </xdr:to>
    <xdr:pic>
      <xdr:nvPicPr>
        <xdr:cNvPr id="12" name="Picture 11">
          <a:extLst>
            <a:ext uri="{FF2B5EF4-FFF2-40B4-BE49-F238E27FC236}">
              <a16:creationId xmlns:a16="http://schemas.microsoft.com/office/drawing/2014/main" id="{21179C48-844E-4C28-BFA0-816DACF5B33D}"/>
            </a:ext>
            <a:ext uri="{147F2762-F138-4A5C-976F-8EAC2B608ADB}">
              <a16:predDERef xmlns:a16="http://schemas.microsoft.com/office/drawing/2014/main" pred="{479F85E9-05AD-4A99-87DD-44B0C4FF790E}"/>
            </a:ext>
          </a:extLst>
        </xdr:cNvPr>
        <xdr:cNvPicPr>
          <a:picLocks noChangeAspect="1"/>
        </xdr:cNvPicPr>
      </xdr:nvPicPr>
      <xdr:blipFill>
        <a:blip xmlns:r="http://schemas.openxmlformats.org/officeDocument/2006/relationships" r:embed="rId6"/>
        <a:stretch>
          <a:fillRect/>
        </a:stretch>
      </xdr:blipFill>
      <xdr:spPr>
        <a:xfrm>
          <a:off x="5191125" y="9153525"/>
          <a:ext cx="5676900" cy="4743450"/>
        </a:xfrm>
        <a:prstGeom prst="rect">
          <a:avLst/>
        </a:prstGeom>
      </xdr:spPr>
    </xdr:pic>
    <xdr:clientData/>
  </xdr:twoCellAnchor>
  <xdr:twoCellAnchor editAs="oneCell">
    <xdr:from>
      <xdr:col>17</xdr:col>
      <xdr:colOff>419100</xdr:colOff>
      <xdr:row>48</xdr:row>
      <xdr:rowOff>19050</xdr:rowOff>
    </xdr:from>
    <xdr:to>
      <xdr:col>26</xdr:col>
      <xdr:colOff>495300</xdr:colOff>
      <xdr:row>73</xdr:row>
      <xdr:rowOff>9525</xdr:rowOff>
    </xdr:to>
    <xdr:pic>
      <xdr:nvPicPr>
        <xdr:cNvPr id="16" name="Picture 15">
          <a:extLst>
            <a:ext uri="{FF2B5EF4-FFF2-40B4-BE49-F238E27FC236}">
              <a16:creationId xmlns:a16="http://schemas.microsoft.com/office/drawing/2014/main" id="{BE9BA367-B31B-4E27-9C7D-CD1AEA180C7E}"/>
            </a:ext>
            <a:ext uri="{147F2762-F138-4A5C-976F-8EAC2B608ADB}">
              <a16:predDERef xmlns:a16="http://schemas.microsoft.com/office/drawing/2014/main" pred="{21179C48-844E-4C28-BFA0-816DACF5B33D}"/>
            </a:ext>
          </a:extLst>
        </xdr:cNvPr>
        <xdr:cNvPicPr>
          <a:picLocks noChangeAspect="1"/>
        </xdr:cNvPicPr>
      </xdr:nvPicPr>
      <xdr:blipFill>
        <a:blip xmlns:r="http://schemas.openxmlformats.org/officeDocument/2006/relationships" r:embed="rId7"/>
        <a:stretch>
          <a:fillRect/>
        </a:stretch>
      </xdr:blipFill>
      <xdr:spPr>
        <a:xfrm>
          <a:off x="10782300" y="9163050"/>
          <a:ext cx="5562600" cy="4752975"/>
        </a:xfrm>
        <a:prstGeom prst="rect">
          <a:avLst/>
        </a:prstGeom>
      </xdr:spPr>
    </xdr:pic>
    <xdr:clientData/>
  </xdr:twoCellAnchor>
  <xdr:twoCellAnchor editAs="oneCell">
    <xdr:from>
      <xdr:col>0</xdr:col>
      <xdr:colOff>0</xdr:colOff>
      <xdr:row>72</xdr:row>
      <xdr:rowOff>104775</xdr:rowOff>
    </xdr:from>
    <xdr:to>
      <xdr:col>8</xdr:col>
      <xdr:colOff>600075</xdr:colOff>
      <xdr:row>97</xdr:row>
      <xdr:rowOff>104775</xdr:rowOff>
    </xdr:to>
    <xdr:pic>
      <xdr:nvPicPr>
        <xdr:cNvPr id="17" name="Picture 16">
          <a:extLst>
            <a:ext uri="{FF2B5EF4-FFF2-40B4-BE49-F238E27FC236}">
              <a16:creationId xmlns:a16="http://schemas.microsoft.com/office/drawing/2014/main" id="{953DBD0E-B9AE-4C3A-AD92-0CACBE5C3764}"/>
            </a:ext>
            <a:ext uri="{147F2762-F138-4A5C-976F-8EAC2B608ADB}">
              <a16:predDERef xmlns:a16="http://schemas.microsoft.com/office/drawing/2014/main" pred="{BE9BA367-B31B-4E27-9C7D-CD1AEA180C7E}"/>
            </a:ext>
          </a:extLst>
        </xdr:cNvPr>
        <xdr:cNvPicPr>
          <a:picLocks noChangeAspect="1"/>
        </xdr:cNvPicPr>
      </xdr:nvPicPr>
      <xdr:blipFill>
        <a:blip xmlns:r="http://schemas.openxmlformats.org/officeDocument/2006/relationships" r:embed="rId8"/>
        <a:stretch>
          <a:fillRect/>
        </a:stretch>
      </xdr:blipFill>
      <xdr:spPr>
        <a:xfrm>
          <a:off x="0" y="13820775"/>
          <a:ext cx="5476875" cy="4762500"/>
        </a:xfrm>
        <a:prstGeom prst="rect">
          <a:avLst/>
        </a:prstGeom>
      </xdr:spPr>
    </xdr:pic>
    <xdr:clientData/>
  </xdr:twoCellAnchor>
  <xdr:twoCellAnchor editAs="oneCell">
    <xdr:from>
      <xdr:col>9</xdr:col>
      <xdr:colOff>0</xdr:colOff>
      <xdr:row>72</xdr:row>
      <xdr:rowOff>104775</xdr:rowOff>
    </xdr:from>
    <xdr:to>
      <xdr:col>17</xdr:col>
      <xdr:colOff>581025</xdr:colOff>
      <xdr:row>97</xdr:row>
      <xdr:rowOff>104775</xdr:rowOff>
    </xdr:to>
    <xdr:pic>
      <xdr:nvPicPr>
        <xdr:cNvPr id="18" name="Picture 17">
          <a:extLst>
            <a:ext uri="{FF2B5EF4-FFF2-40B4-BE49-F238E27FC236}">
              <a16:creationId xmlns:a16="http://schemas.microsoft.com/office/drawing/2014/main" id="{2FAC325C-A6D0-4AC2-8A7C-99B49792C9F1}"/>
            </a:ext>
            <a:ext uri="{147F2762-F138-4A5C-976F-8EAC2B608ADB}">
              <a16:predDERef xmlns:a16="http://schemas.microsoft.com/office/drawing/2014/main" pred="{953DBD0E-B9AE-4C3A-AD92-0CACBE5C3764}"/>
            </a:ext>
          </a:extLst>
        </xdr:cNvPr>
        <xdr:cNvPicPr>
          <a:picLocks noChangeAspect="1"/>
        </xdr:cNvPicPr>
      </xdr:nvPicPr>
      <xdr:blipFill>
        <a:blip xmlns:r="http://schemas.openxmlformats.org/officeDocument/2006/relationships" r:embed="rId9"/>
        <a:stretch>
          <a:fillRect/>
        </a:stretch>
      </xdr:blipFill>
      <xdr:spPr>
        <a:xfrm>
          <a:off x="5486400" y="13820775"/>
          <a:ext cx="5457825" cy="4762500"/>
        </a:xfrm>
        <a:prstGeom prst="rect">
          <a:avLst/>
        </a:prstGeom>
      </xdr:spPr>
    </xdr:pic>
    <xdr:clientData/>
  </xdr:twoCellAnchor>
  <xdr:twoCellAnchor editAs="oneCell">
    <xdr:from>
      <xdr:col>17</xdr:col>
      <xdr:colOff>542925</xdr:colOff>
      <xdr:row>73</xdr:row>
      <xdr:rowOff>0</xdr:rowOff>
    </xdr:from>
    <xdr:to>
      <xdr:col>27</xdr:col>
      <xdr:colOff>361950</xdr:colOff>
      <xdr:row>97</xdr:row>
      <xdr:rowOff>152400</xdr:rowOff>
    </xdr:to>
    <xdr:pic>
      <xdr:nvPicPr>
        <xdr:cNvPr id="19" name="Picture 18">
          <a:extLst>
            <a:ext uri="{FF2B5EF4-FFF2-40B4-BE49-F238E27FC236}">
              <a16:creationId xmlns:a16="http://schemas.microsoft.com/office/drawing/2014/main" id="{F71F68C8-5040-41C5-A65D-E6830C8C053B}"/>
            </a:ext>
            <a:ext uri="{147F2762-F138-4A5C-976F-8EAC2B608ADB}">
              <a16:predDERef xmlns:a16="http://schemas.microsoft.com/office/drawing/2014/main" pred="{2FAC325C-A6D0-4AC2-8A7C-99B49792C9F1}"/>
            </a:ext>
          </a:extLst>
        </xdr:cNvPr>
        <xdr:cNvPicPr>
          <a:picLocks noChangeAspect="1"/>
        </xdr:cNvPicPr>
      </xdr:nvPicPr>
      <xdr:blipFill>
        <a:blip xmlns:r="http://schemas.openxmlformats.org/officeDocument/2006/relationships" r:embed="rId10"/>
        <a:stretch>
          <a:fillRect/>
        </a:stretch>
      </xdr:blipFill>
      <xdr:spPr>
        <a:xfrm>
          <a:off x="10906125" y="13906500"/>
          <a:ext cx="5915025" cy="4724400"/>
        </a:xfrm>
        <a:prstGeom prst="rect">
          <a:avLst/>
        </a:prstGeom>
      </xdr:spPr>
    </xdr:pic>
    <xdr:clientData/>
  </xdr:twoCellAnchor>
  <xdr:twoCellAnchor editAs="oneCell">
    <xdr:from>
      <xdr:col>0</xdr:col>
      <xdr:colOff>0</xdr:colOff>
      <xdr:row>97</xdr:row>
      <xdr:rowOff>47625</xdr:rowOff>
    </xdr:from>
    <xdr:to>
      <xdr:col>9</xdr:col>
      <xdr:colOff>152400</xdr:colOff>
      <xdr:row>122</xdr:row>
      <xdr:rowOff>76200</xdr:rowOff>
    </xdr:to>
    <xdr:pic>
      <xdr:nvPicPr>
        <xdr:cNvPr id="21" name="Picture 20">
          <a:extLst>
            <a:ext uri="{FF2B5EF4-FFF2-40B4-BE49-F238E27FC236}">
              <a16:creationId xmlns:a16="http://schemas.microsoft.com/office/drawing/2014/main" id="{ED171352-AACE-4209-8151-A82214EEF0D1}"/>
            </a:ext>
            <a:ext uri="{147F2762-F138-4A5C-976F-8EAC2B608ADB}">
              <a16:predDERef xmlns:a16="http://schemas.microsoft.com/office/drawing/2014/main" pred="{F71F68C8-5040-41C5-A65D-E6830C8C053B}"/>
            </a:ext>
          </a:extLst>
        </xdr:cNvPr>
        <xdr:cNvPicPr>
          <a:picLocks noChangeAspect="1"/>
        </xdr:cNvPicPr>
      </xdr:nvPicPr>
      <xdr:blipFill>
        <a:blip xmlns:r="http://schemas.openxmlformats.org/officeDocument/2006/relationships" r:embed="rId11"/>
        <a:stretch>
          <a:fillRect/>
        </a:stretch>
      </xdr:blipFill>
      <xdr:spPr>
        <a:xfrm>
          <a:off x="0" y="18526125"/>
          <a:ext cx="5638800" cy="47910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19050</xdr:colOff>
      <xdr:row>0</xdr:row>
      <xdr:rowOff>28575</xdr:rowOff>
    </xdr:from>
    <xdr:to>
      <xdr:col>28</xdr:col>
      <xdr:colOff>323850</xdr:colOff>
      <xdr:row>16</xdr:row>
      <xdr:rowOff>171450</xdr:rowOff>
    </xdr:to>
    <xdr:pic>
      <xdr:nvPicPr>
        <xdr:cNvPr id="4" name="Picture 3">
          <a:extLst>
            <a:ext uri="{FF2B5EF4-FFF2-40B4-BE49-F238E27FC236}">
              <a16:creationId xmlns:a16="http://schemas.microsoft.com/office/drawing/2014/main" id="{881477EA-8CB6-4D5E-BBE0-8A3865934E42}"/>
            </a:ext>
            <a:ext uri="{147F2762-F138-4A5C-976F-8EAC2B608ADB}">
              <a16:predDERef xmlns:a16="http://schemas.microsoft.com/office/drawing/2014/main" pred="{8CBCD15F-CF30-4F3C-BEF1-A600FE3F1EF9}"/>
            </a:ext>
          </a:extLst>
        </xdr:cNvPr>
        <xdr:cNvPicPr>
          <a:picLocks noChangeAspect="1"/>
        </xdr:cNvPicPr>
      </xdr:nvPicPr>
      <xdr:blipFill>
        <a:blip xmlns:r="http://schemas.openxmlformats.org/officeDocument/2006/relationships" r:embed="rId1"/>
        <a:stretch>
          <a:fillRect/>
        </a:stretch>
      </xdr:blipFill>
      <xdr:spPr>
        <a:xfrm>
          <a:off x="7334250" y="28575"/>
          <a:ext cx="10058400" cy="3190875"/>
        </a:xfrm>
        <a:prstGeom prst="rect">
          <a:avLst/>
        </a:prstGeom>
      </xdr:spPr>
    </xdr:pic>
    <xdr:clientData/>
  </xdr:twoCellAnchor>
  <xdr:twoCellAnchor editAs="oneCell">
    <xdr:from>
      <xdr:col>0</xdr:col>
      <xdr:colOff>0</xdr:colOff>
      <xdr:row>0</xdr:row>
      <xdr:rowOff>0</xdr:rowOff>
    </xdr:from>
    <xdr:to>
      <xdr:col>12</xdr:col>
      <xdr:colOff>0</xdr:colOff>
      <xdr:row>31</xdr:row>
      <xdr:rowOff>47625</xdr:rowOff>
    </xdr:to>
    <xdr:pic>
      <xdr:nvPicPr>
        <xdr:cNvPr id="2" name="Picture 1">
          <a:extLst>
            <a:ext uri="{FF2B5EF4-FFF2-40B4-BE49-F238E27FC236}">
              <a16:creationId xmlns:a16="http://schemas.microsoft.com/office/drawing/2014/main" id="{44E17E5E-2096-4F29-8B33-DF5A56A9676F}"/>
            </a:ext>
            <a:ext uri="{147F2762-F138-4A5C-976F-8EAC2B608ADB}">
              <a16:predDERef xmlns:a16="http://schemas.microsoft.com/office/drawing/2014/main" pred="{881477EA-8CB6-4D5E-BBE0-8A3865934E42}"/>
            </a:ext>
          </a:extLst>
        </xdr:cNvPr>
        <xdr:cNvPicPr>
          <a:picLocks noChangeAspect="1"/>
        </xdr:cNvPicPr>
      </xdr:nvPicPr>
      <xdr:blipFill>
        <a:blip xmlns:r="http://schemas.openxmlformats.org/officeDocument/2006/relationships" r:embed="rId2"/>
        <a:stretch>
          <a:fillRect/>
        </a:stretch>
      </xdr:blipFill>
      <xdr:spPr>
        <a:xfrm>
          <a:off x="0" y="0"/>
          <a:ext cx="7315200" cy="59531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276225</xdr:colOff>
      <xdr:row>0</xdr:row>
      <xdr:rowOff>66675</xdr:rowOff>
    </xdr:from>
    <xdr:to>
      <xdr:col>27</xdr:col>
      <xdr:colOff>581025</xdr:colOff>
      <xdr:row>17</xdr:row>
      <xdr:rowOff>19050</xdr:rowOff>
    </xdr:to>
    <xdr:pic>
      <xdr:nvPicPr>
        <xdr:cNvPr id="4" name="Picture 3">
          <a:extLst>
            <a:ext uri="{FF2B5EF4-FFF2-40B4-BE49-F238E27FC236}">
              <a16:creationId xmlns:a16="http://schemas.microsoft.com/office/drawing/2014/main" id="{14FE9880-E101-4CED-9630-B940DBCCD70D}"/>
            </a:ext>
            <a:ext uri="{147F2762-F138-4A5C-976F-8EAC2B608ADB}">
              <a16:predDERef xmlns:a16="http://schemas.microsoft.com/office/drawing/2014/main" pred="{4697941C-BECE-4102-8F63-3D608BF969CC}"/>
            </a:ext>
          </a:extLst>
        </xdr:cNvPr>
        <xdr:cNvPicPr>
          <a:picLocks noChangeAspect="1"/>
        </xdr:cNvPicPr>
      </xdr:nvPicPr>
      <xdr:blipFill>
        <a:blip xmlns:r="http://schemas.openxmlformats.org/officeDocument/2006/relationships" r:embed="rId1"/>
        <a:stretch>
          <a:fillRect/>
        </a:stretch>
      </xdr:blipFill>
      <xdr:spPr>
        <a:xfrm>
          <a:off x="6981825" y="66675"/>
          <a:ext cx="10058400" cy="3190875"/>
        </a:xfrm>
        <a:prstGeom prst="rect">
          <a:avLst/>
        </a:prstGeom>
      </xdr:spPr>
    </xdr:pic>
    <xdr:clientData/>
  </xdr:twoCellAnchor>
  <xdr:twoCellAnchor editAs="oneCell">
    <xdr:from>
      <xdr:col>0</xdr:col>
      <xdr:colOff>0</xdr:colOff>
      <xdr:row>0</xdr:row>
      <xdr:rowOff>0</xdr:rowOff>
    </xdr:from>
    <xdr:to>
      <xdr:col>11</xdr:col>
      <xdr:colOff>266700</xdr:colOff>
      <xdr:row>28</xdr:row>
      <xdr:rowOff>114300</xdr:rowOff>
    </xdr:to>
    <xdr:pic>
      <xdr:nvPicPr>
        <xdr:cNvPr id="2" name="Picture 1">
          <a:extLst>
            <a:ext uri="{FF2B5EF4-FFF2-40B4-BE49-F238E27FC236}">
              <a16:creationId xmlns:a16="http://schemas.microsoft.com/office/drawing/2014/main" id="{EA07FD57-7E3E-4782-BA32-42B22DB344CD}"/>
            </a:ext>
            <a:ext uri="{147F2762-F138-4A5C-976F-8EAC2B608ADB}">
              <a16:predDERef xmlns:a16="http://schemas.microsoft.com/office/drawing/2014/main" pred="{14FE9880-E101-4CED-9630-B940DBCCD70D}"/>
            </a:ext>
          </a:extLst>
        </xdr:cNvPr>
        <xdr:cNvPicPr>
          <a:picLocks noChangeAspect="1"/>
        </xdr:cNvPicPr>
      </xdr:nvPicPr>
      <xdr:blipFill>
        <a:blip xmlns:r="http://schemas.openxmlformats.org/officeDocument/2006/relationships" r:embed="rId2"/>
        <a:stretch>
          <a:fillRect/>
        </a:stretch>
      </xdr:blipFill>
      <xdr:spPr>
        <a:xfrm>
          <a:off x="0" y="0"/>
          <a:ext cx="6972300" cy="54483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11</xdr:col>
      <xdr:colOff>85725</xdr:colOff>
      <xdr:row>0</xdr:row>
      <xdr:rowOff>161925</xdr:rowOff>
    </xdr:from>
    <xdr:to>
      <xdr:col>27</xdr:col>
      <xdr:colOff>390525</xdr:colOff>
      <xdr:row>17</xdr:row>
      <xdr:rowOff>114300</xdr:rowOff>
    </xdr:to>
    <xdr:pic>
      <xdr:nvPicPr>
        <xdr:cNvPr id="4" name="Picture 3">
          <a:extLst>
            <a:ext uri="{FF2B5EF4-FFF2-40B4-BE49-F238E27FC236}">
              <a16:creationId xmlns:a16="http://schemas.microsoft.com/office/drawing/2014/main" id="{65BC92C9-905D-4DDC-B1D6-77799F82104C}"/>
            </a:ext>
            <a:ext uri="{147F2762-F138-4A5C-976F-8EAC2B608ADB}">
              <a16:predDERef xmlns:a16="http://schemas.microsoft.com/office/drawing/2014/main" pred="{70F93471-BAA6-4D46-80C0-2321EC1CCBBA}"/>
            </a:ext>
          </a:extLst>
        </xdr:cNvPr>
        <xdr:cNvPicPr>
          <a:picLocks noChangeAspect="1"/>
        </xdr:cNvPicPr>
      </xdr:nvPicPr>
      <xdr:blipFill>
        <a:blip xmlns:r="http://schemas.openxmlformats.org/officeDocument/2006/relationships" r:embed="rId1"/>
        <a:stretch>
          <a:fillRect/>
        </a:stretch>
      </xdr:blipFill>
      <xdr:spPr>
        <a:xfrm>
          <a:off x="6791325" y="161925"/>
          <a:ext cx="10058400" cy="3190875"/>
        </a:xfrm>
        <a:prstGeom prst="rect">
          <a:avLst/>
        </a:prstGeom>
      </xdr:spPr>
    </xdr:pic>
    <xdr:clientData/>
  </xdr:twoCellAnchor>
  <xdr:twoCellAnchor editAs="oneCell">
    <xdr:from>
      <xdr:col>0</xdr:col>
      <xdr:colOff>0</xdr:colOff>
      <xdr:row>0</xdr:row>
      <xdr:rowOff>0</xdr:rowOff>
    </xdr:from>
    <xdr:to>
      <xdr:col>11</xdr:col>
      <xdr:colOff>66675</xdr:colOff>
      <xdr:row>28</xdr:row>
      <xdr:rowOff>47625</xdr:rowOff>
    </xdr:to>
    <xdr:pic>
      <xdr:nvPicPr>
        <xdr:cNvPr id="2" name="Picture 1">
          <a:extLst>
            <a:ext uri="{FF2B5EF4-FFF2-40B4-BE49-F238E27FC236}">
              <a16:creationId xmlns:a16="http://schemas.microsoft.com/office/drawing/2014/main" id="{2637AD38-331A-4A2B-B20E-6ECCDF11AB03}"/>
            </a:ext>
            <a:ext uri="{147F2762-F138-4A5C-976F-8EAC2B608ADB}">
              <a16:predDERef xmlns:a16="http://schemas.microsoft.com/office/drawing/2014/main" pred="{65BC92C9-905D-4DDC-B1D6-77799F82104C}"/>
            </a:ext>
          </a:extLst>
        </xdr:cNvPr>
        <xdr:cNvPicPr>
          <a:picLocks noChangeAspect="1"/>
        </xdr:cNvPicPr>
      </xdr:nvPicPr>
      <xdr:blipFill>
        <a:blip xmlns:r="http://schemas.openxmlformats.org/officeDocument/2006/relationships" r:embed="rId2"/>
        <a:stretch>
          <a:fillRect/>
        </a:stretch>
      </xdr:blipFill>
      <xdr:spPr>
        <a:xfrm>
          <a:off x="0" y="0"/>
          <a:ext cx="6772275" cy="53816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11</xdr:col>
      <xdr:colOff>428625</xdr:colOff>
      <xdr:row>0</xdr:row>
      <xdr:rowOff>28575</xdr:rowOff>
    </xdr:from>
    <xdr:to>
      <xdr:col>28</xdr:col>
      <xdr:colOff>123825</xdr:colOff>
      <xdr:row>16</xdr:row>
      <xdr:rowOff>152400</xdr:rowOff>
    </xdr:to>
    <xdr:pic>
      <xdr:nvPicPr>
        <xdr:cNvPr id="4" name="Picture 3">
          <a:extLst>
            <a:ext uri="{FF2B5EF4-FFF2-40B4-BE49-F238E27FC236}">
              <a16:creationId xmlns:a16="http://schemas.microsoft.com/office/drawing/2014/main" id="{5B366E5B-CFD1-4BB3-BA95-BD6A8289D687}"/>
            </a:ext>
            <a:ext uri="{147F2762-F138-4A5C-976F-8EAC2B608ADB}">
              <a16:predDERef xmlns:a16="http://schemas.microsoft.com/office/drawing/2014/main" pred="{7DCA834F-A4F7-4621-BA99-1D2B64AFBEEA}"/>
            </a:ext>
          </a:extLst>
        </xdr:cNvPr>
        <xdr:cNvPicPr>
          <a:picLocks noChangeAspect="1"/>
        </xdr:cNvPicPr>
      </xdr:nvPicPr>
      <xdr:blipFill>
        <a:blip xmlns:r="http://schemas.openxmlformats.org/officeDocument/2006/relationships" r:embed="rId1"/>
        <a:stretch>
          <a:fillRect/>
        </a:stretch>
      </xdr:blipFill>
      <xdr:spPr>
        <a:xfrm>
          <a:off x="7134225" y="28575"/>
          <a:ext cx="10058400" cy="3171825"/>
        </a:xfrm>
        <a:prstGeom prst="rect">
          <a:avLst/>
        </a:prstGeom>
      </xdr:spPr>
    </xdr:pic>
    <xdr:clientData/>
  </xdr:twoCellAnchor>
  <xdr:twoCellAnchor editAs="oneCell">
    <xdr:from>
      <xdr:col>0</xdr:col>
      <xdr:colOff>0</xdr:colOff>
      <xdr:row>0</xdr:row>
      <xdr:rowOff>0</xdr:rowOff>
    </xdr:from>
    <xdr:to>
      <xdr:col>11</xdr:col>
      <xdr:colOff>390525</xdr:colOff>
      <xdr:row>29</xdr:row>
      <xdr:rowOff>123825</xdr:rowOff>
    </xdr:to>
    <xdr:pic>
      <xdr:nvPicPr>
        <xdr:cNvPr id="2" name="Picture 1">
          <a:extLst>
            <a:ext uri="{FF2B5EF4-FFF2-40B4-BE49-F238E27FC236}">
              <a16:creationId xmlns:a16="http://schemas.microsoft.com/office/drawing/2014/main" id="{28B5103E-B65F-4964-8B99-8BC3B9E1F924}"/>
            </a:ext>
            <a:ext uri="{147F2762-F138-4A5C-976F-8EAC2B608ADB}">
              <a16:predDERef xmlns:a16="http://schemas.microsoft.com/office/drawing/2014/main" pred="{5B366E5B-CFD1-4BB3-BA95-BD6A8289D687}"/>
            </a:ext>
          </a:extLst>
        </xdr:cNvPr>
        <xdr:cNvPicPr>
          <a:picLocks noChangeAspect="1"/>
        </xdr:cNvPicPr>
      </xdr:nvPicPr>
      <xdr:blipFill>
        <a:blip xmlns:r="http://schemas.openxmlformats.org/officeDocument/2006/relationships" r:embed="rId2"/>
        <a:stretch>
          <a:fillRect/>
        </a:stretch>
      </xdr:blipFill>
      <xdr:spPr>
        <a:xfrm>
          <a:off x="0" y="0"/>
          <a:ext cx="7096125" cy="56483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11</xdr:col>
      <xdr:colOff>447675</xdr:colOff>
      <xdr:row>0</xdr:row>
      <xdr:rowOff>0</xdr:rowOff>
    </xdr:from>
    <xdr:to>
      <xdr:col>28</xdr:col>
      <xdr:colOff>142875</xdr:colOff>
      <xdr:row>16</xdr:row>
      <xdr:rowOff>123825</xdr:rowOff>
    </xdr:to>
    <xdr:pic>
      <xdr:nvPicPr>
        <xdr:cNvPr id="4" name="Picture 3">
          <a:extLst>
            <a:ext uri="{FF2B5EF4-FFF2-40B4-BE49-F238E27FC236}">
              <a16:creationId xmlns:a16="http://schemas.microsoft.com/office/drawing/2014/main" id="{5333897E-2B40-44DD-AEA7-A69CDB4B831B}"/>
            </a:ext>
            <a:ext uri="{147F2762-F138-4A5C-976F-8EAC2B608ADB}">
              <a16:predDERef xmlns:a16="http://schemas.microsoft.com/office/drawing/2014/main" pred="{22462C47-159D-4D7B-BCE5-11585FCDF929}"/>
            </a:ext>
          </a:extLst>
        </xdr:cNvPr>
        <xdr:cNvPicPr>
          <a:picLocks noChangeAspect="1"/>
        </xdr:cNvPicPr>
      </xdr:nvPicPr>
      <xdr:blipFill>
        <a:blip xmlns:r="http://schemas.openxmlformats.org/officeDocument/2006/relationships" r:embed="rId1"/>
        <a:stretch>
          <a:fillRect/>
        </a:stretch>
      </xdr:blipFill>
      <xdr:spPr>
        <a:xfrm>
          <a:off x="7153275" y="0"/>
          <a:ext cx="10058400" cy="3171825"/>
        </a:xfrm>
        <a:prstGeom prst="rect">
          <a:avLst/>
        </a:prstGeom>
      </xdr:spPr>
    </xdr:pic>
    <xdr:clientData/>
  </xdr:twoCellAnchor>
  <xdr:twoCellAnchor editAs="oneCell">
    <xdr:from>
      <xdr:col>0</xdr:col>
      <xdr:colOff>0</xdr:colOff>
      <xdr:row>0</xdr:row>
      <xdr:rowOff>0</xdr:rowOff>
    </xdr:from>
    <xdr:to>
      <xdr:col>11</xdr:col>
      <xdr:colOff>409575</xdr:colOff>
      <xdr:row>29</xdr:row>
      <xdr:rowOff>0</xdr:rowOff>
    </xdr:to>
    <xdr:pic>
      <xdr:nvPicPr>
        <xdr:cNvPr id="2" name="Picture 1">
          <a:extLst>
            <a:ext uri="{FF2B5EF4-FFF2-40B4-BE49-F238E27FC236}">
              <a16:creationId xmlns:a16="http://schemas.microsoft.com/office/drawing/2014/main" id="{BB275697-02DF-453B-AC25-61E3B7DBB9CA}"/>
            </a:ext>
            <a:ext uri="{147F2762-F138-4A5C-976F-8EAC2B608ADB}">
              <a16:predDERef xmlns:a16="http://schemas.microsoft.com/office/drawing/2014/main" pred="{5333897E-2B40-44DD-AEA7-A69CDB4B831B}"/>
            </a:ext>
          </a:extLst>
        </xdr:cNvPr>
        <xdr:cNvPicPr>
          <a:picLocks noChangeAspect="1"/>
        </xdr:cNvPicPr>
      </xdr:nvPicPr>
      <xdr:blipFill>
        <a:blip xmlns:r="http://schemas.openxmlformats.org/officeDocument/2006/relationships" r:embed="rId2"/>
        <a:stretch>
          <a:fillRect/>
        </a:stretch>
      </xdr:blipFill>
      <xdr:spPr>
        <a:xfrm>
          <a:off x="0" y="0"/>
          <a:ext cx="7115175" cy="5524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314325</xdr:colOff>
      <xdr:row>0</xdr:row>
      <xdr:rowOff>38100</xdr:rowOff>
    </xdr:from>
    <xdr:to>
      <xdr:col>29</xdr:col>
      <xdr:colOff>9525</xdr:colOff>
      <xdr:row>17</xdr:row>
      <xdr:rowOff>152400</xdr:rowOff>
    </xdr:to>
    <xdr:pic>
      <xdr:nvPicPr>
        <xdr:cNvPr id="6" name="Picture 5">
          <a:extLst>
            <a:ext uri="{FF2B5EF4-FFF2-40B4-BE49-F238E27FC236}">
              <a16:creationId xmlns:a16="http://schemas.microsoft.com/office/drawing/2014/main" id="{BFB71FC0-1A9A-409A-8C8B-1B98E4E887E6}"/>
            </a:ext>
            <a:ext uri="{147F2762-F138-4A5C-976F-8EAC2B608ADB}">
              <a16:predDERef xmlns:a16="http://schemas.microsoft.com/office/drawing/2014/main" pred="{C3122A97-E309-4F3D-B7FC-E70E403BD99B}"/>
            </a:ext>
          </a:extLst>
        </xdr:cNvPr>
        <xdr:cNvPicPr>
          <a:picLocks noChangeAspect="1"/>
        </xdr:cNvPicPr>
      </xdr:nvPicPr>
      <xdr:blipFill>
        <a:blip xmlns:r="http://schemas.openxmlformats.org/officeDocument/2006/relationships" r:embed="rId1"/>
        <a:stretch>
          <a:fillRect/>
        </a:stretch>
      </xdr:blipFill>
      <xdr:spPr>
        <a:xfrm>
          <a:off x="7629525" y="38100"/>
          <a:ext cx="10058400" cy="3190875"/>
        </a:xfrm>
        <a:prstGeom prst="rect">
          <a:avLst/>
        </a:prstGeom>
      </xdr:spPr>
    </xdr:pic>
    <xdr:clientData/>
  </xdr:twoCellAnchor>
  <xdr:twoCellAnchor editAs="oneCell">
    <xdr:from>
      <xdr:col>0</xdr:col>
      <xdr:colOff>0</xdr:colOff>
      <xdr:row>0</xdr:row>
      <xdr:rowOff>0</xdr:rowOff>
    </xdr:from>
    <xdr:to>
      <xdr:col>12</xdr:col>
      <xdr:colOff>285750</xdr:colOff>
      <xdr:row>31</xdr:row>
      <xdr:rowOff>76200</xdr:rowOff>
    </xdr:to>
    <xdr:pic>
      <xdr:nvPicPr>
        <xdr:cNvPr id="2" name="Picture 1">
          <a:extLst>
            <a:ext uri="{FF2B5EF4-FFF2-40B4-BE49-F238E27FC236}">
              <a16:creationId xmlns:a16="http://schemas.microsoft.com/office/drawing/2014/main" id="{13F155AF-2C91-470D-89FD-63F992DDC5E9}"/>
            </a:ext>
            <a:ext uri="{147F2762-F138-4A5C-976F-8EAC2B608ADB}">
              <a16:predDERef xmlns:a16="http://schemas.microsoft.com/office/drawing/2014/main" pred="{BFB71FC0-1A9A-409A-8C8B-1B98E4E887E6}"/>
            </a:ext>
          </a:extLst>
        </xdr:cNvPr>
        <xdr:cNvPicPr>
          <a:picLocks noChangeAspect="1"/>
        </xdr:cNvPicPr>
      </xdr:nvPicPr>
      <xdr:blipFill>
        <a:blip xmlns:r="http://schemas.openxmlformats.org/officeDocument/2006/relationships" r:embed="rId2"/>
        <a:stretch>
          <a:fillRect/>
        </a:stretch>
      </xdr:blipFill>
      <xdr:spPr>
        <a:xfrm>
          <a:off x="0" y="0"/>
          <a:ext cx="7600950" cy="5686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323850</xdr:colOff>
      <xdr:row>0</xdr:row>
      <xdr:rowOff>0</xdr:rowOff>
    </xdr:from>
    <xdr:to>
      <xdr:col>28</xdr:col>
      <xdr:colOff>19050</xdr:colOff>
      <xdr:row>16</xdr:row>
      <xdr:rowOff>142875</xdr:rowOff>
    </xdr:to>
    <xdr:pic>
      <xdr:nvPicPr>
        <xdr:cNvPr id="6" name="Picture 5">
          <a:extLst>
            <a:ext uri="{FF2B5EF4-FFF2-40B4-BE49-F238E27FC236}">
              <a16:creationId xmlns:a16="http://schemas.microsoft.com/office/drawing/2014/main" id="{ADE70483-DF28-45A9-B892-77BEE1FBF1F9}"/>
            </a:ext>
            <a:ext uri="{147F2762-F138-4A5C-976F-8EAC2B608ADB}">
              <a16:predDERef xmlns:a16="http://schemas.microsoft.com/office/drawing/2014/main" pred="{451E7EF0-C7EA-4208-8C72-11FBD06AB537}"/>
            </a:ext>
          </a:extLst>
        </xdr:cNvPr>
        <xdr:cNvPicPr>
          <a:picLocks noChangeAspect="1"/>
        </xdr:cNvPicPr>
      </xdr:nvPicPr>
      <xdr:blipFill>
        <a:blip xmlns:r="http://schemas.openxmlformats.org/officeDocument/2006/relationships" r:embed="rId1"/>
        <a:stretch>
          <a:fillRect/>
        </a:stretch>
      </xdr:blipFill>
      <xdr:spPr>
        <a:xfrm>
          <a:off x="7029450" y="0"/>
          <a:ext cx="10058400" cy="3190875"/>
        </a:xfrm>
        <a:prstGeom prst="rect">
          <a:avLst/>
        </a:prstGeom>
      </xdr:spPr>
    </xdr:pic>
    <xdr:clientData/>
  </xdr:twoCellAnchor>
  <xdr:twoCellAnchor editAs="oneCell">
    <xdr:from>
      <xdr:col>0</xdr:col>
      <xdr:colOff>0</xdr:colOff>
      <xdr:row>0</xdr:row>
      <xdr:rowOff>0</xdr:rowOff>
    </xdr:from>
    <xdr:to>
      <xdr:col>11</xdr:col>
      <xdr:colOff>276225</xdr:colOff>
      <xdr:row>29</xdr:row>
      <xdr:rowOff>38100</xdr:rowOff>
    </xdr:to>
    <xdr:pic>
      <xdr:nvPicPr>
        <xdr:cNvPr id="2" name="Picture 1">
          <a:extLst>
            <a:ext uri="{FF2B5EF4-FFF2-40B4-BE49-F238E27FC236}">
              <a16:creationId xmlns:a16="http://schemas.microsoft.com/office/drawing/2014/main" id="{DE1D7205-BFF6-4399-BCA1-5BD5BC9DE251}"/>
            </a:ext>
            <a:ext uri="{147F2762-F138-4A5C-976F-8EAC2B608ADB}">
              <a16:predDERef xmlns:a16="http://schemas.microsoft.com/office/drawing/2014/main" pred="{ADE70483-DF28-45A9-B892-77BEE1FBF1F9}"/>
            </a:ext>
          </a:extLst>
        </xdr:cNvPr>
        <xdr:cNvPicPr>
          <a:picLocks noChangeAspect="1"/>
        </xdr:cNvPicPr>
      </xdr:nvPicPr>
      <xdr:blipFill>
        <a:blip xmlns:r="http://schemas.openxmlformats.org/officeDocument/2006/relationships" r:embed="rId2"/>
        <a:stretch>
          <a:fillRect/>
        </a:stretch>
      </xdr:blipFill>
      <xdr:spPr>
        <a:xfrm>
          <a:off x="0" y="0"/>
          <a:ext cx="6981825" cy="5562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352425</xdr:colOff>
      <xdr:row>0</xdr:row>
      <xdr:rowOff>19050</xdr:rowOff>
    </xdr:from>
    <xdr:to>
      <xdr:col>28</xdr:col>
      <xdr:colOff>47625</xdr:colOff>
      <xdr:row>16</xdr:row>
      <xdr:rowOff>161925</xdr:rowOff>
    </xdr:to>
    <xdr:pic>
      <xdr:nvPicPr>
        <xdr:cNvPr id="6" name="Picture 5">
          <a:extLst>
            <a:ext uri="{FF2B5EF4-FFF2-40B4-BE49-F238E27FC236}">
              <a16:creationId xmlns:a16="http://schemas.microsoft.com/office/drawing/2014/main" id="{C175DE54-A391-4856-BBC7-ED3E262C1F9B}"/>
            </a:ext>
            <a:ext uri="{147F2762-F138-4A5C-976F-8EAC2B608ADB}">
              <a16:predDERef xmlns:a16="http://schemas.microsoft.com/office/drawing/2014/main" pred="{C9A918C9-EA8B-45CB-A41E-41DC92839920}"/>
            </a:ext>
          </a:extLst>
        </xdr:cNvPr>
        <xdr:cNvPicPr>
          <a:picLocks noChangeAspect="1"/>
        </xdr:cNvPicPr>
      </xdr:nvPicPr>
      <xdr:blipFill>
        <a:blip xmlns:r="http://schemas.openxmlformats.org/officeDocument/2006/relationships" r:embed="rId1"/>
        <a:stretch>
          <a:fillRect/>
        </a:stretch>
      </xdr:blipFill>
      <xdr:spPr>
        <a:xfrm>
          <a:off x="7058025" y="19050"/>
          <a:ext cx="10058400" cy="3190875"/>
        </a:xfrm>
        <a:prstGeom prst="rect">
          <a:avLst/>
        </a:prstGeom>
      </xdr:spPr>
    </xdr:pic>
    <xdr:clientData/>
  </xdr:twoCellAnchor>
  <xdr:twoCellAnchor editAs="oneCell">
    <xdr:from>
      <xdr:col>0</xdr:col>
      <xdr:colOff>0</xdr:colOff>
      <xdr:row>0</xdr:row>
      <xdr:rowOff>0</xdr:rowOff>
    </xdr:from>
    <xdr:to>
      <xdr:col>11</xdr:col>
      <xdr:colOff>342900</xdr:colOff>
      <xdr:row>30</xdr:row>
      <xdr:rowOff>57150</xdr:rowOff>
    </xdr:to>
    <xdr:pic>
      <xdr:nvPicPr>
        <xdr:cNvPr id="2" name="Picture 1">
          <a:extLst>
            <a:ext uri="{FF2B5EF4-FFF2-40B4-BE49-F238E27FC236}">
              <a16:creationId xmlns:a16="http://schemas.microsoft.com/office/drawing/2014/main" id="{69264417-8FDB-439C-AD84-6A8FE1489AA4}"/>
            </a:ext>
            <a:ext uri="{147F2762-F138-4A5C-976F-8EAC2B608ADB}">
              <a16:predDERef xmlns:a16="http://schemas.microsoft.com/office/drawing/2014/main" pred="{C175DE54-A391-4856-BBC7-ED3E262C1F9B}"/>
            </a:ext>
          </a:extLst>
        </xdr:cNvPr>
        <xdr:cNvPicPr>
          <a:picLocks noChangeAspect="1"/>
        </xdr:cNvPicPr>
      </xdr:nvPicPr>
      <xdr:blipFill>
        <a:blip xmlns:r="http://schemas.openxmlformats.org/officeDocument/2006/relationships" r:embed="rId2"/>
        <a:stretch>
          <a:fillRect/>
        </a:stretch>
      </xdr:blipFill>
      <xdr:spPr>
        <a:xfrm>
          <a:off x="0" y="0"/>
          <a:ext cx="7048500" cy="57721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390525</xdr:colOff>
      <xdr:row>0</xdr:row>
      <xdr:rowOff>0</xdr:rowOff>
    </xdr:from>
    <xdr:to>
      <xdr:col>27</xdr:col>
      <xdr:colOff>85725</xdr:colOff>
      <xdr:row>16</xdr:row>
      <xdr:rowOff>142875</xdr:rowOff>
    </xdr:to>
    <xdr:pic>
      <xdr:nvPicPr>
        <xdr:cNvPr id="4" name="Picture 3">
          <a:extLst>
            <a:ext uri="{FF2B5EF4-FFF2-40B4-BE49-F238E27FC236}">
              <a16:creationId xmlns:a16="http://schemas.microsoft.com/office/drawing/2014/main" id="{9FC686B1-F073-4239-B1F9-271F6D22D028}"/>
            </a:ext>
            <a:ext uri="{147F2762-F138-4A5C-976F-8EAC2B608ADB}">
              <a16:predDERef xmlns:a16="http://schemas.microsoft.com/office/drawing/2014/main" pred="{9F5E649A-FA37-4C0B-A866-91756658C62E}"/>
            </a:ext>
          </a:extLst>
        </xdr:cNvPr>
        <xdr:cNvPicPr>
          <a:picLocks noChangeAspect="1"/>
        </xdr:cNvPicPr>
      </xdr:nvPicPr>
      <xdr:blipFill>
        <a:blip xmlns:r="http://schemas.openxmlformats.org/officeDocument/2006/relationships" r:embed="rId1"/>
        <a:stretch>
          <a:fillRect/>
        </a:stretch>
      </xdr:blipFill>
      <xdr:spPr>
        <a:xfrm>
          <a:off x="6486525" y="0"/>
          <a:ext cx="10058400" cy="3190875"/>
        </a:xfrm>
        <a:prstGeom prst="rect">
          <a:avLst/>
        </a:prstGeom>
      </xdr:spPr>
    </xdr:pic>
    <xdr:clientData/>
  </xdr:twoCellAnchor>
  <xdr:twoCellAnchor editAs="oneCell">
    <xdr:from>
      <xdr:col>0</xdr:col>
      <xdr:colOff>0</xdr:colOff>
      <xdr:row>0</xdr:row>
      <xdr:rowOff>0</xdr:rowOff>
    </xdr:from>
    <xdr:to>
      <xdr:col>10</xdr:col>
      <xdr:colOff>371475</xdr:colOff>
      <xdr:row>28</xdr:row>
      <xdr:rowOff>85725</xdr:rowOff>
    </xdr:to>
    <xdr:pic>
      <xdr:nvPicPr>
        <xdr:cNvPr id="2" name="Picture 1">
          <a:extLst>
            <a:ext uri="{FF2B5EF4-FFF2-40B4-BE49-F238E27FC236}">
              <a16:creationId xmlns:a16="http://schemas.microsoft.com/office/drawing/2014/main" id="{AFEABA1C-6180-42D5-A74A-32642B68B6DF}"/>
            </a:ext>
            <a:ext uri="{147F2762-F138-4A5C-976F-8EAC2B608ADB}">
              <a16:predDERef xmlns:a16="http://schemas.microsoft.com/office/drawing/2014/main" pred="{9FC686B1-F073-4239-B1F9-271F6D22D028}"/>
            </a:ext>
          </a:extLst>
        </xdr:cNvPr>
        <xdr:cNvPicPr>
          <a:picLocks noChangeAspect="1"/>
        </xdr:cNvPicPr>
      </xdr:nvPicPr>
      <xdr:blipFill>
        <a:blip xmlns:r="http://schemas.openxmlformats.org/officeDocument/2006/relationships" r:embed="rId2"/>
        <a:stretch>
          <a:fillRect/>
        </a:stretch>
      </xdr:blipFill>
      <xdr:spPr>
        <a:xfrm>
          <a:off x="0" y="0"/>
          <a:ext cx="6467475" cy="54197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57150</xdr:colOff>
      <xdr:row>0</xdr:row>
      <xdr:rowOff>0</xdr:rowOff>
    </xdr:from>
    <xdr:to>
      <xdr:col>27</xdr:col>
      <xdr:colOff>361950</xdr:colOff>
      <xdr:row>16</xdr:row>
      <xdr:rowOff>142875</xdr:rowOff>
    </xdr:to>
    <xdr:pic>
      <xdr:nvPicPr>
        <xdr:cNvPr id="4" name="Picture 3">
          <a:extLst>
            <a:ext uri="{FF2B5EF4-FFF2-40B4-BE49-F238E27FC236}">
              <a16:creationId xmlns:a16="http://schemas.microsoft.com/office/drawing/2014/main" id="{E921FA9C-9B75-4D07-A0B0-7B6F2D9095B3}"/>
            </a:ext>
            <a:ext uri="{147F2762-F138-4A5C-976F-8EAC2B608ADB}">
              <a16:predDERef xmlns:a16="http://schemas.microsoft.com/office/drawing/2014/main" pred="{A6D16309-0445-4CF3-8705-6DE5B06B989A}"/>
            </a:ext>
          </a:extLst>
        </xdr:cNvPr>
        <xdr:cNvPicPr>
          <a:picLocks noChangeAspect="1"/>
        </xdr:cNvPicPr>
      </xdr:nvPicPr>
      <xdr:blipFill>
        <a:blip xmlns:r="http://schemas.openxmlformats.org/officeDocument/2006/relationships" r:embed="rId1"/>
        <a:stretch>
          <a:fillRect/>
        </a:stretch>
      </xdr:blipFill>
      <xdr:spPr>
        <a:xfrm>
          <a:off x="6762750" y="0"/>
          <a:ext cx="10058400" cy="3190875"/>
        </a:xfrm>
        <a:prstGeom prst="rect">
          <a:avLst/>
        </a:prstGeom>
      </xdr:spPr>
    </xdr:pic>
    <xdr:clientData/>
  </xdr:twoCellAnchor>
  <xdr:twoCellAnchor editAs="oneCell">
    <xdr:from>
      <xdr:col>0</xdr:col>
      <xdr:colOff>0</xdr:colOff>
      <xdr:row>0</xdr:row>
      <xdr:rowOff>0</xdr:rowOff>
    </xdr:from>
    <xdr:to>
      <xdr:col>11</xdr:col>
      <xdr:colOff>38100</xdr:colOff>
      <xdr:row>27</xdr:row>
      <xdr:rowOff>85725</xdr:rowOff>
    </xdr:to>
    <xdr:pic>
      <xdr:nvPicPr>
        <xdr:cNvPr id="2" name="Picture 1">
          <a:extLst>
            <a:ext uri="{FF2B5EF4-FFF2-40B4-BE49-F238E27FC236}">
              <a16:creationId xmlns:a16="http://schemas.microsoft.com/office/drawing/2014/main" id="{351ED822-85DE-4B6B-8795-56493E9AD38A}"/>
            </a:ext>
            <a:ext uri="{147F2762-F138-4A5C-976F-8EAC2B608ADB}">
              <a16:predDERef xmlns:a16="http://schemas.microsoft.com/office/drawing/2014/main" pred="{E921FA9C-9B75-4D07-A0B0-7B6F2D9095B3}"/>
            </a:ext>
          </a:extLst>
        </xdr:cNvPr>
        <xdr:cNvPicPr>
          <a:picLocks noChangeAspect="1"/>
        </xdr:cNvPicPr>
      </xdr:nvPicPr>
      <xdr:blipFill>
        <a:blip xmlns:r="http://schemas.openxmlformats.org/officeDocument/2006/relationships" r:embed="rId2"/>
        <a:stretch>
          <a:fillRect/>
        </a:stretch>
      </xdr:blipFill>
      <xdr:spPr>
        <a:xfrm>
          <a:off x="0" y="0"/>
          <a:ext cx="6743700" cy="52292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123825</xdr:colOff>
      <xdr:row>0</xdr:row>
      <xdr:rowOff>38100</xdr:rowOff>
    </xdr:from>
    <xdr:to>
      <xdr:col>28</xdr:col>
      <xdr:colOff>428625</xdr:colOff>
      <xdr:row>16</xdr:row>
      <xdr:rowOff>180975</xdr:rowOff>
    </xdr:to>
    <xdr:pic>
      <xdr:nvPicPr>
        <xdr:cNvPr id="4" name="Picture 3">
          <a:extLst>
            <a:ext uri="{FF2B5EF4-FFF2-40B4-BE49-F238E27FC236}">
              <a16:creationId xmlns:a16="http://schemas.microsoft.com/office/drawing/2014/main" id="{3BB93607-DDE3-4E4C-85DA-4D5C2BF1C65E}"/>
            </a:ext>
            <a:ext uri="{147F2762-F138-4A5C-976F-8EAC2B608ADB}">
              <a16:predDERef xmlns:a16="http://schemas.microsoft.com/office/drawing/2014/main" pred="{8EF7B596-1B99-4632-88B2-F01D2B297C22}"/>
            </a:ext>
          </a:extLst>
        </xdr:cNvPr>
        <xdr:cNvPicPr>
          <a:picLocks noChangeAspect="1"/>
        </xdr:cNvPicPr>
      </xdr:nvPicPr>
      <xdr:blipFill>
        <a:blip xmlns:r="http://schemas.openxmlformats.org/officeDocument/2006/relationships" r:embed="rId1"/>
        <a:stretch>
          <a:fillRect/>
        </a:stretch>
      </xdr:blipFill>
      <xdr:spPr>
        <a:xfrm>
          <a:off x="7439025" y="38100"/>
          <a:ext cx="10058400" cy="3190875"/>
        </a:xfrm>
        <a:prstGeom prst="rect">
          <a:avLst/>
        </a:prstGeom>
      </xdr:spPr>
    </xdr:pic>
    <xdr:clientData/>
  </xdr:twoCellAnchor>
  <xdr:twoCellAnchor editAs="oneCell">
    <xdr:from>
      <xdr:col>0</xdr:col>
      <xdr:colOff>0</xdr:colOff>
      <xdr:row>0</xdr:row>
      <xdr:rowOff>0</xdr:rowOff>
    </xdr:from>
    <xdr:to>
      <xdr:col>12</xdr:col>
      <xdr:colOff>85725</xdr:colOff>
      <xdr:row>30</xdr:row>
      <xdr:rowOff>38100</xdr:rowOff>
    </xdr:to>
    <xdr:pic>
      <xdr:nvPicPr>
        <xdr:cNvPr id="2" name="Picture 1">
          <a:extLst>
            <a:ext uri="{FF2B5EF4-FFF2-40B4-BE49-F238E27FC236}">
              <a16:creationId xmlns:a16="http://schemas.microsoft.com/office/drawing/2014/main" id="{5F803018-9DC5-4594-B54C-069A7D60E6FD}"/>
            </a:ext>
            <a:ext uri="{147F2762-F138-4A5C-976F-8EAC2B608ADB}">
              <a16:predDERef xmlns:a16="http://schemas.microsoft.com/office/drawing/2014/main" pred="{3BB93607-DDE3-4E4C-85DA-4D5C2BF1C65E}"/>
            </a:ext>
          </a:extLst>
        </xdr:cNvPr>
        <xdr:cNvPicPr>
          <a:picLocks noChangeAspect="1"/>
        </xdr:cNvPicPr>
      </xdr:nvPicPr>
      <xdr:blipFill>
        <a:blip xmlns:r="http://schemas.openxmlformats.org/officeDocument/2006/relationships" r:embed="rId2"/>
        <a:stretch>
          <a:fillRect/>
        </a:stretch>
      </xdr:blipFill>
      <xdr:spPr>
        <a:xfrm>
          <a:off x="0" y="0"/>
          <a:ext cx="7400925" cy="57531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190500</xdr:colOff>
      <xdr:row>0</xdr:row>
      <xdr:rowOff>0</xdr:rowOff>
    </xdr:from>
    <xdr:to>
      <xdr:col>28</xdr:col>
      <xdr:colOff>495300</xdr:colOff>
      <xdr:row>16</xdr:row>
      <xdr:rowOff>123825</xdr:rowOff>
    </xdr:to>
    <xdr:pic>
      <xdr:nvPicPr>
        <xdr:cNvPr id="2" name="Picture 1">
          <a:extLst>
            <a:ext uri="{FF2B5EF4-FFF2-40B4-BE49-F238E27FC236}">
              <a16:creationId xmlns:a16="http://schemas.microsoft.com/office/drawing/2014/main" id="{701218FA-01E2-472E-9083-1651A030EFF7}"/>
            </a:ext>
            <a:ext uri="{147F2762-F138-4A5C-976F-8EAC2B608ADB}">
              <a16:predDERef xmlns:a16="http://schemas.microsoft.com/office/drawing/2014/main" pred="{27C37712-31A1-4E5B-ACFC-1AD9259EDA8E}"/>
            </a:ext>
          </a:extLst>
        </xdr:cNvPr>
        <xdr:cNvPicPr>
          <a:picLocks noChangeAspect="1"/>
        </xdr:cNvPicPr>
      </xdr:nvPicPr>
      <xdr:blipFill>
        <a:blip xmlns:r="http://schemas.openxmlformats.org/officeDocument/2006/relationships" r:embed="rId1"/>
        <a:stretch>
          <a:fillRect/>
        </a:stretch>
      </xdr:blipFill>
      <xdr:spPr>
        <a:xfrm>
          <a:off x="7505700" y="0"/>
          <a:ext cx="10058400" cy="3171825"/>
        </a:xfrm>
        <a:prstGeom prst="rect">
          <a:avLst/>
        </a:prstGeom>
      </xdr:spPr>
    </xdr:pic>
    <xdr:clientData/>
  </xdr:twoCellAnchor>
  <xdr:twoCellAnchor editAs="oneCell">
    <xdr:from>
      <xdr:col>0</xdr:col>
      <xdr:colOff>0</xdr:colOff>
      <xdr:row>0</xdr:row>
      <xdr:rowOff>0</xdr:rowOff>
    </xdr:from>
    <xdr:to>
      <xdr:col>12</xdr:col>
      <xdr:colOff>152400</xdr:colOff>
      <xdr:row>32</xdr:row>
      <xdr:rowOff>0</xdr:rowOff>
    </xdr:to>
    <xdr:pic>
      <xdr:nvPicPr>
        <xdr:cNvPr id="4" name="Picture 3">
          <a:extLst>
            <a:ext uri="{FF2B5EF4-FFF2-40B4-BE49-F238E27FC236}">
              <a16:creationId xmlns:a16="http://schemas.microsoft.com/office/drawing/2014/main" id="{CC9A6223-6741-4863-8604-BAAC8B187E9A}"/>
            </a:ext>
            <a:ext uri="{147F2762-F138-4A5C-976F-8EAC2B608ADB}">
              <a16:predDERef xmlns:a16="http://schemas.microsoft.com/office/drawing/2014/main" pred="{701218FA-01E2-472E-9083-1651A030EFF7}"/>
            </a:ext>
          </a:extLst>
        </xdr:cNvPr>
        <xdr:cNvPicPr>
          <a:picLocks noChangeAspect="1"/>
        </xdr:cNvPicPr>
      </xdr:nvPicPr>
      <xdr:blipFill>
        <a:blip xmlns:r="http://schemas.openxmlformats.org/officeDocument/2006/relationships" r:embed="rId2"/>
        <a:stretch>
          <a:fillRect/>
        </a:stretch>
      </xdr:blipFill>
      <xdr:spPr>
        <a:xfrm>
          <a:off x="0" y="0"/>
          <a:ext cx="7467600" cy="6096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12</xdr:col>
      <xdr:colOff>219075</xdr:colOff>
      <xdr:row>0</xdr:row>
      <xdr:rowOff>9525</xdr:rowOff>
    </xdr:from>
    <xdr:to>
      <xdr:col>28</xdr:col>
      <xdr:colOff>523875</xdr:colOff>
      <xdr:row>16</xdr:row>
      <xdr:rowOff>152400</xdr:rowOff>
    </xdr:to>
    <xdr:pic>
      <xdr:nvPicPr>
        <xdr:cNvPr id="4" name="Picture 3">
          <a:extLst>
            <a:ext uri="{FF2B5EF4-FFF2-40B4-BE49-F238E27FC236}">
              <a16:creationId xmlns:a16="http://schemas.microsoft.com/office/drawing/2014/main" id="{F72381A3-BA14-490E-8836-DCB8117CD9A5}"/>
            </a:ext>
            <a:ext uri="{147F2762-F138-4A5C-976F-8EAC2B608ADB}">
              <a16:predDERef xmlns:a16="http://schemas.microsoft.com/office/drawing/2014/main" pred="{1A53D532-41EE-42E5-A698-CDD5D2325BCD}"/>
            </a:ext>
          </a:extLst>
        </xdr:cNvPr>
        <xdr:cNvPicPr>
          <a:picLocks noChangeAspect="1"/>
        </xdr:cNvPicPr>
      </xdr:nvPicPr>
      <xdr:blipFill>
        <a:blip xmlns:r="http://schemas.openxmlformats.org/officeDocument/2006/relationships" r:embed="rId1"/>
        <a:stretch>
          <a:fillRect/>
        </a:stretch>
      </xdr:blipFill>
      <xdr:spPr>
        <a:xfrm>
          <a:off x="7534275" y="9525"/>
          <a:ext cx="10058400" cy="3190875"/>
        </a:xfrm>
        <a:prstGeom prst="rect">
          <a:avLst/>
        </a:prstGeom>
      </xdr:spPr>
    </xdr:pic>
    <xdr:clientData/>
  </xdr:twoCellAnchor>
  <xdr:twoCellAnchor editAs="oneCell">
    <xdr:from>
      <xdr:col>0</xdr:col>
      <xdr:colOff>0</xdr:colOff>
      <xdr:row>0</xdr:row>
      <xdr:rowOff>0</xdr:rowOff>
    </xdr:from>
    <xdr:to>
      <xdr:col>12</xdr:col>
      <xdr:colOff>190500</xdr:colOff>
      <xdr:row>30</xdr:row>
      <xdr:rowOff>171450</xdr:rowOff>
    </xdr:to>
    <xdr:pic>
      <xdr:nvPicPr>
        <xdr:cNvPr id="2" name="Picture 1">
          <a:extLst>
            <a:ext uri="{FF2B5EF4-FFF2-40B4-BE49-F238E27FC236}">
              <a16:creationId xmlns:a16="http://schemas.microsoft.com/office/drawing/2014/main" id="{E75661C4-E798-4E46-8BFF-998D9E45C960}"/>
            </a:ext>
            <a:ext uri="{147F2762-F138-4A5C-976F-8EAC2B608ADB}">
              <a16:predDERef xmlns:a16="http://schemas.microsoft.com/office/drawing/2014/main" pred="{F72381A3-BA14-490E-8836-DCB8117CD9A5}"/>
            </a:ext>
          </a:extLst>
        </xdr:cNvPr>
        <xdr:cNvPicPr>
          <a:picLocks noChangeAspect="1"/>
        </xdr:cNvPicPr>
      </xdr:nvPicPr>
      <xdr:blipFill>
        <a:blip xmlns:r="http://schemas.openxmlformats.org/officeDocument/2006/relationships" r:embed="rId2"/>
        <a:stretch>
          <a:fillRect/>
        </a:stretch>
      </xdr:blipFill>
      <xdr:spPr>
        <a:xfrm>
          <a:off x="0" y="0"/>
          <a:ext cx="7505700" cy="5886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200"/>
  <sheetViews>
    <sheetView zoomScale="90" zoomScaleNormal="90" workbookViewId="0">
      <pane ySplit="2" topLeftCell="A3" activePane="bottomLeft" state="frozen"/>
      <selection pane="bottomLeft" activeCell="J1" sqref="J1:J1048576"/>
    </sheetView>
  </sheetViews>
  <sheetFormatPr defaultRowHeight="15" x14ac:dyDescent="0.25"/>
  <cols>
    <col min="1" max="1" width="8.42578125" style="5" bestFit="1" customWidth="1"/>
    <col min="2" max="2" width="34" bestFit="1" customWidth="1"/>
    <col min="3" max="3" width="16" bestFit="1" customWidth="1"/>
    <col min="4" max="4" width="20.85546875" bestFit="1" customWidth="1"/>
    <col min="5" max="5" width="26.28515625" bestFit="1" customWidth="1"/>
    <col min="6" max="6" width="15.5703125" customWidth="1"/>
    <col min="7" max="7" width="28.85546875" bestFit="1" customWidth="1"/>
    <col min="8" max="8" width="24.28515625" bestFit="1" customWidth="1"/>
    <col min="9" max="9" width="21.85546875" bestFit="1" customWidth="1"/>
    <col min="10" max="10" width="44.85546875" customWidth="1"/>
    <col min="11" max="14" width="44.7109375" customWidth="1"/>
  </cols>
  <sheetData>
    <row r="2" spans="1:10" ht="46.15" customHeight="1" x14ac:dyDescent="0.25">
      <c r="A2" s="8" t="s">
        <v>0</v>
      </c>
      <c r="B2" s="9" t="s">
        <v>1</v>
      </c>
      <c r="C2" s="9" t="s">
        <v>2</v>
      </c>
      <c r="D2" s="10" t="s">
        <v>3</v>
      </c>
      <c r="E2" s="10" t="s">
        <v>4</v>
      </c>
      <c r="F2" s="8" t="s">
        <v>5</v>
      </c>
      <c r="G2" s="10" t="s">
        <v>6</v>
      </c>
      <c r="H2" s="10" t="s">
        <v>7</v>
      </c>
      <c r="I2" s="10" t="s">
        <v>8</v>
      </c>
      <c r="J2" s="11" t="s">
        <v>9</v>
      </c>
    </row>
    <row r="3" spans="1:10" x14ac:dyDescent="0.25">
      <c r="A3" s="4" t="s">
        <v>10</v>
      </c>
      <c r="B3" s="2" t="s">
        <v>11</v>
      </c>
      <c r="C3" s="2" t="s">
        <v>12</v>
      </c>
      <c r="D3" s="2" t="s">
        <v>13</v>
      </c>
      <c r="E3" s="2" t="s">
        <v>14</v>
      </c>
      <c r="F3" s="2" t="s">
        <v>15</v>
      </c>
      <c r="G3" s="2" t="s">
        <v>16</v>
      </c>
      <c r="H3" s="2" t="s">
        <v>17</v>
      </c>
      <c r="I3" s="2" t="s">
        <v>18</v>
      </c>
      <c r="J3" s="2"/>
    </row>
    <row r="4" spans="1:10" x14ac:dyDescent="0.25">
      <c r="A4" s="4" t="s">
        <v>19</v>
      </c>
      <c r="B4" s="2" t="s">
        <v>11</v>
      </c>
      <c r="C4" s="2" t="s">
        <v>12</v>
      </c>
      <c r="D4" s="2" t="s">
        <v>20</v>
      </c>
      <c r="E4" s="2" t="s">
        <v>14</v>
      </c>
      <c r="F4" s="2" t="s">
        <v>15</v>
      </c>
      <c r="G4" s="2" t="s">
        <v>16</v>
      </c>
      <c r="H4" s="2" t="s">
        <v>21</v>
      </c>
      <c r="I4" s="2" t="s">
        <v>18</v>
      </c>
      <c r="J4" s="2"/>
    </row>
    <row r="5" spans="1:10" ht="101.65" customHeight="1" x14ac:dyDescent="0.25">
      <c r="A5" s="4" t="s">
        <v>10</v>
      </c>
      <c r="B5" s="3" t="s">
        <v>11</v>
      </c>
      <c r="C5" s="3" t="s">
        <v>12</v>
      </c>
      <c r="D5" s="3" t="s">
        <v>20</v>
      </c>
      <c r="E5" s="3" t="s">
        <v>22</v>
      </c>
      <c r="F5" s="3" t="s">
        <v>15</v>
      </c>
      <c r="G5" s="3" t="s">
        <v>23</v>
      </c>
      <c r="H5" s="3" t="s">
        <v>21</v>
      </c>
      <c r="I5" s="3" t="s">
        <v>24</v>
      </c>
      <c r="J5" s="6" t="s">
        <v>25</v>
      </c>
    </row>
    <row r="6" spans="1:10" ht="33" customHeight="1" x14ac:dyDescent="0.25">
      <c r="A6" s="4" t="s">
        <v>26</v>
      </c>
      <c r="B6" s="3" t="s">
        <v>11</v>
      </c>
      <c r="C6" s="3" t="s">
        <v>27</v>
      </c>
      <c r="D6" s="3" t="s">
        <v>28</v>
      </c>
      <c r="E6" s="3" t="s">
        <v>29</v>
      </c>
      <c r="F6" s="3" t="s">
        <v>30</v>
      </c>
      <c r="G6" s="3" t="s">
        <v>23</v>
      </c>
      <c r="H6" s="3" t="s">
        <v>31</v>
      </c>
      <c r="I6" s="3" t="s">
        <v>32</v>
      </c>
      <c r="J6" s="3"/>
    </row>
    <row r="7" spans="1:10" x14ac:dyDescent="0.25">
      <c r="A7" s="4" t="s">
        <v>26</v>
      </c>
      <c r="B7" s="3" t="s">
        <v>11</v>
      </c>
      <c r="C7" s="2" t="s">
        <v>12</v>
      </c>
      <c r="D7" s="2" t="s">
        <v>20</v>
      </c>
      <c r="E7" s="2" t="s">
        <v>29</v>
      </c>
      <c r="F7" s="2" t="s">
        <v>15</v>
      </c>
      <c r="G7" s="2" t="s">
        <v>23</v>
      </c>
      <c r="H7" s="2" t="s">
        <v>21</v>
      </c>
      <c r="I7" s="2" t="s">
        <v>18</v>
      </c>
      <c r="J7" s="2" t="s">
        <v>33</v>
      </c>
    </row>
    <row r="8" spans="1:10" x14ac:dyDescent="0.25">
      <c r="A8" s="4" t="s">
        <v>26</v>
      </c>
      <c r="B8" s="3" t="s">
        <v>11</v>
      </c>
      <c r="C8" s="2" t="s">
        <v>12</v>
      </c>
      <c r="D8" s="2" t="s">
        <v>20</v>
      </c>
      <c r="E8" s="2" t="s">
        <v>29</v>
      </c>
      <c r="F8" s="2" t="s">
        <v>15</v>
      </c>
      <c r="G8" s="2" t="s">
        <v>16</v>
      </c>
      <c r="H8" s="2" t="s">
        <v>21</v>
      </c>
      <c r="I8" s="2" t="s">
        <v>18</v>
      </c>
      <c r="J8" s="2"/>
    </row>
    <row r="9" spans="1:10" x14ac:dyDescent="0.25">
      <c r="A9" s="4" t="s">
        <v>19</v>
      </c>
      <c r="B9" s="3" t="s">
        <v>11</v>
      </c>
      <c r="C9" s="2" t="s">
        <v>12</v>
      </c>
      <c r="D9" s="2" t="s">
        <v>20</v>
      </c>
      <c r="E9" s="2" t="s">
        <v>29</v>
      </c>
      <c r="F9" s="2" t="s">
        <v>15</v>
      </c>
      <c r="G9" s="2" t="s">
        <v>16</v>
      </c>
      <c r="H9" s="2" t="s">
        <v>21</v>
      </c>
      <c r="I9" s="2" t="s">
        <v>18</v>
      </c>
      <c r="J9" s="2"/>
    </row>
    <row r="10" spans="1:10" x14ac:dyDescent="0.25">
      <c r="A10" s="7" t="s">
        <v>10</v>
      </c>
      <c r="B10" s="2" t="s">
        <v>34</v>
      </c>
      <c r="C10" s="2" t="s">
        <v>12</v>
      </c>
      <c r="D10" s="2" t="s">
        <v>20</v>
      </c>
      <c r="E10" s="2" t="s">
        <v>14</v>
      </c>
      <c r="F10" s="2" t="s">
        <v>15</v>
      </c>
      <c r="G10" s="2" t="s">
        <v>23</v>
      </c>
      <c r="H10" s="2" t="s">
        <v>21</v>
      </c>
      <c r="I10" s="2" t="s">
        <v>24</v>
      </c>
      <c r="J10" s="2" t="s">
        <v>35</v>
      </c>
    </row>
    <row r="11" spans="1:10" x14ac:dyDescent="0.25">
      <c r="A11" s="7" t="s">
        <v>10</v>
      </c>
      <c r="B11" s="2" t="s">
        <v>34</v>
      </c>
      <c r="C11" s="2" t="s">
        <v>36</v>
      </c>
      <c r="D11" s="2" t="s">
        <v>20</v>
      </c>
      <c r="E11" s="2" t="s">
        <v>14</v>
      </c>
      <c r="F11" s="2" t="s">
        <v>15</v>
      </c>
      <c r="G11" s="2" t="s">
        <v>16</v>
      </c>
      <c r="H11" s="2" t="s">
        <v>37</v>
      </c>
      <c r="I11" s="2" t="s">
        <v>18</v>
      </c>
      <c r="J11" s="2"/>
    </row>
    <row r="12" spans="1:10" x14ac:dyDescent="0.25">
      <c r="A12" s="7" t="s">
        <v>10</v>
      </c>
      <c r="B12" s="2" t="s">
        <v>38</v>
      </c>
      <c r="C12" s="2" t="s">
        <v>12</v>
      </c>
      <c r="D12" s="2" t="s">
        <v>39</v>
      </c>
      <c r="E12" s="2" t="s">
        <v>29</v>
      </c>
      <c r="F12" s="2" t="s">
        <v>15</v>
      </c>
      <c r="G12" s="2" t="s">
        <v>23</v>
      </c>
      <c r="H12" s="2" t="s">
        <v>17</v>
      </c>
      <c r="I12" s="2" t="s">
        <v>40</v>
      </c>
      <c r="J12" s="2"/>
    </row>
    <row r="13" spans="1:10" x14ac:dyDescent="0.25">
      <c r="A13" s="7" t="s">
        <v>41</v>
      </c>
      <c r="B13" s="2" t="s">
        <v>11</v>
      </c>
      <c r="C13" s="2" t="s">
        <v>36</v>
      </c>
      <c r="D13" s="2" t="s">
        <v>40</v>
      </c>
      <c r="E13" s="2" t="s">
        <v>14</v>
      </c>
      <c r="F13" s="2" t="s">
        <v>15</v>
      </c>
      <c r="G13" s="2" t="s">
        <v>16</v>
      </c>
      <c r="H13" s="2" t="s">
        <v>17</v>
      </c>
      <c r="I13" s="2" t="s">
        <v>18</v>
      </c>
      <c r="J13" s="2"/>
    </row>
    <row r="14" spans="1:10" ht="30" x14ac:dyDescent="0.25">
      <c r="A14" s="7" t="s">
        <v>42</v>
      </c>
      <c r="B14" s="2" t="s">
        <v>11</v>
      </c>
      <c r="C14" s="2" t="s">
        <v>36</v>
      </c>
      <c r="D14" s="2" t="s">
        <v>13</v>
      </c>
      <c r="E14" s="2" t="s">
        <v>14</v>
      </c>
      <c r="F14" s="2" t="s">
        <v>15</v>
      </c>
      <c r="G14" s="2" t="s">
        <v>16</v>
      </c>
      <c r="H14" s="2" t="s">
        <v>17</v>
      </c>
      <c r="I14" s="2" t="s">
        <v>18</v>
      </c>
      <c r="J14" s="1" t="s">
        <v>43</v>
      </c>
    </row>
    <row r="15" spans="1:10" x14ac:dyDescent="0.25">
      <c r="A15" s="7" t="s">
        <v>44</v>
      </c>
      <c r="B15" s="2" t="s">
        <v>45</v>
      </c>
      <c r="C15" s="2" t="s">
        <v>27</v>
      </c>
      <c r="D15" s="2" t="s">
        <v>46</v>
      </c>
      <c r="E15" s="2" t="s">
        <v>22</v>
      </c>
      <c r="F15" s="2" t="s">
        <v>30</v>
      </c>
      <c r="G15" s="2" t="s">
        <v>47</v>
      </c>
      <c r="H15" s="2" t="s">
        <v>37</v>
      </c>
      <c r="I15" s="2" t="s">
        <v>24</v>
      </c>
      <c r="J15" s="2"/>
    </row>
    <row r="16" spans="1:10" ht="55.15" customHeight="1" x14ac:dyDescent="0.25">
      <c r="A16" s="7" t="s">
        <v>48</v>
      </c>
      <c r="B16" s="2" t="s">
        <v>45</v>
      </c>
      <c r="C16" s="2" t="s">
        <v>12</v>
      </c>
      <c r="D16" s="2" t="s">
        <v>20</v>
      </c>
      <c r="E16" s="2" t="s">
        <v>29</v>
      </c>
      <c r="F16" s="2" t="s">
        <v>15</v>
      </c>
      <c r="G16" s="2" t="s">
        <v>47</v>
      </c>
      <c r="H16" s="2" t="s">
        <v>21</v>
      </c>
      <c r="I16" s="2" t="s">
        <v>24</v>
      </c>
      <c r="J16" s="1" t="s">
        <v>49</v>
      </c>
    </row>
    <row r="17" spans="1:10" x14ac:dyDescent="0.25">
      <c r="A17" s="7" t="s">
        <v>50</v>
      </c>
      <c r="B17" s="2" t="s">
        <v>45</v>
      </c>
      <c r="C17" s="2" t="s">
        <v>12</v>
      </c>
      <c r="D17" s="2" t="s">
        <v>20</v>
      </c>
      <c r="E17" s="2" t="s">
        <v>29</v>
      </c>
      <c r="F17" s="2" t="s">
        <v>15</v>
      </c>
      <c r="G17" s="2" t="s">
        <v>23</v>
      </c>
      <c r="H17" s="2" t="s">
        <v>21</v>
      </c>
      <c r="I17" s="2" t="s">
        <v>18</v>
      </c>
      <c r="J17" s="2"/>
    </row>
    <row r="18" spans="1:10" x14ac:dyDescent="0.25">
      <c r="A18" s="7" t="s">
        <v>51</v>
      </c>
      <c r="B18" s="2" t="s">
        <v>11</v>
      </c>
      <c r="C18" s="2" t="s">
        <v>12</v>
      </c>
      <c r="D18" s="2" t="s">
        <v>20</v>
      </c>
      <c r="E18" s="2" t="s">
        <v>14</v>
      </c>
      <c r="F18" s="2" t="s">
        <v>15</v>
      </c>
      <c r="G18" s="2" t="s">
        <v>16</v>
      </c>
      <c r="H18" s="2" t="s">
        <v>17</v>
      </c>
      <c r="I18" s="2" t="s">
        <v>18</v>
      </c>
      <c r="J18" s="2"/>
    </row>
    <row r="19" spans="1:10" x14ac:dyDescent="0.25">
      <c r="A19" s="7" t="s">
        <v>52</v>
      </c>
      <c r="B19" s="2" t="s">
        <v>45</v>
      </c>
      <c r="C19" s="2" t="s">
        <v>12</v>
      </c>
      <c r="D19" s="2" t="s">
        <v>20</v>
      </c>
      <c r="E19" s="2" t="s">
        <v>29</v>
      </c>
      <c r="F19" s="2" t="s">
        <v>15</v>
      </c>
      <c r="G19" s="2" t="s">
        <v>23</v>
      </c>
      <c r="H19" s="2" t="s">
        <v>21</v>
      </c>
      <c r="I19" s="2" t="s">
        <v>18</v>
      </c>
      <c r="J19" s="2"/>
    </row>
    <row r="20" spans="1:10" x14ac:dyDescent="0.25">
      <c r="A20" s="7" t="s">
        <v>42</v>
      </c>
      <c r="B20" s="2" t="s">
        <v>45</v>
      </c>
      <c r="C20" s="2" t="s">
        <v>36</v>
      </c>
      <c r="D20" s="2" t="s">
        <v>13</v>
      </c>
      <c r="E20" s="2" t="s">
        <v>14</v>
      </c>
      <c r="F20" s="2" t="s">
        <v>15</v>
      </c>
      <c r="G20" s="2" t="s">
        <v>16</v>
      </c>
      <c r="H20" s="2" t="s">
        <v>17</v>
      </c>
      <c r="I20" s="2" t="s">
        <v>18</v>
      </c>
      <c r="J20" s="2" t="s">
        <v>35</v>
      </c>
    </row>
    <row r="21" spans="1:10" x14ac:dyDescent="0.25">
      <c r="A21" s="7" t="s">
        <v>10</v>
      </c>
      <c r="B21" s="2" t="s">
        <v>45</v>
      </c>
      <c r="C21" s="2" t="s">
        <v>12</v>
      </c>
      <c r="D21" s="2" t="s">
        <v>20</v>
      </c>
      <c r="E21" s="2" t="s">
        <v>14</v>
      </c>
      <c r="F21" s="2" t="s">
        <v>15</v>
      </c>
      <c r="G21" s="2" t="s">
        <v>16</v>
      </c>
      <c r="H21" s="2" t="s">
        <v>17</v>
      </c>
      <c r="I21" s="2" t="s">
        <v>18</v>
      </c>
      <c r="J21" s="2" t="s">
        <v>53</v>
      </c>
    </row>
    <row r="22" spans="1:10" x14ac:dyDescent="0.25">
      <c r="A22" s="7" t="s">
        <v>44</v>
      </c>
      <c r="B22" s="12" t="s">
        <v>45</v>
      </c>
      <c r="C22" s="12" t="s">
        <v>12</v>
      </c>
      <c r="D22" s="12" t="s">
        <v>20</v>
      </c>
      <c r="E22" s="12" t="s">
        <v>29</v>
      </c>
      <c r="F22" s="12" t="s">
        <v>15</v>
      </c>
      <c r="G22" s="12" t="s">
        <v>23</v>
      </c>
      <c r="H22" s="12" t="s">
        <v>37</v>
      </c>
      <c r="I22" s="12" t="s">
        <v>54</v>
      </c>
      <c r="J22" s="12" t="s">
        <v>55</v>
      </c>
    </row>
    <row r="23" spans="1:10" x14ac:dyDescent="0.25">
      <c r="A23" s="7" t="s">
        <v>19</v>
      </c>
      <c r="B23" s="2" t="s">
        <v>56</v>
      </c>
      <c r="C23" s="2" t="s">
        <v>27</v>
      </c>
      <c r="D23" s="2" t="s">
        <v>20</v>
      </c>
      <c r="E23" s="2" t="s">
        <v>29</v>
      </c>
      <c r="F23" s="2" t="s">
        <v>30</v>
      </c>
      <c r="G23" s="2" t="s">
        <v>23</v>
      </c>
      <c r="H23" s="2" t="s">
        <v>21</v>
      </c>
      <c r="I23" s="2" t="s">
        <v>18</v>
      </c>
      <c r="J23" s="2" t="s">
        <v>57</v>
      </c>
    </row>
    <row r="24" spans="1:10" x14ac:dyDescent="0.25">
      <c r="A24" s="7" t="s">
        <v>10</v>
      </c>
      <c r="B24" s="2" t="s">
        <v>56</v>
      </c>
      <c r="C24" s="2" t="s">
        <v>12</v>
      </c>
      <c r="D24" s="2" t="s">
        <v>20</v>
      </c>
      <c r="E24" s="2" t="s">
        <v>29</v>
      </c>
      <c r="F24" s="2" t="s">
        <v>15</v>
      </c>
      <c r="G24" s="2" t="s">
        <v>23</v>
      </c>
      <c r="H24" s="2" t="s">
        <v>21</v>
      </c>
      <c r="I24" s="2" t="s">
        <v>24</v>
      </c>
      <c r="J24" s="2" t="s">
        <v>58</v>
      </c>
    </row>
    <row r="25" spans="1:10" x14ac:dyDescent="0.25">
      <c r="A25" s="7" t="s">
        <v>44</v>
      </c>
      <c r="B25" s="2" t="s">
        <v>56</v>
      </c>
      <c r="C25" s="2" t="s">
        <v>59</v>
      </c>
      <c r="D25" s="2" t="s">
        <v>39</v>
      </c>
      <c r="E25" s="2" t="s">
        <v>60</v>
      </c>
      <c r="F25" s="2" t="s">
        <v>61</v>
      </c>
      <c r="G25" s="2" t="s">
        <v>47</v>
      </c>
      <c r="H25" s="2" t="s">
        <v>31</v>
      </c>
      <c r="I25" s="2" t="s">
        <v>32</v>
      </c>
      <c r="J25" s="2" t="s">
        <v>62</v>
      </c>
    </row>
    <row r="26" spans="1:10" x14ac:dyDescent="0.25">
      <c r="A26" s="7" t="s">
        <v>44</v>
      </c>
      <c r="B26" s="2" t="s">
        <v>56</v>
      </c>
      <c r="C26" s="2" t="s">
        <v>12</v>
      </c>
      <c r="D26" s="2" t="s">
        <v>28</v>
      </c>
      <c r="E26" s="2" t="s">
        <v>29</v>
      </c>
      <c r="F26" s="2" t="s">
        <v>15</v>
      </c>
      <c r="G26" s="2" t="s">
        <v>23</v>
      </c>
      <c r="H26" s="2" t="s">
        <v>21</v>
      </c>
      <c r="I26" s="2" t="s">
        <v>18</v>
      </c>
      <c r="J26" s="2" t="s">
        <v>63</v>
      </c>
    </row>
    <row r="27" spans="1:10" x14ac:dyDescent="0.25">
      <c r="A27" s="7" t="s">
        <v>10</v>
      </c>
      <c r="B27" s="2" t="s">
        <v>56</v>
      </c>
      <c r="C27" s="2" t="s">
        <v>27</v>
      </c>
      <c r="D27" s="2" t="s">
        <v>40</v>
      </c>
      <c r="E27" s="2" t="s">
        <v>29</v>
      </c>
      <c r="F27" s="2" t="s">
        <v>30</v>
      </c>
      <c r="G27" s="2" t="s">
        <v>23</v>
      </c>
      <c r="H27" s="2" t="s">
        <v>21</v>
      </c>
      <c r="I27" s="2" t="s">
        <v>18</v>
      </c>
      <c r="J27" s="2"/>
    </row>
    <row r="28" spans="1:10" x14ac:dyDescent="0.25">
      <c r="A28" s="7" t="s">
        <v>10</v>
      </c>
      <c r="B28" s="2" t="s">
        <v>56</v>
      </c>
      <c r="C28" s="2" t="s">
        <v>27</v>
      </c>
      <c r="D28" s="2" t="s">
        <v>20</v>
      </c>
      <c r="E28" s="2" t="s">
        <v>29</v>
      </c>
      <c r="F28" s="2" t="s">
        <v>15</v>
      </c>
      <c r="G28" s="2" t="s">
        <v>23</v>
      </c>
      <c r="H28" s="2" t="s">
        <v>21</v>
      </c>
      <c r="I28" s="2" t="s">
        <v>18</v>
      </c>
      <c r="J28" s="2"/>
    </row>
    <row r="29" spans="1:10" x14ac:dyDescent="0.25">
      <c r="A29" s="7" t="s">
        <v>40</v>
      </c>
      <c r="B29" s="2" t="s">
        <v>56</v>
      </c>
      <c r="C29" s="2" t="s">
        <v>36</v>
      </c>
      <c r="D29" s="2" t="s">
        <v>13</v>
      </c>
      <c r="E29" s="2" t="s">
        <v>14</v>
      </c>
      <c r="F29" s="2" t="s">
        <v>15</v>
      </c>
      <c r="G29" s="2" t="s">
        <v>16</v>
      </c>
      <c r="H29" s="2" t="s">
        <v>17</v>
      </c>
      <c r="I29" s="2" t="s">
        <v>18</v>
      </c>
      <c r="J29" s="2" t="s">
        <v>64</v>
      </c>
    </row>
    <row r="30" spans="1:10" x14ac:dyDescent="0.25">
      <c r="A30" s="7" t="s">
        <v>44</v>
      </c>
      <c r="B30" s="2" t="s">
        <v>45</v>
      </c>
      <c r="C30" s="2" t="s">
        <v>27</v>
      </c>
      <c r="D30" s="2" t="s">
        <v>46</v>
      </c>
      <c r="E30" s="2" t="s">
        <v>22</v>
      </c>
      <c r="F30" s="2" t="s">
        <v>30</v>
      </c>
      <c r="G30" s="2" t="s">
        <v>47</v>
      </c>
      <c r="H30" s="2" t="s">
        <v>37</v>
      </c>
      <c r="I30" s="2" t="s">
        <v>24</v>
      </c>
      <c r="J30" s="2"/>
    </row>
    <row r="31" spans="1:10" x14ac:dyDescent="0.25">
      <c r="A31" s="7" t="s">
        <v>48</v>
      </c>
      <c r="B31" s="2" t="s">
        <v>45</v>
      </c>
      <c r="C31" s="2" t="s">
        <v>12</v>
      </c>
      <c r="D31" s="2" t="s">
        <v>20</v>
      </c>
      <c r="E31" s="2" t="s">
        <v>29</v>
      </c>
      <c r="F31" s="2" t="s">
        <v>15</v>
      </c>
      <c r="G31" s="2" t="s">
        <v>47</v>
      </c>
      <c r="H31" s="2" t="s">
        <v>21</v>
      </c>
      <c r="I31" s="2" t="s">
        <v>24</v>
      </c>
      <c r="J31" s="2"/>
    </row>
    <row r="32" spans="1:10" x14ac:dyDescent="0.25">
      <c r="A32" s="7" t="s">
        <v>10</v>
      </c>
      <c r="B32" s="2" t="s">
        <v>11</v>
      </c>
      <c r="C32" s="2" t="s">
        <v>27</v>
      </c>
      <c r="D32" s="2" t="s">
        <v>20</v>
      </c>
      <c r="E32" s="2" t="s">
        <v>29</v>
      </c>
      <c r="F32" s="2" t="s">
        <v>15</v>
      </c>
      <c r="G32" s="2" t="s">
        <v>23</v>
      </c>
      <c r="H32" s="2" t="s">
        <v>21</v>
      </c>
      <c r="I32" s="2" t="s">
        <v>18</v>
      </c>
      <c r="J32" s="2" t="s">
        <v>65</v>
      </c>
    </row>
    <row r="33" spans="1:10" x14ac:dyDescent="0.25">
      <c r="A33" s="7" t="s">
        <v>10</v>
      </c>
      <c r="B33" s="2" t="s">
        <v>11</v>
      </c>
      <c r="C33" s="2" t="s">
        <v>12</v>
      </c>
      <c r="D33" s="2" t="s">
        <v>20</v>
      </c>
      <c r="E33" s="2" t="s">
        <v>29</v>
      </c>
      <c r="F33" s="2" t="s">
        <v>15</v>
      </c>
      <c r="G33" s="2" t="s">
        <v>23</v>
      </c>
      <c r="H33" s="2" t="s">
        <v>21</v>
      </c>
      <c r="I33" s="2" t="s">
        <v>18</v>
      </c>
      <c r="J33" s="2"/>
    </row>
    <row r="34" spans="1:10" ht="30" x14ac:dyDescent="0.25">
      <c r="A34" s="4" t="s">
        <v>51</v>
      </c>
      <c r="B34" s="3" t="s">
        <v>11</v>
      </c>
      <c r="C34" s="3" t="s">
        <v>27</v>
      </c>
      <c r="D34" s="3" t="s">
        <v>20</v>
      </c>
      <c r="E34" s="3" t="s">
        <v>22</v>
      </c>
      <c r="F34" s="3" t="s">
        <v>15</v>
      </c>
      <c r="G34" s="3" t="s">
        <v>23</v>
      </c>
      <c r="H34" s="3" t="s">
        <v>21</v>
      </c>
      <c r="I34" s="3" t="s">
        <v>24</v>
      </c>
      <c r="J34" s="6" t="s">
        <v>66</v>
      </c>
    </row>
    <row r="35" spans="1:10" ht="20.45" customHeight="1" x14ac:dyDescent="0.25">
      <c r="A35" s="7" t="s">
        <v>41</v>
      </c>
      <c r="B35" s="2" t="s">
        <v>11</v>
      </c>
      <c r="C35" s="14" t="s">
        <v>12</v>
      </c>
      <c r="D35" s="14" t="s">
        <v>13</v>
      </c>
      <c r="E35" s="14" t="s">
        <v>14</v>
      </c>
      <c r="F35" s="14" t="s">
        <v>15</v>
      </c>
      <c r="G35" s="3" t="s">
        <v>16</v>
      </c>
      <c r="H35" s="3" t="s">
        <v>17</v>
      </c>
      <c r="I35" s="3" t="s">
        <v>67</v>
      </c>
      <c r="J35" s="3" t="s">
        <v>68</v>
      </c>
    </row>
    <row r="36" spans="1:10" x14ac:dyDescent="0.25">
      <c r="A36" s="7" t="s">
        <v>42</v>
      </c>
      <c r="B36" s="13" t="s">
        <v>11</v>
      </c>
      <c r="C36" s="2" t="s">
        <v>27</v>
      </c>
      <c r="D36" s="2" t="s">
        <v>20</v>
      </c>
      <c r="E36" s="2" t="s">
        <v>29</v>
      </c>
      <c r="F36" s="2" t="s">
        <v>15</v>
      </c>
      <c r="G36" s="2" t="s">
        <v>16</v>
      </c>
      <c r="H36" s="2" t="s">
        <v>37</v>
      </c>
      <c r="I36" s="2" t="s">
        <v>18</v>
      </c>
      <c r="J36" s="2"/>
    </row>
    <row r="37" spans="1:10" x14ac:dyDescent="0.25">
      <c r="A37" s="7" t="s">
        <v>10</v>
      </c>
      <c r="B37" s="2" t="s">
        <v>11</v>
      </c>
      <c r="C37" s="2" t="s">
        <v>12</v>
      </c>
      <c r="D37" s="2" t="s">
        <v>20</v>
      </c>
      <c r="E37" s="2" t="s">
        <v>29</v>
      </c>
      <c r="F37" s="2" t="s">
        <v>15</v>
      </c>
      <c r="G37" s="2" t="s">
        <v>23</v>
      </c>
      <c r="H37" s="2" t="s">
        <v>21</v>
      </c>
      <c r="I37" s="2" t="s">
        <v>18</v>
      </c>
      <c r="J37" s="2"/>
    </row>
    <row r="38" spans="1:10" x14ac:dyDescent="0.25">
      <c r="A38" s="7" t="s">
        <v>44</v>
      </c>
      <c r="B38" s="2" t="s">
        <v>11</v>
      </c>
      <c r="C38" s="2" t="s">
        <v>27</v>
      </c>
      <c r="D38" s="2" t="s">
        <v>28</v>
      </c>
      <c r="E38" s="2" t="s">
        <v>29</v>
      </c>
      <c r="F38" s="2" t="s">
        <v>15</v>
      </c>
      <c r="G38" s="2" t="s">
        <v>23</v>
      </c>
      <c r="H38" s="2" t="s">
        <v>21</v>
      </c>
      <c r="I38" s="2" t="s">
        <v>24</v>
      </c>
      <c r="J38" s="2" t="s">
        <v>35</v>
      </c>
    </row>
    <row r="39" spans="1:10" ht="45" x14ac:dyDescent="0.25">
      <c r="A39" s="7" t="s">
        <v>26</v>
      </c>
      <c r="B39" s="2" t="s">
        <v>11</v>
      </c>
      <c r="C39" s="4" t="s">
        <v>12</v>
      </c>
      <c r="D39" s="4" t="s">
        <v>28</v>
      </c>
      <c r="E39" s="4" t="s">
        <v>14</v>
      </c>
      <c r="F39" s="3" t="s">
        <v>15</v>
      </c>
      <c r="G39" s="3" t="s">
        <v>16</v>
      </c>
      <c r="H39" s="3" t="s">
        <v>17</v>
      </c>
      <c r="I39" s="3" t="s">
        <v>67</v>
      </c>
      <c r="J39" s="6" t="s">
        <v>69</v>
      </c>
    </row>
    <row r="40" spans="1:10" ht="34.9" customHeight="1" x14ac:dyDescent="0.25">
      <c r="A40" s="7" t="s">
        <v>48</v>
      </c>
      <c r="B40" s="2" t="s">
        <v>11</v>
      </c>
      <c r="C40" s="2" t="s">
        <v>27</v>
      </c>
      <c r="D40" s="2" t="s">
        <v>28</v>
      </c>
      <c r="E40" s="2" t="s">
        <v>22</v>
      </c>
      <c r="F40" s="2" t="s">
        <v>30</v>
      </c>
      <c r="G40" s="2" t="s">
        <v>23</v>
      </c>
      <c r="H40" s="2" t="s">
        <v>37</v>
      </c>
      <c r="I40" s="2" t="s">
        <v>24</v>
      </c>
      <c r="J40" s="1" t="s">
        <v>70</v>
      </c>
    </row>
    <row r="41" spans="1:10" ht="41.45" customHeight="1" x14ac:dyDescent="0.25">
      <c r="A41" s="7" t="s">
        <v>51</v>
      </c>
      <c r="B41" s="2" t="s">
        <v>11</v>
      </c>
      <c r="C41" s="2" t="s">
        <v>27</v>
      </c>
      <c r="D41" s="2" t="s">
        <v>20</v>
      </c>
      <c r="E41" s="2" t="s">
        <v>29</v>
      </c>
      <c r="F41" s="2" t="s">
        <v>15</v>
      </c>
      <c r="G41" s="2" t="s">
        <v>47</v>
      </c>
      <c r="H41" s="2" t="s">
        <v>31</v>
      </c>
      <c r="I41" s="2" t="s">
        <v>24</v>
      </c>
      <c r="J41" s="1" t="s">
        <v>71</v>
      </c>
    </row>
    <row r="42" spans="1:10" ht="27" customHeight="1" x14ac:dyDescent="0.25">
      <c r="A42" s="7" t="s">
        <v>44</v>
      </c>
      <c r="B42" s="2" t="s">
        <v>11</v>
      </c>
      <c r="C42" s="2" t="s">
        <v>12</v>
      </c>
      <c r="D42" s="2" t="s">
        <v>20</v>
      </c>
      <c r="E42" s="2" t="s">
        <v>29</v>
      </c>
      <c r="F42" s="1" t="s">
        <v>15</v>
      </c>
      <c r="G42" s="2" t="s">
        <v>23</v>
      </c>
      <c r="H42" s="2" t="s">
        <v>21</v>
      </c>
      <c r="I42" s="2" t="s">
        <v>18</v>
      </c>
      <c r="J42" s="2"/>
    </row>
    <row r="43" spans="1:10" ht="17.649999999999999" customHeight="1" x14ac:dyDescent="0.25">
      <c r="A43" s="7" t="s">
        <v>51</v>
      </c>
      <c r="B43" s="2" t="s">
        <v>72</v>
      </c>
      <c r="C43" s="2" t="s">
        <v>27</v>
      </c>
      <c r="D43" s="2" t="s">
        <v>20</v>
      </c>
      <c r="E43" s="2" t="s">
        <v>22</v>
      </c>
      <c r="F43" s="2" t="s">
        <v>15</v>
      </c>
      <c r="G43" s="2" t="s">
        <v>47</v>
      </c>
      <c r="H43" s="2" t="s">
        <v>40</v>
      </c>
      <c r="I43" s="2" t="s">
        <v>40</v>
      </c>
      <c r="J43" s="2"/>
    </row>
    <row r="44" spans="1:10" x14ac:dyDescent="0.25">
      <c r="A44" s="7" t="s">
        <v>19</v>
      </c>
      <c r="B44" s="2" t="s">
        <v>72</v>
      </c>
      <c r="C44" s="2" t="s">
        <v>36</v>
      </c>
      <c r="D44" s="2" t="s">
        <v>20</v>
      </c>
      <c r="E44" s="2" t="s">
        <v>29</v>
      </c>
      <c r="F44" s="2" t="s">
        <v>15</v>
      </c>
      <c r="G44" s="2" t="s">
        <v>23</v>
      </c>
      <c r="H44" s="2" t="s">
        <v>21</v>
      </c>
      <c r="I44" s="2" t="s">
        <v>18</v>
      </c>
      <c r="J44" s="2"/>
    </row>
    <row r="45" spans="1:10" x14ac:dyDescent="0.25">
      <c r="A45" s="7" t="s">
        <v>19</v>
      </c>
      <c r="B45" s="2" t="s">
        <v>72</v>
      </c>
      <c r="C45" s="2" t="s">
        <v>12</v>
      </c>
      <c r="D45" s="2" t="s">
        <v>28</v>
      </c>
      <c r="E45" s="2" t="s">
        <v>29</v>
      </c>
      <c r="F45" s="2" t="s">
        <v>15</v>
      </c>
      <c r="G45" s="2" t="s">
        <v>23</v>
      </c>
      <c r="H45" s="2" t="s">
        <v>21</v>
      </c>
      <c r="I45" s="2" t="s">
        <v>18</v>
      </c>
      <c r="J45" s="2" t="s">
        <v>73</v>
      </c>
    </row>
    <row r="46" spans="1:10" x14ac:dyDescent="0.25">
      <c r="A46" s="7" t="s">
        <v>51</v>
      </c>
      <c r="B46" s="2" t="s">
        <v>72</v>
      </c>
      <c r="C46" s="2" t="s">
        <v>12</v>
      </c>
      <c r="D46" s="2" t="s">
        <v>28</v>
      </c>
      <c r="E46" s="2" t="s">
        <v>29</v>
      </c>
      <c r="F46" s="2" t="s">
        <v>15</v>
      </c>
      <c r="G46" s="2" t="s">
        <v>23</v>
      </c>
      <c r="H46" s="2" t="s">
        <v>17</v>
      </c>
      <c r="I46" s="2" t="s">
        <v>24</v>
      </c>
      <c r="J46" s="2"/>
    </row>
    <row r="47" spans="1:10" x14ac:dyDescent="0.25">
      <c r="A47" s="7" t="s">
        <v>48</v>
      </c>
      <c r="B47" s="2" t="s">
        <v>72</v>
      </c>
      <c r="C47" s="2" t="s">
        <v>27</v>
      </c>
      <c r="D47" s="2" t="s">
        <v>20</v>
      </c>
      <c r="E47" s="2" t="s">
        <v>22</v>
      </c>
      <c r="F47" s="2" t="s">
        <v>15</v>
      </c>
      <c r="G47" s="2" t="s">
        <v>23</v>
      </c>
      <c r="H47" s="2" t="s">
        <v>21</v>
      </c>
      <c r="I47" s="2" t="s">
        <v>18</v>
      </c>
      <c r="J47" s="2"/>
    </row>
    <row r="48" spans="1:10" x14ac:dyDescent="0.25">
      <c r="A48" s="7" t="s">
        <v>52</v>
      </c>
      <c r="B48" s="2" t="s">
        <v>74</v>
      </c>
      <c r="C48" s="2" t="s">
        <v>36</v>
      </c>
      <c r="D48" s="2" t="s">
        <v>13</v>
      </c>
      <c r="E48" s="2" t="s">
        <v>14</v>
      </c>
      <c r="F48" s="2" t="s">
        <v>30</v>
      </c>
      <c r="G48" s="2" t="s">
        <v>16</v>
      </c>
      <c r="H48" s="2" t="s">
        <v>17</v>
      </c>
      <c r="I48" s="2" t="s">
        <v>67</v>
      </c>
      <c r="J48" s="2"/>
    </row>
    <row r="49" spans="1:10" x14ac:dyDescent="0.25">
      <c r="A49" s="7" t="s">
        <v>51</v>
      </c>
      <c r="B49" s="2" t="s">
        <v>74</v>
      </c>
      <c r="C49" s="2" t="s">
        <v>12</v>
      </c>
      <c r="D49" s="2" t="s">
        <v>20</v>
      </c>
      <c r="E49" s="2" t="s">
        <v>29</v>
      </c>
      <c r="F49" s="2" t="s">
        <v>15</v>
      </c>
      <c r="G49" s="2" t="s">
        <v>23</v>
      </c>
      <c r="H49" s="2" t="s">
        <v>21</v>
      </c>
      <c r="I49" s="2" t="s">
        <v>18</v>
      </c>
      <c r="J49" s="2"/>
    </row>
    <row r="50" spans="1:10" ht="30" x14ac:dyDescent="0.25">
      <c r="A50" s="7" t="s">
        <v>42</v>
      </c>
      <c r="B50" s="2" t="s">
        <v>74</v>
      </c>
      <c r="C50" s="2" t="s">
        <v>36</v>
      </c>
      <c r="D50" s="2" t="s">
        <v>13</v>
      </c>
      <c r="E50" s="2" t="s">
        <v>14</v>
      </c>
      <c r="F50" s="2" t="s">
        <v>15</v>
      </c>
      <c r="G50" s="2" t="s">
        <v>16</v>
      </c>
      <c r="H50" s="2" t="s">
        <v>17</v>
      </c>
      <c r="I50" s="2" t="s">
        <v>67</v>
      </c>
      <c r="J50" s="1" t="s">
        <v>75</v>
      </c>
    </row>
    <row r="51" spans="1:10" ht="60" x14ac:dyDescent="0.25">
      <c r="A51" s="7" t="s">
        <v>19</v>
      </c>
      <c r="B51" s="2" t="s">
        <v>74</v>
      </c>
      <c r="C51" s="2" t="s">
        <v>27</v>
      </c>
      <c r="D51" s="2" t="s">
        <v>28</v>
      </c>
      <c r="E51" s="2" t="s">
        <v>29</v>
      </c>
      <c r="F51" s="2" t="s">
        <v>30</v>
      </c>
      <c r="G51" s="2" t="s">
        <v>47</v>
      </c>
      <c r="H51" s="2" t="s">
        <v>21</v>
      </c>
      <c r="I51" s="2" t="s">
        <v>40</v>
      </c>
      <c r="J51" s="1" t="s">
        <v>76</v>
      </c>
    </row>
    <row r="52" spans="1:10" ht="105" x14ac:dyDescent="0.25">
      <c r="A52" s="7" t="s">
        <v>19</v>
      </c>
      <c r="B52" s="2" t="s">
        <v>74</v>
      </c>
      <c r="C52" s="2" t="s">
        <v>12</v>
      </c>
      <c r="D52" s="2" t="s">
        <v>20</v>
      </c>
      <c r="E52" s="2" t="s">
        <v>29</v>
      </c>
      <c r="F52" s="2" t="s">
        <v>15</v>
      </c>
      <c r="G52" s="2" t="s">
        <v>23</v>
      </c>
      <c r="H52" s="2" t="s">
        <v>21</v>
      </c>
      <c r="I52" s="2" t="s">
        <v>18</v>
      </c>
      <c r="J52" s="1" t="s">
        <v>77</v>
      </c>
    </row>
    <row r="53" spans="1:10" ht="30" x14ac:dyDescent="0.25">
      <c r="A53" s="7" t="s">
        <v>26</v>
      </c>
      <c r="B53" s="2" t="s">
        <v>74</v>
      </c>
      <c r="C53" s="2" t="s">
        <v>27</v>
      </c>
      <c r="D53" s="2" t="s">
        <v>20</v>
      </c>
      <c r="E53" s="2" t="s">
        <v>22</v>
      </c>
      <c r="F53" s="2" t="s">
        <v>30</v>
      </c>
      <c r="G53" s="2" t="s">
        <v>47</v>
      </c>
      <c r="H53" s="2" t="s">
        <v>37</v>
      </c>
      <c r="I53" s="2" t="s">
        <v>24</v>
      </c>
      <c r="J53" s="1" t="s">
        <v>78</v>
      </c>
    </row>
    <row r="54" spans="1:10" x14ac:dyDescent="0.25">
      <c r="A54" s="7" t="s">
        <v>44</v>
      </c>
      <c r="B54" s="2" t="s">
        <v>74</v>
      </c>
      <c r="C54" s="2" t="s">
        <v>27</v>
      </c>
      <c r="D54" s="2" t="s">
        <v>28</v>
      </c>
      <c r="E54" s="2" t="s">
        <v>22</v>
      </c>
      <c r="F54" s="2" t="s">
        <v>30</v>
      </c>
      <c r="G54" s="2" t="s">
        <v>47</v>
      </c>
      <c r="H54" s="2" t="s">
        <v>31</v>
      </c>
      <c r="I54" s="2" t="s">
        <v>32</v>
      </c>
      <c r="J54" s="2" t="s">
        <v>79</v>
      </c>
    </row>
    <row r="55" spans="1:10" x14ac:dyDescent="0.25">
      <c r="A55" s="7" t="s">
        <v>42</v>
      </c>
      <c r="B55" s="2" t="s">
        <v>11</v>
      </c>
      <c r="C55" s="2" t="s">
        <v>27</v>
      </c>
      <c r="D55" s="2" t="s">
        <v>20</v>
      </c>
      <c r="E55" s="2" t="s">
        <v>29</v>
      </c>
      <c r="F55" s="2" t="s">
        <v>15</v>
      </c>
      <c r="G55" s="2" t="s">
        <v>47</v>
      </c>
      <c r="H55" s="2" t="s">
        <v>21</v>
      </c>
      <c r="I55" s="2" t="s">
        <v>18</v>
      </c>
      <c r="J55" s="2"/>
    </row>
    <row r="56" spans="1:10" x14ac:dyDescent="0.25">
      <c r="A56" s="7" t="s">
        <v>80</v>
      </c>
      <c r="B56" s="2" t="s">
        <v>11</v>
      </c>
      <c r="C56" s="2" t="s">
        <v>27</v>
      </c>
      <c r="D56" s="2" t="s">
        <v>20</v>
      </c>
      <c r="E56" s="2" t="s">
        <v>29</v>
      </c>
      <c r="F56" s="2" t="s">
        <v>15</v>
      </c>
      <c r="G56" s="2" t="s">
        <v>23</v>
      </c>
      <c r="H56" s="2" t="s">
        <v>21</v>
      </c>
      <c r="I56" s="2" t="s">
        <v>24</v>
      </c>
      <c r="J56" s="2" t="s">
        <v>81</v>
      </c>
    </row>
    <row r="57" spans="1:10" x14ac:dyDescent="0.25">
      <c r="A57" s="7" t="s">
        <v>51</v>
      </c>
      <c r="B57" s="2" t="s">
        <v>82</v>
      </c>
      <c r="C57" s="2" t="s">
        <v>36</v>
      </c>
      <c r="D57" s="2" t="s">
        <v>13</v>
      </c>
      <c r="E57" s="2" t="s">
        <v>14</v>
      </c>
      <c r="F57" s="2" t="s">
        <v>15</v>
      </c>
      <c r="G57" s="2" t="s">
        <v>16</v>
      </c>
      <c r="H57" s="2" t="s">
        <v>17</v>
      </c>
      <c r="I57" s="2" t="s">
        <v>67</v>
      </c>
      <c r="J57" s="2"/>
    </row>
    <row r="58" spans="1:10" x14ac:dyDescent="0.25">
      <c r="A58" s="7" t="s">
        <v>10</v>
      </c>
      <c r="B58" s="2" t="s">
        <v>11</v>
      </c>
      <c r="C58" s="2" t="s">
        <v>36</v>
      </c>
      <c r="D58" s="2" t="s">
        <v>13</v>
      </c>
      <c r="E58" s="2" t="s">
        <v>14</v>
      </c>
      <c r="F58" s="2" t="s">
        <v>15</v>
      </c>
      <c r="G58" s="2" t="s">
        <v>16</v>
      </c>
      <c r="H58" s="2" t="s">
        <v>17</v>
      </c>
      <c r="I58" s="2" t="s">
        <v>67</v>
      </c>
      <c r="J58" s="2" t="s">
        <v>83</v>
      </c>
    </row>
    <row r="59" spans="1:10" x14ac:dyDescent="0.25">
      <c r="A59" s="7" t="s">
        <v>84</v>
      </c>
      <c r="B59" s="2" t="s">
        <v>11</v>
      </c>
      <c r="C59" s="2" t="s">
        <v>12</v>
      </c>
      <c r="D59" s="2" t="s">
        <v>40</v>
      </c>
      <c r="E59" s="2" t="s">
        <v>29</v>
      </c>
      <c r="F59" s="2" t="s">
        <v>15</v>
      </c>
      <c r="G59" s="2" t="s">
        <v>23</v>
      </c>
      <c r="H59" s="2" t="s">
        <v>21</v>
      </c>
      <c r="I59" s="2" t="s">
        <v>18</v>
      </c>
      <c r="J59" s="2"/>
    </row>
    <row r="60" spans="1:10" x14ac:dyDescent="0.25">
      <c r="A60" s="7" t="s">
        <v>10</v>
      </c>
      <c r="B60" s="2" t="s">
        <v>11</v>
      </c>
      <c r="C60" s="2" t="s">
        <v>36</v>
      </c>
      <c r="D60" s="2" t="s">
        <v>20</v>
      </c>
      <c r="E60" s="2" t="s">
        <v>14</v>
      </c>
      <c r="F60" s="2" t="s">
        <v>15</v>
      </c>
      <c r="G60" s="2" t="s">
        <v>16</v>
      </c>
      <c r="H60" s="2" t="s">
        <v>17</v>
      </c>
      <c r="I60" s="2" t="s">
        <v>67</v>
      </c>
      <c r="J60" s="2"/>
    </row>
    <row r="61" spans="1:10" x14ac:dyDescent="0.25">
      <c r="A61" s="7" t="s">
        <v>52</v>
      </c>
      <c r="B61" s="2" t="s">
        <v>11</v>
      </c>
      <c r="C61" s="2" t="s">
        <v>27</v>
      </c>
      <c r="D61" s="2" t="s">
        <v>40</v>
      </c>
      <c r="E61" s="2" t="s">
        <v>29</v>
      </c>
      <c r="F61" s="2" t="s">
        <v>15</v>
      </c>
      <c r="G61" s="2" t="s">
        <v>23</v>
      </c>
      <c r="H61" s="2" t="s">
        <v>37</v>
      </c>
      <c r="I61" s="2" t="s">
        <v>18</v>
      </c>
      <c r="J61" s="2"/>
    </row>
    <row r="62" spans="1:10" x14ac:dyDescent="0.25">
      <c r="A62" s="7" t="s">
        <v>48</v>
      </c>
      <c r="B62" s="2" t="s">
        <v>11</v>
      </c>
      <c r="C62" s="2" t="s">
        <v>12</v>
      </c>
      <c r="D62" s="2" t="s">
        <v>20</v>
      </c>
      <c r="E62" s="2" t="s">
        <v>29</v>
      </c>
      <c r="F62" s="2" t="s">
        <v>15</v>
      </c>
      <c r="G62" s="2" t="s">
        <v>23</v>
      </c>
      <c r="H62" s="2" t="s">
        <v>21</v>
      </c>
      <c r="I62" s="2" t="s">
        <v>18</v>
      </c>
      <c r="J62" s="2"/>
    </row>
    <row r="63" spans="1:10" ht="60" x14ac:dyDescent="0.25">
      <c r="A63" s="7" t="s">
        <v>19</v>
      </c>
      <c r="B63" s="2" t="s">
        <v>85</v>
      </c>
      <c r="C63" s="2" t="s">
        <v>36</v>
      </c>
      <c r="D63" s="2" t="s">
        <v>13</v>
      </c>
      <c r="E63" s="2" t="s">
        <v>14</v>
      </c>
      <c r="F63" s="2" t="s">
        <v>15</v>
      </c>
      <c r="G63" s="2" t="s">
        <v>23</v>
      </c>
      <c r="H63" s="2" t="s">
        <v>17</v>
      </c>
      <c r="I63" s="2" t="s">
        <v>18</v>
      </c>
      <c r="J63" s="1" t="s">
        <v>86</v>
      </c>
    </row>
    <row r="64" spans="1:10" x14ac:dyDescent="0.25">
      <c r="A64" s="7" t="s">
        <v>51</v>
      </c>
      <c r="B64" s="2" t="s">
        <v>74</v>
      </c>
      <c r="C64" s="2" t="s">
        <v>12</v>
      </c>
      <c r="D64" s="2" t="s">
        <v>28</v>
      </c>
      <c r="E64" s="2" t="s">
        <v>14</v>
      </c>
      <c r="F64" s="2" t="s">
        <v>15</v>
      </c>
      <c r="G64" s="2" t="s">
        <v>16</v>
      </c>
      <c r="H64" s="2" t="s">
        <v>17</v>
      </c>
      <c r="I64" s="2" t="s">
        <v>18</v>
      </c>
      <c r="J64" s="2"/>
    </row>
    <row r="65" spans="1:10" x14ac:dyDescent="0.25">
      <c r="A65" s="7" t="s">
        <v>26</v>
      </c>
      <c r="B65" s="2" t="s">
        <v>74</v>
      </c>
      <c r="C65" s="2" t="s">
        <v>12</v>
      </c>
      <c r="D65" s="2" t="s">
        <v>40</v>
      </c>
      <c r="E65" s="2" t="s">
        <v>29</v>
      </c>
      <c r="F65" s="2" t="s">
        <v>15</v>
      </c>
      <c r="G65" s="2" t="s">
        <v>23</v>
      </c>
      <c r="H65" s="2" t="s">
        <v>21</v>
      </c>
      <c r="I65" s="2" t="s">
        <v>18</v>
      </c>
      <c r="J65" s="2"/>
    </row>
    <row r="66" spans="1:10" x14ac:dyDescent="0.25">
      <c r="A66" s="7" t="s">
        <v>52</v>
      </c>
      <c r="B66" s="2" t="s">
        <v>74</v>
      </c>
      <c r="C66" s="2" t="s">
        <v>12</v>
      </c>
      <c r="D66" s="2" t="s">
        <v>20</v>
      </c>
      <c r="E66" s="2" t="s">
        <v>29</v>
      </c>
      <c r="F66" s="2" t="s">
        <v>15</v>
      </c>
      <c r="G66" s="2" t="s">
        <v>23</v>
      </c>
      <c r="H66" s="2" t="s">
        <v>40</v>
      </c>
      <c r="I66" s="2" t="s">
        <v>40</v>
      </c>
      <c r="J66" s="2"/>
    </row>
    <row r="67" spans="1:10" x14ac:dyDescent="0.25">
      <c r="A67" s="7" t="s">
        <v>42</v>
      </c>
      <c r="B67" s="2" t="s">
        <v>74</v>
      </c>
      <c r="C67" s="2" t="s">
        <v>27</v>
      </c>
      <c r="D67" s="2" t="s">
        <v>20</v>
      </c>
      <c r="E67" s="2" t="s">
        <v>29</v>
      </c>
      <c r="F67" s="2" t="s">
        <v>15</v>
      </c>
      <c r="G67" s="2" t="s">
        <v>23</v>
      </c>
      <c r="H67" s="2" t="s">
        <v>21</v>
      </c>
      <c r="I67" s="2" t="s">
        <v>24</v>
      </c>
      <c r="J67" s="2"/>
    </row>
    <row r="68" spans="1:10" ht="30" x14ac:dyDescent="0.25">
      <c r="A68" s="7" t="s">
        <v>26</v>
      </c>
      <c r="B68" s="2" t="s">
        <v>72</v>
      </c>
      <c r="C68" s="2" t="s">
        <v>12</v>
      </c>
      <c r="D68" s="2" t="s">
        <v>40</v>
      </c>
      <c r="E68" s="2" t="s">
        <v>29</v>
      </c>
      <c r="F68" s="2" t="s">
        <v>15</v>
      </c>
      <c r="G68" s="2" t="s">
        <v>23</v>
      </c>
      <c r="H68" s="2" t="s">
        <v>21</v>
      </c>
      <c r="I68" s="2" t="s">
        <v>18</v>
      </c>
      <c r="J68" s="1" t="s">
        <v>87</v>
      </c>
    </row>
    <row r="69" spans="1:10" x14ac:dyDescent="0.25">
      <c r="A69" s="7" t="s">
        <v>52</v>
      </c>
      <c r="B69" s="2" t="s">
        <v>72</v>
      </c>
      <c r="C69" s="2" t="s">
        <v>27</v>
      </c>
      <c r="D69" s="2" t="s">
        <v>28</v>
      </c>
      <c r="E69" s="2" t="s">
        <v>29</v>
      </c>
      <c r="F69" s="2" t="s">
        <v>30</v>
      </c>
      <c r="G69" s="2" t="s">
        <v>23</v>
      </c>
      <c r="H69" s="2" t="s">
        <v>40</v>
      </c>
      <c r="I69" s="2" t="s">
        <v>40</v>
      </c>
      <c r="J69" s="2"/>
    </row>
    <row r="70" spans="1:10" x14ac:dyDescent="0.25">
      <c r="A70" s="7" t="s">
        <v>52</v>
      </c>
      <c r="B70" s="2" t="s">
        <v>72</v>
      </c>
      <c r="C70" s="2" t="s">
        <v>27</v>
      </c>
      <c r="D70" s="2" t="s">
        <v>28</v>
      </c>
      <c r="E70" s="2" t="s">
        <v>22</v>
      </c>
      <c r="F70" s="2" t="s">
        <v>15</v>
      </c>
      <c r="G70" s="2" t="s">
        <v>23</v>
      </c>
      <c r="H70" s="2" t="s">
        <v>21</v>
      </c>
      <c r="I70" s="2" t="s">
        <v>18</v>
      </c>
      <c r="J70" s="2"/>
    </row>
    <row r="71" spans="1:10" x14ac:dyDescent="0.25">
      <c r="A71" s="7" t="s">
        <v>19</v>
      </c>
      <c r="B71" s="2" t="s">
        <v>72</v>
      </c>
      <c r="C71" s="2" t="s">
        <v>12</v>
      </c>
      <c r="D71" s="2" t="s">
        <v>28</v>
      </c>
      <c r="E71" s="2" t="s">
        <v>22</v>
      </c>
      <c r="F71" s="2" t="s">
        <v>15</v>
      </c>
      <c r="G71" s="2" t="s">
        <v>23</v>
      </c>
      <c r="H71" s="2" t="s">
        <v>37</v>
      </c>
      <c r="I71" s="2" t="s">
        <v>40</v>
      </c>
      <c r="J71" s="2"/>
    </row>
    <row r="72" spans="1:10" x14ac:dyDescent="0.25">
      <c r="A72" s="7" t="s">
        <v>84</v>
      </c>
      <c r="B72" s="2" t="s">
        <v>72</v>
      </c>
      <c r="C72" s="2" t="s">
        <v>59</v>
      </c>
      <c r="D72" s="2" t="s">
        <v>28</v>
      </c>
      <c r="E72" s="2" t="s">
        <v>22</v>
      </c>
      <c r="F72" s="2" t="s">
        <v>30</v>
      </c>
      <c r="G72" s="2" t="s">
        <v>47</v>
      </c>
      <c r="H72" s="2" t="s">
        <v>21</v>
      </c>
      <c r="I72" s="2" t="s">
        <v>24</v>
      </c>
      <c r="J72" s="2"/>
    </row>
    <row r="73" spans="1:10" x14ac:dyDescent="0.25">
      <c r="A73" s="7" t="s">
        <v>41</v>
      </c>
      <c r="B73" s="2" t="s">
        <v>72</v>
      </c>
      <c r="C73" s="2" t="s">
        <v>27</v>
      </c>
      <c r="D73" s="2" t="s">
        <v>40</v>
      </c>
      <c r="E73" s="2" t="s">
        <v>29</v>
      </c>
      <c r="F73" s="2" t="s">
        <v>15</v>
      </c>
      <c r="G73" s="2" t="s">
        <v>23</v>
      </c>
      <c r="H73" s="2" t="s">
        <v>21</v>
      </c>
      <c r="I73" s="2" t="s">
        <v>18</v>
      </c>
      <c r="J73" s="2"/>
    </row>
    <row r="74" spans="1:10" x14ac:dyDescent="0.25">
      <c r="A74" s="7" t="s">
        <v>19</v>
      </c>
      <c r="B74" s="2" t="s">
        <v>45</v>
      </c>
      <c r="C74" s="2" t="s">
        <v>36</v>
      </c>
      <c r="D74" s="2" t="s">
        <v>20</v>
      </c>
      <c r="E74" s="2" t="s">
        <v>29</v>
      </c>
      <c r="F74" s="2" t="s">
        <v>15</v>
      </c>
      <c r="G74" s="2" t="s">
        <v>23</v>
      </c>
      <c r="H74" s="2" t="s">
        <v>21</v>
      </c>
      <c r="I74" s="2" t="s">
        <v>18</v>
      </c>
      <c r="J74" s="2"/>
    </row>
    <row r="75" spans="1:10" x14ac:dyDescent="0.25">
      <c r="A75" s="7" t="s">
        <v>26</v>
      </c>
      <c r="B75" s="2" t="s">
        <v>45</v>
      </c>
      <c r="C75" s="2" t="s">
        <v>12</v>
      </c>
      <c r="D75" s="2" t="s">
        <v>20</v>
      </c>
      <c r="E75" s="2" t="s">
        <v>29</v>
      </c>
      <c r="F75" s="2" t="s">
        <v>15</v>
      </c>
      <c r="G75" s="2" t="s">
        <v>23</v>
      </c>
      <c r="H75" s="2" t="s">
        <v>21</v>
      </c>
      <c r="I75" s="2" t="s">
        <v>18</v>
      </c>
      <c r="J75" s="2"/>
    </row>
    <row r="76" spans="1:10" x14ac:dyDescent="0.25">
      <c r="A76" s="7" t="s">
        <v>42</v>
      </c>
      <c r="B76" s="2" t="s">
        <v>45</v>
      </c>
      <c r="C76" s="2" t="s">
        <v>12</v>
      </c>
      <c r="D76" s="2" t="s">
        <v>28</v>
      </c>
      <c r="E76" s="2" t="s">
        <v>29</v>
      </c>
      <c r="F76" s="2" t="s">
        <v>15</v>
      </c>
      <c r="G76" s="2" t="s">
        <v>23</v>
      </c>
      <c r="H76" s="2" t="s">
        <v>21</v>
      </c>
      <c r="I76" s="2" t="s">
        <v>18</v>
      </c>
      <c r="J76" s="2"/>
    </row>
    <row r="77" spans="1:10" x14ac:dyDescent="0.25">
      <c r="A77" s="7" t="s">
        <v>10</v>
      </c>
      <c r="B77" s="2" t="s">
        <v>45</v>
      </c>
      <c r="C77" s="2" t="s">
        <v>12</v>
      </c>
      <c r="D77" s="2" t="s">
        <v>20</v>
      </c>
      <c r="E77" s="2" t="s">
        <v>29</v>
      </c>
      <c r="F77" s="2" t="s">
        <v>15</v>
      </c>
      <c r="G77" s="2" t="s">
        <v>23</v>
      </c>
      <c r="H77" s="2" t="s">
        <v>21</v>
      </c>
      <c r="I77" s="2" t="s">
        <v>18</v>
      </c>
      <c r="J77" s="2"/>
    </row>
    <row r="78" spans="1:10" x14ac:dyDescent="0.25">
      <c r="A78" s="7" t="s">
        <v>52</v>
      </c>
      <c r="B78" s="2" t="s">
        <v>45</v>
      </c>
      <c r="C78" s="2" t="s">
        <v>12</v>
      </c>
      <c r="D78" s="2" t="s">
        <v>20</v>
      </c>
      <c r="E78" s="2" t="s">
        <v>14</v>
      </c>
      <c r="F78" s="2" t="s">
        <v>15</v>
      </c>
      <c r="G78" s="2" t="s">
        <v>16</v>
      </c>
      <c r="H78" s="2" t="s">
        <v>21</v>
      </c>
      <c r="I78" s="2" t="s">
        <v>18</v>
      </c>
      <c r="J78" s="2" t="s">
        <v>88</v>
      </c>
    </row>
    <row r="79" spans="1:10" x14ac:dyDescent="0.25">
      <c r="A79" s="7" t="s">
        <v>26</v>
      </c>
      <c r="B79" s="2" t="s">
        <v>45</v>
      </c>
      <c r="C79" s="2" t="s">
        <v>27</v>
      </c>
      <c r="D79" s="2" t="s">
        <v>20</v>
      </c>
      <c r="E79" s="2" t="s">
        <v>22</v>
      </c>
      <c r="F79" s="2" t="s">
        <v>15</v>
      </c>
      <c r="G79" s="2" t="s">
        <v>47</v>
      </c>
      <c r="H79" s="2" t="s">
        <v>21</v>
      </c>
      <c r="I79" s="2" t="s">
        <v>24</v>
      </c>
      <c r="J79" s="2" t="s">
        <v>89</v>
      </c>
    </row>
    <row r="80" spans="1:10" ht="91.5" customHeight="1" x14ac:dyDescent="0.25">
      <c r="A80" s="4" t="s">
        <v>26</v>
      </c>
      <c r="B80" s="3" t="s">
        <v>90</v>
      </c>
      <c r="C80" s="3" t="s">
        <v>59</v>
      </c>
      <c r="D80" s="3" t="s">
        <v>28</v>
      </c>
      <c r="E80" s="3" t="s">
        <v>60</v>
      </c>
      <c r="F80" s="3" t="s">
        <v>30</v>
      </c>
      <c r="G80" s="3" t="s">
        <v>47</v>
      </c>
      <c r="H80" s="3" t="s">
        <v>21</v>
      </c>
      <c r="I80" s="3" t="s">
        <v>24</v>
      </c>
      <c r="J80" s="6" t="s">
        <v>91</v>
      </c>
    </row>
    <row r="81" spans="1:10" ht="37.15" customHeight="1" x14ac:dyDescent="0.25">
      <c r="A81" s="7" t="s">
        <v>40</v>
      </c>
      <c r="B81" s="2" t="s">
        <v>90</v>
      </c>
      <c r="C81" s="2" t="s">
        <v>27</v>
      </c>
      <c r="D81" s="2" t="s">
        <v>28</v>
      </c>
      <c r="E81" s="2" t="s">
        <v>92</v>
      </c>
      <c r="F81" s="2" t="s">
        <v>93</v>
      </c>
      <c r="G81" s="2" t="s">
        <v>23</v>
      </c>
      <c r="H81" s="2" t="s">
        <v>21</v>
      </c>
      <c r="I81" s="2" t="s">
        <v>40</v>
      </c>
      <c r="J81" s="1" t="s">
        <v>94</v>
      </c>
    </row>
    <row r="82" spans="1:10" ht="27.4" customHeight="1" x14ac:dyDescent="0.25">
      <c r="A82" s="7" t="s">
        <v>51</v>
      </c>
      <c r="B82" s="2" t="s">
        <v>90</v>
      </c>
      <c r="C82" s="2" t="s">
        <v>27</v>
      </c>
      <c r="D82" s="2" t="s">
        <v>20</v>
      </c>
      <c r="E82" s="2" t="s">
        <v>29</v>
      </c>
      <c r="F82" s="2" t="s">
        <v>93</v>
      </c>
      <c r="G82" s="2" t="s">
        <v>47</v>
      </c>
      <c r="H82" s="2" t="s">
        <v>17</v>
      </c>
      <c r="I82" s="2" t="s">
        <v>18</v>
      </c>
      <c r="J82" s="2"/>
    </row>
    <row r="83" spans="1:10" ht="75" x14ac:dyDescent="0.25">
      <c r="A83" s="7" t="s">
        <v>42</v>
      </c>
      <c r="B83" s="2" t="s">
        <v>90</v>
      </c>
      <c r="C83" s="2" t="s">
        <v>36</v>
      </c>
      <c r="D83" s="2" t="s">
        <v>13</v>
      </c>
      <c r="E83" s="2" t="s">
        <v>29</v>
      </c>
      <c r="F83" s="2" t="s">
        <v>15</v>
      </c>
      <c r="G83" s="2" t="s">
        <v>16</v>
      </c>
      <c r="H83" s="2" t="s">
        <v>21</v>
      </c>
      <c r="I83" s="2" t="s">
        <v>67</v>
      </c>
      <c r="J83" s="1" t="s">
        <v>95</v>
      </c>
    </row>
    <row r="84" spans="1:10" ht="162.4" customHeight="1" x14ac:dyDescent="0.25">
      <c r="A84" s="7" t="s">
        <v>48</v>
      </c>
      <c r="B84" s="2" t="s">
        <v>90</v>
      </c>
      <c r="C84" s="2" t="s">
        <v>59</v>
      </c>
      <c r="D84" s="2" t="s">
        <v>20</v>
      </c>
      <c r="E84" s="2" t="s">
        <v>60</v>
      </c>
      <c r="F84" s="2" t="s">
        <v>61</v>
      </c>
      <c r="G84" s="2" t="s">
        <v>47</v>
      </c>
      <c r="H84" s="2" t="s">
        <v>37</v>
      </c>
      <c r="I84" s="2" t="s">
        <v>18</v>
      </c>
      <c r="J84" s="1" t="s">
        <v>96</v>
      </c>
    </row>
    <row r="85" spans="1:10" ht="39" customHeight="1" x14ac:dyDescent="0.25">
      <c r="A85" s="7" t="s">
        <v>52</v>
      </c>
      <c r="B85" s="2" t="s">
        <v>90</v>
      </c>
      <c r="C85" s="2" t="s">
        <v>12</v>
      </c>
      <c r="D85" s="2" t="s">
        <v>20</v>
      </c>
      <c r="E85" s="2" t="s">
        <v>29</v>
      </c>
      <c r="F85" s="2" t="s">
        <v>15</v>
      </c>
      <c r="G85" s="2" t="s">
        <v>23</v>
      </c>
      <c r="H85" s="2" t="s">
        <v>17</v>
      </c>
      <c r="I85" s="2" t="s">
        <v>18</v>
      </c>
      <c r="J85" s="1" t="s">
        <v>97</v>
      </c>
    </row>
    <row r="86" spans="1:10" ht="120" x14ac:dyDescent="0.25">
      <c r="A86" s="7" t="s">
        <v>19</v>
      </c>
      <c r="B86" s="2" t="s">
        <v>90</v>
      </c>
      <c r="C86" s="2" t="s">
        <v>12</v>
      </c>
      <c r="D86" s="2" t="s">
        <v>28</v>
      </c>
      <c r="E86" s="2" t="s">
        <v>29</v>
      </c>
      <c r="F86" s="2" t="s">
        <v>30</v>
      </c>
      <c r="G86" s="2" t="s">
        <v>23</v>
      </c>
      <c r="H86" s="2" t="s">
        <v>21</v>
      </c>
      <c r="I86" s="2" t="s">
        <v>24</v>
      </c>
      <c r="J86" s="1" t="s">
        <v>98</v>
      </c>
    </row>
    <row r="87" spans="1:10" x14ac:dyDescent="0.25">
      <c r="A87" s="7" t="s">
        <v>40</v>
      </c>
      <c r="B87" s="2" t="s">
        <v>90</v>
      </c>
      <c r="C87" s="2" t="s">
        <v>59</v>
      </c>
      <c r="D87" s="2" t="s">
        <v>40</v>
      </c>
      <c r="E87" s="2" t="s">
        <v>22</v>
      </c>
      <c r="F87" s="2" t="s">
        <v>40</v>
      </c>
      <c r="G87" s="2" t="s">
        <v>47</v>
      </c>
      <c r="H87" s="2" t="s">
        <v>21</v>
      </c>
      <c r="I87" s="2" t="s">
        <v>24</v>
      </c>
      <c r="J87" s="2"/>
    </row>
    <row r="88" spans="1:10" x14ac:dyDescent="0.25">
      <c r="A88" s="7" t="s">
        <v>10</v>
      </c>
      <c r="B88" s="2" t="s">
        <v>99</v>
      </c>
      <c r="C88" s="2" t="s">
        <v>12</v>
      </c>
      <c r="D88" s="2" t="s">
        <v>20</v>
      </c>
      <c r="E88" s="2" t="s">
        <v>29</v>
      </c>
      <c r="F88" s="2" t="s">
        <v>15</v>
      </c>
      <c r="G88" s="2" t="s">
        <v>47</v>
      </c>
      <c r="H88" s="2" t="s">
        <v>37</v>
      </c>
      <c r="I88" s="2" t="s">
        <v>24</v>
      </c>
      <c r="J88" s="2"/>
    </row>
    <row r="89" spans="1:10" ht="30" x14ac:dyDescent="0.25">
      <c r="A89" s="7" t="s">
        <v>10</v>
      </c>
      <c r="B89" s="2" t="s">
        <v>99</v>
      </c>
      <c r="C89" s="2" t="s">
        <v>12</v>
      </c>
      <c r="D89" s="2" t="s">
        <v>28</v>
      </c>
      <c r="E89" s="2" t="s">
        <v>29</v>
      </c>
      <c r="F89" s="2" t="s">
        <v>15</v>
      </c>
      <c r="G89" s="2" t="s">
        <v>16</v>
      </c>
      <c r="H89" s="2" t="s">
        <v>31</v>
      </c>
      <c r="I89" s="2" t="s">
        <v>40</v>
      </c>
      <c r="J89" s="1" t="s">
        <v>100</v>
      </c>
    </row>
    <row r="90" spans="1:10" x14ac:dyDescent="0.25">
      <c r="A90" s="7" t="s">
        <v>10</v>
      </c>
      <c r="B90" s="2" t="s">
        <v>99</v>
      </c>
      <c r="C90" s="2" t="s">
        <v>12</v>
      </c>
      <c r="D90" s="2" t="s">
        <v>13</v>
      </c>
      <c r="E90" s="2" t="s">
        <v>14</v>
      </c>
      <c r="F90" s="2" t="s">
        <v>15</v>
      </c>
      <c r="G90" s="2" t="s">
        <v>23</v>
      </c>
      <c r="H90" s="2" t="s">
        <v>21</v>
      </c>
      <c r="I90" s="2" t="s">
        <v>18</v>
      </c>
      <c r="J90" s="2"/>
    </row>
    <row r="91" spans="1:10" x14ac:dyDescent="0.25">
      <c r="A91" s="7" t="s">
        <v>10</v>
      </c>
      <c r="B91" s="2" t="s">
        <v>99</v>
      </c>
      <c r="C91" s="2" t="s">
        <v>59</v>
      </c>
      <c r="D91" s="2" t="s">
        <v>28</v>
      </c>
      <c r="E91" s="2" t="s">
        <v>22</v>
      </c>
      <c r="F91" s="2" t="s">
        <v>30</v>
      </c>
      <c r="G91" s="2" t="s">
        <v>23</v>
      </c>
      <c r="H91" s="2" t="s">
        <v>37</v>
      </c>
      <c r="I91" s="2" t="s">
        <v>24</v>
      </c>
      <c r="J91" s="2"/>
    </row>
    <row r="92" spans="1:10" x14ac:dyDescent="0.25">
      <c r="A92" s="7" t="s">
        <v>80</v>
      </c>
      <c r="B92" s="2" t="s">
        <v>101</v>
      </c>
      <c r="C92" s="2" t="s">
        <v>12</v>
      </c>
      <c r="D92" s="2" t="s">
        <v>40</v>
      </c>
      <c r="E92" s="2" t="s">
        <v>14</v>
      </c>
      <c r="F92" s="2" t="s">
        <v>15</v>
      </c>
      <c r="G92" s="2" t="s">
        <v>16</v>
      </c>
      <c r="H92" s="2" t="s">
        <v>17</v>
      </c>
      <c r="I92" s="2" t="s">
        <v>40</v>
      </c>
      <c r="J92" s="2"/>
    </row>
    <row r="93" spans="1:10" x14ac:dyDescent="0.25">
      <c r="A93" s="7" t="s">
        <v>44</v>
      </c>
      <c r="B93" s="2" t="s">
        <v>102</v>
      </c>
      <c r="C93" s="2" t="s">
        <v>59</v>
      </c>
      <c r="D93" s="2" t="s">
        <v>20</v>
      </c>
      <c r="E93" s="2" t="s">
        <v>29</v>
      </c>
      <c r="F93" s="2" t="s">
        <v>15</v>
      </c>
      <c r="G93" s="2" t="s">
        <v>47</v>
      </c>
      <c r="H93" s="2" t="s">
        <v>21</v>
      </c>
      <c r="I93" s="2" t="s">
        <v>18</v>
      </c>
      <c r="J93" s="2"/>
    </row>
    <row r="94" spans="1:10" x14ac:dyDescent="0.25">
      <c r="A94" s="7" t="s">
        <v>52</v>
      </c>
      <c r="B94" s="2" t="s">
        <v>103</v>
      </c>
      <c r="C94" s="2" t="s">
        <v>27</v>
      </c>
      <c r="D94" s="2" t="s">
        <v>28</v>
      </c>
      <c r="E94" s="2" t="s">
        <v>22</v>
      </c>
      <c r="F94" s="2" t="s">
        <v>93</v>
      </c>
      <c r="G94" s="2" t="s">
        <v>40</v>
      </c>
      <c r="H94" s="2" t="s">
        <v>21</v>
      </c>
      <c r="I94" s="2" t="s">
        <v>18</v>
      </c>
      <c r="J94" s="2"/>
    </row>
    <row r="95" spans="1:10" x14ac:dyDescent="0.25">
      <c r="A95" s="7" t="s">
        <v>26</v>
      </c>
      <c r="B95" s="2" t="s">
        <v>74</v>
      </c>
      <c r="C95" s="2" t="s">
        <v>12</v>
      </c>
      <c r="D95" s="2" t="s">
        <v>28</v>
      </c>
      <c r="E95" s="2" t="s">
        <v>29</v>
      </c>
      <c r="F95" s="2" t="s">
        <v>15</v>
      </c>
      <c r="G95" s="2" t="s">
        <v>23</v>
      </c>
      <c r="H95" s="2" t="s">
        <v>21</v>
      </c>
      <c r="I95" s="2" t="s">
        <v>24</v>
      </c>
      <c r="J95" s="2"/>
    </row>
    <row r="96" spans="1:10" x14ac:dyDescent="0.25">
      <c r="A96" s="7" t="s">
        <v>84</v>
      </c>
      <c r="B96" s="2" t="s">
        <v>74</v>
      </c>
      <c r="C96" s="2" t="s">
        <v>36</v>
      </c>
      <c r="D96" s="2" t="s">
        <v>13</v>
      </c>
      <c r="E96" s="2" t="s">
        <v>14</v>
      </c>
      <c r="F96" s="2" t="s">
        <v>15</v>
      </c>
      <c r="G96" s="2" t="s">
        <v>16</v>
      </c>
      <c r="H96" s="2" t="s">
        <v>21</v>
      </c>
      <c r="I96" s="2" t="s">
        <v>18</v>
      </c>
      <c r="J96" s="2"/>
    </row>
    <row r="97" spans="1:10" x14ac:dyDescent="0.25">
      <c r="A97" s="7" t="s">
        <v>44</v>
      </c>
      <c r="B97" s="2" t="s">
        <v>103</v>
      </c>
      <c r="C97" s="2" t="s">
        <v>12</v>
      </c>
      <c r="D97" s="2" t="s">
        <v>40</v>
      </c>
      <c r="E97" s="2" t="s">
        <v>29</v>
      </c>
      <c r="F97" s="2" t="s">
        <v>15</v>
      </c>
      <c r="G97" s="2" t="s">
        <v>23</v>
      </c>
      <c r="H97" s="2" t="s">
        <v>21</v>
      </c>
      <c r="I97" s="2" t="s">
        <v>40</v>
      </c>
      <c r="J97" s="2"/>
    </row>
    <row r="98" spans="1:10" x14ac:dyDescent="0.25">
      <c r="A98" s="7" t="s">
        <v>52</v>
      </c>
      <c r="B98" s="2" t="s">
        <v>103</v>
      </c>
      <c r="C98" s="2" t="s">
        <v>12</v>
      </c>
      <c r="D98" s="2" t="s">
        <v>40</v>
      </c>
      <c r="E98" s="2" t="s">
        <v>29</v>
      </c>
      <c r="F98" s="2" t="s">
        <v>15</v>
      </c>
      <c r="G98" s="2" t="s">
        <v>23</v>
      </c>
      <c r="H98" s="2" t="s">
        <v>21</v>
      </c>
      <c r="I98" s="2" t="s">
        <v>24</v>
      </c>
      <c r="J98" s="2"/>
    </row>
    <row r="99" spans="1:10" x14ac:dyDescent="0.25">
      <c r="A99" s="7" t="s">
        <v>10</v>
      </c>
      <c r="B99" s="2" t="s">
        <v>103</v>
      </c>
      <c r="C99" s="2" t="s">
        <v>27</v>
      </c>
      <c r="D99" s="2" t="s">
        <v>20</v>
      </c>
      <c r="E99" s="2" t="s">
        <v>29</v>
      </c>
      <c r="F99" s="2" t="s">
        <v>15</v>
      </c>
      <c r="G99" s="2" t="s">
        <v>23</v>
      </c>
      <c r="H99" s="2" t="s">
        <v>21</v>
      </c>
      <c r="I99" s="2" t="s">
        <v>18</v>
      </c>
      <c r="J99" s="2"/>
    </row>
    <row r="100" spans="1:10" x14ac:dyDescent="0.25">
      <c r="A100" s="7" t="s">
        <v>10</v>
      </c>
      <c r="B100" s="2" t="s">
        <v>90</v>
      </c>
      <c r="C100" s="2" t="s">
        <v>12</v>
      </c>
      <c r="D100" s="2" t="s">
        <v>28</v>
      </c>
      <c r="E100" s="2" t="s">
        <v>29</v>
      </c>
      <c r="F100" s="2" t="s">
        <v>15</v>
      </c>
      <c r="G100" s="2" t="s">
        <v>23</v>
      </c>
      <c r="H100" s="2" t="s">
        <v>17</v>
      </c>
      <c r="I100" s="2" t="s">
        <v>32</v>
      </c>
      <c r="J100" s="2"/>
    </row>
    <row r="101" spans="1:10" x14ac:dyDescent="0.25">
      <c r="A101" s="7" t="s">
        <v>40</v>
      </c>
      <c r="B101" s="2" t="s">
        <v>72</v>
      </c>
      <c r="C101" s="2" t="s">
        <v>27</v>
      </c>
      <c r="D101" s="2" t="s">
        <v>20</v>
      </c>
      <c r="E101" s="2" t="s">
        <v>29</v>
      </c>
      <c r="F101" s="2" t="s">
        <v>15</v>
      </c>
      <c r="G101" s="2" t="s">
        <v>47</v>
      </c>
      <c r="H101" s="2" t="s">
        <v>21</v>
      </c>
      <c r="I101" s="2" t="s">
        <v>40</v>
      </c>
      <c r="J101" s="2" t="s">
        <v>104</v>
      </c>
    </row>
    <row r="102" spans="1:10" x14ac:dyDescent="0.25">
      <c r="A102" s="7" t="s">
        <v>10</v>
      </c>
      <c r="B102" s="2" t="s">
        <v>72</v>
      </c>
      <c r="C102" s="2" t="s">
        <v>36</v>
      </c>
      <c r="D102" s="2" t="s">
        <v>20</v>
      </c>
      <c r="E102" s="2" t="s">
        <v>14</v>
      </c>
      <c r="F102" s="2" t="s">
        <v>93</v>
      </c>
      <c r="G102" s="2" t="s">
        <v>16</v>
      </c>
      <c r="H102" s="2" t="s">
        <v>21</v>
      </c>
      <c r="I102" s="2" t="s">
        <v>24</v>
      </c>
      <c r="J102" s="2"/>
    </row>
    <row r="103" spans="1:10" x14ac:dyDescent="0.25">
      <c r="A103" s="7" t="s">
        <v>42</v>
      </c>
      <c r="B103" s="2" t="s">
        <v>72</v>
      </c>
      <c r="C103" s="2" t="s">
        <v>27</v>
      </c>
      <c r="D103" s="2" t="s">
        <v>20</v>
      </c>
      <c r="E103" s="2" t="s">
        <v>29</v>
      </c>
      <c r="F103" s="2" t="s">
        <v>15</v>
      </c>
      <c r="G103" s="2" t="s">
        <v>23</v>
      </c>
      <c r="H103" s="2" t="s">
        <v>21</v>
      </c>
      <c r="I103" s="2" t="s">
        <v>18</v>
      </c>
      <c r="J103" s="2"/>
    </row>
    <row r="104" spans="1:10" x14ac:dyDescent="0.25">
      <c r="A104" s="7" t="s">
        <v>84</v>
      </c>
      <c r="B104" s="2" t="s">
        <v>72</v>
      </c>
      <c r="C104" s="2" t="s">
        <v>27</v>
      </c>
      <c r="D104" s="2" t="s">
        <v>20</v>
      </c>
      <c r="E104" s="2" t="s">
        <v>29</v>
      </c>
      <c r="F104" s="2" t="s">
        <v>15</v>
      </c>
      <c r="G104" s="2" t="s">
        <v>23</v>
      </c>
      <c r="H104" s="2" t="s">
        <v>21</v>
      </c>
      <c r="I104" s="2" t="s">
        <v>24</v>
      </c>
      <c r="J104" s="2"/>
    </row>
    <row r="105" spans="1:10" x14ac:dyDescent="0.25">
      <c r="A105" s="7" t="s">
        <v>26</v>
      </c>
      <c r="B105" s="2" t="s">
        <v>11</v>
      </c>
      <c r="C105" s="2" t="s">
        <v>59</v>
      </c>
      <c r="D105" s="2" t="s">
        <v>28</v>
      </c>
      <c r="E105" s="2" t="s">
        <v>22</v>
      </c>
      <c r="F105" s="2" t="s">
        <v>30</v>
      </c>
      <c r="G105" s="2" t="s">
        <v>105</v>
      </c>
      <c r="H105" s="2" t="s">
        <v>21</v>
      </c>
      <c r="I105" s="2" t="s">
        <v>32</v>
      </c>
      <c r="J105" s="2" t="s">
        <v>106</v>
      </c>
    </row>
    <row r="106" spans="1:10" x14ac:dyDescent="0.25">
      <c r="A106" s="7" t="s">
        <v>52</v>
      </c>
      <c r="B106" s="2" t="s">
        <v>11</v>
      </c>
      <c r="C106" s="2" t="s">
        <v>12</v>
      </c>
      <c r="D106" s="2" t="s">
        <v>40</v>
      </c>
      <c r="E106" s="2" t="s">
        <v>29</v>
      </c>
      <c r="F106" s="2" t="s">
        <v>15</v>
      </c>
      <c r="G106" s="2" t="s">
        <v>23</v>
      </c>
      <c r="H106" s="2" t="s">
        <v>17</v>
      </c>
      <c r="I106" s="2" t="s">
        <v>18</v>
      </c>
      <c r="J106" s="2"/>
    </row>
    <row r="107" spans="1:10" x14ac:dyDescent="0.25">
      <c r="A107" s="7" t="s">
        <v>19</v>
      </c>
      <c r="B107" s="2" t="s">
        <v>11</v>
      </c>
      <c r="C107" s="2" t="s">
        <v>27</v>
      </c>
      <c r="D107" s="2" t="s">
        <v>28</v>
      </c>
      <c r="E107" s="2" t="s">
        <v>22</v>
      </c>
      <c r="F107" s="2" t="s">
        <v>30</v>
      </c>
      <c r="G107" s="2" t="s">
        <v>47</v>
      </c>
      <c r="H107" s="2" t="s">
        <v>31</v>
      </c>
      <c r="I107" s="2" t="s">
        <v>24</v>
      </c>
      <c r="J107" s="2"/>
    </row>
    <row r="108" spans="1:10" x14ac:dyDescent="0.25">
      <c r="A108" s="7" t="s">
        <v>26</v>
      </c>
      <c r="B108" s="2" t="s">
        <v>11</v>
      </c>
      <c r="C108" s="2" t="s">
        <v>12</v>
      </c>
      <c r="D108" s="2" t="s">
        <v>40</v>
      </c>
      <c r="E108" s="2" t="s">
        <v>29</v>
      </c>
      <c r="F108" s="2" t="s">
        <v>15</v>
      </c>
      <c r="G108" s="2" t="s">
        <v>16</v>
      </c>
      <c r="H108" s="2" t="s">
        <v>21</v>
      </c>
      <c r="I108" s="2" t="s">
        <v>40</v>
      </c>
      <c r="J108" s="2"/>
    </row>
    <row r="109" spans="1:10" x14ac:dyDescent="0.25">
      <c r="A109" s="7" t="s">
        <v>10</v>
      </c>
      <c r="B109" s="2" t="s">
        <v>11</v>
      </c>
      <c r="C109" s="2" t="s">
        <v>27</v>
      </c>
      <c r="D109" s="2" t="s">
        <v>40</v>
      </c>
      <c r="E109" s="2" t="s">
        <v>29</v>
      </c>
      <c r="F109" s="2" t="s">
        <v>15</v>
      </c>
      <c r="G109" s="2" t="s">
        <v>23</v>
      </c>
      <c r="H109" s="2" t="s">
        <v>21</v>
      </c>
      <c r="I109" s="2" t="s">
        <v>24</v>
      </c>
      <c r="J109" s="2"/>
    </row>
    <row r="110" spans="1:10" x14ac:dyDescent="0.25">
      <c r="A110" s="7" t="s">
        <v>10</v>
      </c>
      <c r="B110" s="2" t="s">
        <v>11</v>
      </c>
      <c r="C110" s="2" t="s">
        <v>36</v>
      </c>
      <c r="D110" s="2" t="s">
        <v>13</v>
      </c>
      <c r="E110" s="2" t="s">
        <v>14</v>
      </c>
      <c r="F110" s="2" t="s">
        <v>15</v>
      </c>
      <c r="G110" s="2" t="s">
        <v>16</v>
      </c>
      <c r="H110" s="2" t="s">
        <v>17</v>
      </c>
      <c r="I110" s="2" t="s">
        <v>67</v>
      </c>
      <c r="J110" s="2"/>
    </row>
    <row r="111" spans="1:10" x14ac:dyDescent="0.25">
      <c r="A111" s="7" t="s">
        <v>10</v>
      </c>
      <c r="B111" s="2" t="s">
        <v>103</v>
      </c>
      <c r="C111" s="2" t="s">
        <v>12</v>
      </c>
      <c r="D111" s="2" t="s">
        <v>20</v>
      </c>
      <c r="E111" s="2" t="s">
        <v>29</v>
      </c>
      <c r="F111" s="2" t="s">
        <v>15</v>
      </c>
      <c r="G111" s="2" t="s">
        <v>23</v>
      </c>
      <c r="H111" s="2" t="s">
        <v>21</v>
      </c>
      <c r="I111" s="2" t="s">
        <v>18</v>
      </c>
      <c r="J111" s="2"/>
    </row>
    <row r="112" spans="1:10" x14ac:dyDescent="0.25">
      <c r="A112" s="7" t="s">
        <v>10</v>
      </c>
      <c r="B112" s="2" t="s">
        <v>103</v>
      </c>
      <c r="C112" s="2" t="s">
        <v>27</v>
      </c>
      <c r="D112" s="2" t="s">
        <v>20</v>
      </c>
      <c r="E112" s="2" t="s">
        <v>29</v>
      </c>
      <c r="F112" s="2" t="s">
        <v>15</v>
      </c>
      <c r="G112" s="2" t="s">
        <v>23</v>
      </c>
      <c r="H112" s="2" t="s">
        <v>21</v>
      </c>
      <c r="I112" s="2" t="s">
        <v>24</v>
      </c>
      <c r="J112" s="2"/>
    </row>
    <row r="113" spans="1:10" x14ac:dyDescent="0.25">
      <c r="A113" s="7" t="s">
        <v>10</v>
      </c>
      <c r="B113" s="2" t="s">
        <v>103</v>
      </c>
      <c r="C113" s="2" t="s">
        <v>27</v>
      </c>
      <c r="D113" s="2" t="s">
        <v>28</v>
      </c>
      <c r="E113" s="2" t="s">
        <v>22</v>
      </c>
      <c r="F113" s="2" t="s">
        <v>30</v>
      </c>
      <c r="G113" s="2" t="s">
        <v>47</v>
      </c>
      <c r="H113" s="2" t="s">
        <v>21</v>
      </c>
      <c r="I113" s="2" t="s">
        <v>40</v>
      </c>
      <c r="J113" s="1"/>
    </row>
    <row r="114" spans="1:10" x14ac:dyDescent="0.25">
      <c r="A114" s="7" t="s">
        <v>40</v>
      </c>
      <c r="B114" s="2" t="s">
        <v>40</v>
      </c>
      <c r="C114" s="2" t="s">
        <v>40</v>
      </c>
      <c r="D114" s="2" t="s">
        <v>39</v>
      </c>
      <c r="E114" s="2" t="s">
        <v>92</v>
      </c>
      <c r="F114" s="2" t="s">
        <v>107</v>
      </c>
      <c r="G114" s="2" t="s">
        <v>108</v>
      </c>
      <c r="H114" s="2" t="s">
        <v>109</v>
      </c>
      <c r="I114" s="2" t="s">
        <v>54</v>
      </c>
      <c r="J114" s="1"/>
    </row>
    <row r="115" spans="1:10" ht="30" x14ac:dyDescent="0.25">
      <c r="A115" s="7" t="s">
        <v>44</v>
      </c>
      <c r="B115" s="2" t="s">
        <v>110</v>
      </c>
      <c r="C115" s="2" t="s">
        <v>36</v>
      </c>
      <c r="D115" s="2" t="s">
        <v>13</v>
      </c>
      <c r="E115" s="2" t="s">
        <v>14</v>
      </c>
      <c r="F115" s="2" t="s">
        <v>15</v>
      </c>
      <c r="G115" s="2" t="s">
        <v>23</v>
      </c>
      <c r="H115" s="2" t="s">
        <v>37</v>
      </c>
      <c r="I115" s="2" t="s">
        <v>24</v>
      </c>
      <c r="J115" s="1" t="s">
        <v>111</v>
      </c>
    </row>
    <row r="116" spans="1:10" x14ac:dyDescent="0.25">
      <c r="A116" s="7" t="s">
        <v>44</v>
      </c>
      <c r="B116" s="2" t="s">
        <v>112</v>
      </c>
      <c r="C116" s="2" t="s">
        <v>12</v>
      </c>
      <c r="D116" s="2" t="s">
        <v>20</v>
      </c>
      <c r="E116" s="2" t="s">
        <v>29</v>
      </c>
      <c r="F116" s="2" t="s">
        <v>15</v>
      </c>
      <c r="G116" s="2" t="s">
        <v>23</v>
      </c>
      <c r="H116" s="2" t="s">
        <v>40</v>
      </c>
      <c r="I116" s="2" t="s">
        <v>54</v>
      </c>
      <c r="J116" s="1"/>
    </row>
    <row r="117" spans="1:10" x14ac:dyDescent="0.25">
      <c r="A117" s="7" t="s">
        <v>19</v>
      </c>
      <c r="B117" s="2" t="s">
        <v>112</v>
      </c>
      <c r="C117" s="2" t="s">
        <v>36</v>
      </c>
      <c r="D117" s="2" t="s">
        <v>40</v>
      </c>
      <c r="E117" s="2" t="s">
        <v>14</v>
      </c>
      <c r="F117" s="2" t="s">
        <v>15</v>
      </c>
      <c r="G117" s="2" t="s">
        <v>113</v>
      </c>
      <c r="H117" s="2" t="s">
        <v>17</v>
      </c>
      <c r="I117" s="2" t="s">
        <v>18</v>
      </c>
      <c r="J117" s="1"/>
    </row>
    <row r="118" spans="1:10" ht="75" x14ac:dyDescent="0.25">
      <c r="A118" s="7" t="s">
        <v>26</v>
      </c>
      <c r="B118" s="2" t="s">
        <v>114</v>
      </c>
      <c r="C118" s="2" t="s">
        <v>27</v>
      </c>
      <c r="D118" s="2" t="s">
        <v>28</v>
      </c>
      <c r="E118" s="2" t="s">
        <v>22</v>
      </c>
      <c r="F118" s="2" t="s">
        <v>30</v>
      </c>
      <c r="G118" s="2" t="s">
        <v>47</v>
      </c>
      <c r="H118" s="2" t="s">
        <v>31</v>
      </c>
      <c r="I118" s="2" t="s">
        <v>24</v>
      </c>
      <c r="J118" s="1" t="s">
        <v>115</v>
      </c>
    </row>
    <row r="119" spans="1:10" ht="195" x14ac:dyDescent="0.25">
      <c r="A119" s="7" t="s">
        <v>50</v>
      </c>
      <c r="B119" s="2" t="s">
        <v>114</v>
      </c>
      <c r="C119" s="2" t="s">
        <v>59</v>
      </c>
      <c r="D119" s="2" t="s">
        <v>28</v>
      </c>
      <c r="E119" s="2" t="s">
        <v>22</v>
      </c>
      <c r="F119" s="2" t="s">
        <v>61</v>
      </c>
      <c r="G119" s="2" t="s">
        <v>108</v>
      </c>
      <c r="H119" s="2" t="s">
        <v>31</v>
      </c>
      <c r="I119" s="2" t="s">
        <v>24</v>
      </c>
      <c r="J119" s="1" t="s">
        <v>116</v>
      </c>
    </row>
    <row r="120" spans="1:10" ht="90" x14ac:dyDescent="0.25">
      <c r="A120" s="7" t="s">
        <v>51</v>
      </c>
      <c r="B120" s="2" t="s">
        <v>114</v>
      </c>
      <c r="C120" s="2" t="s">
        <v>27</v>
      </c>
      <c r="D120" s="2" t="s">
        <v>28</v>
      </c>
      <c r="E120" s="2" t="s">
        <v>22</v>
      </c>
      <c r="F120" s="2" t="s">
        <v>15</v>
      </c>
      <c r="G120" s="2" t="s">
        <v>47</v>
      </c>
      <c r="H120" s="2" t="s">
        <v>21</v>
      </c>
      <c r="I120" s="2" t="s">
        <v>24</v>
      </c>
      <c r="J120" s="1" t="s">
        <v>117</v>
      </c>
    </row>
    <row r="121" spans="1:10" ht="60" x14ac:dyDescent="0.25">
      <c r="A121" s="7" t="s">
        <v>19</v>
      </c>
      <c r="B121" s="2" t="s">
        <v>118</v>
      </c>
      <c r="C121" s="2" t="s">
        <v>12</v>
      </c>
      <c r="D121" s="2" t="s">
        <v>28</v>
      </c>
      <c r="E121" s="2" t="s">
        <v>29</v>
      </c>
      <c r="F121" s="2" t="s">
        <v>15</v>
      </c>
      <c r="G121" s="2" t="s">
        <v>23</v>
      </c>
      <c r="H121" s="2" t="s">
        <v>37</v>
      </c>
      <c r="I121" s="2" t="s">
        <v>24</v>
      </c>
      <c r="J121" s="1" t="s">
        <v>119</v>
      </c>
    </row>
    <row r="122" spans="1:10" x14ac:dyDescent="0.25">
      <c r="A122" s="7" t="s">
        <v>40</v>
      </c>
      <c r="B122" s="2" t="s">
        <v>85</v>
      </c>
      <c r="C122" s="2" t="s">
        <v>27</v>
      </c>
      <c r="D122" s="2" t="s">
        <v>28</v>
      </c>
      <c r="E122" s="2" t="s">
        <v>22</v>
      </c>
      <c r="F122" s="2" t="s">
        <v>93</v>
      </c>
      <c r="G122" s="2" t="s">
        <v>47</v>
      </c>
      <c r="H122" s="2" t="s">
        <v>21</v>
      </c>
      <c r="I122" s="2" t="s">
        <v>24</v>
      </c>
      <c r="J122" s="1"/>
    </row>
    <row r="123" spans="1:10" ht="105" x14ac:dyDescent="0.25">
      <c r="A123" s="7" t="s">
        <v>50</v>
      </c>
      <c r="B123" s="2" t="s">
        <v>85</v>
      </c>
      <c r="C123" s="2" t="s">
        <v>27</v>
      </c>
      <c r="D123" s="2" t="s">
        <v>28</v>
      </c>
      <c r="E123" s="2" t="s">
        <v>22</v>
      </c>
      <c r="F123" s="2" t="s">
        <v>30</v>
      </c>
      <c r="G123" s="2" t="s">
        <v>23</v>
      </c>
      <c r="H123" s="2" t="s">
        <v>21</v>
      </c>
      <c r="I123" s="2" t="s">
        <v>24</v>
      </c>
      <c r="J123" s="1" t="s">
        <v>120</v>
      </c>
    </row>
    <row r="124" spans="1:10" ht="75" x14ac:dyDescent="0.25">
      <c r="A124" s="7" t="s">
        <v>41</v>
      </c>
      <c r="B124" s="2" t="s">
        <v>11</v>
      </c>
      <c r="C124" s="2" t="s">
        <v>27</v>
      </c>
      <c r="D124" s="2" t="s">
        <v>40</v>
      </c>
      <c r="E124" s="2" t="s">
        <v>29</v>
      </c>
      <c r="F124" s="2" t="s">
        <v>15</v>
      </c>
      <c r="G124" s="2" t="s">
        <v>23</v>
      </c>
      <c r="H124" s="2" t="s">
        <v>21</v>
      </c>
      <c r="I124" s="2" t="s">
        <v>18</v>
      </c>
      <c r="J124" s="1" t="s">
        <v>121</v>
      </c>
    </row>
    <row r="125" spans="1:10" ht="60" x14ac:dyDescent="0.25">
      <c r="A125" s="7" t="s">
        <v>10</v>
      </c>
      <c r="B125" s="2" t="s">
        <v>85</v>
      </c>
      <c r="C125" s="2" t="s">
        <v>27</v>
      </c>
      <c r="D125" s="2" t="s">
        <v>46</v>
      </c>
      <c r="E125" s="2" t="s">
        <v>22</v>
      </c>
      <c r="F125" s="2" t="s">
        <v>15</v>
      </c>
      <c r="G125" s="2" t="s">
        <v>47</v>
      </c>
      <c r="H125" s="2" t="s">
        <v>21</v>
      </c>
      <c r="I125" s="2" t="s">
        <v>18</v>
      </c>
      <c r="J125" s="1" t="s">
        <v>122</v>
      </c>
    </row>
    <row r="126" spans="1:10" x14ac:dyDescent="0.25">
      <c r="A126" s="7" t="s">
        <v>10</v>
      </c>
      <c r="B126" s="2" t="s">
        <v>85</v>
      </c>
      <c r="C126" s="2" t="s">
        <v>12</v>
      </c>
      <c r="D126" s="2" t="s">
        <v>20</v>
      </c>
      <c r="E126" s="2" t="s">
        <v>29</v>
      </c>
      <c r="F126" s="2" t="s">
        <v>15</v>
      </c>
      <c r="G126" s="2" t="s">
        <v>23</v>
      </c>
      <c r="H126" s="2" t="s">
        <v>21</v>
      </c>
      <c r="I126" s="2" t="s">
        <v>18</v>
      </c>
      <c r="J126" s="1" t="s">
        <v>123</v>
      </c>
    </row>
    <row r="127" spans="1:10" ht="60" x14ac:dyDescent="0.25">
      <c r="A127" s="7" t="s">
        <v>84</v>
      </c>
      <c r="B127" s="2" t="s">
        <v>118</v>
      </c>
      <c r="C127" s="2" t="s">
        <v>12</v>
      </c>
      <c r="D127" s="2" t="s">
        <v>13</v>
      </c>
      <c r="E127" s="2" t="s">
        <v>29</v>
      </c>
      <c r="F127" s="2" t="s">
        <v>15</v>
      </c>
      <c r="G127" s="2" t="s">
        <v>47</v>
      </c>
      <c r="H127" s="2" t="s">
        <v>21</v>
      </c>
      <c r="I127" s="2" t="s">
        <v>24</v>
      </c>
      <c r="J127" s="1" t="s">
        <v>124</v>
      </c>
    </row>
    <row r="128" spans="1:10" ht="60" x14ac:dyDescent="0.25">
      <c r="A128" s="7" t="s">
        <v>84</v>
      </c>
      <c r="B128" s="2" t="s">
        <v>112</v>
      </c>
      <c r="C128" s="2" t="s">
        <v>12</v>
      </c>
      <c r="D128" s="2" t="s">
        <v>46</v>
      </c>
      <c r="E128" s="2" t="s">
        <v>29</v>
      </c>
      <c r="F128" s="2" t="s">
        <v>15</v>
      </c>
      <c r="G128" s="2" t="s">
        <v>16</v>
      </c>
      <c r="H128" s="2" t="s">
        <v>21</v>
      </c>
      <c r="I128" s="2" t="s">
        <v>18</v>
      </c>
      <c r="J128" s="1" t="s">
        <v>125</v>
      </c>
    </row>
    <row r="129" spans="1:10" x14ac:dyDescent="0.25">
      <c r="A129" s="7" t="s">
        <v>44</v>
      </c>
      <c r="B129" s="2" t="s">
        <v>45</v>
      </c>
      <c r="C129" s="2" t="s">
        <v>36</v>
      </c>
      <c r="D129" s="2" t="s">
        <v>13</v>
      </c>
      <c r="E129" s="2" t="s">
        <v>14</v>
      </c>
      <c r="F129" s="2" t="s">
        <v>15</v>
      </c>
      <c r="G129" s="2" t="s">
        <v>113</v>
      </c>
      <c r="H129" s="2" t="s">
        <v>17</v>
      </c>
      <c r="I129" s="2" t="s">
        <v>67</v>
      </c>
      <c r="J129" s="1" t="s">
        <v>126</v>
      </c>
    </row>
    <row r="130" spans="1:10" ht="180" x14ac:dyDescent="0.25">
      <c r="A130" s="7" t="s">
        <v>44</v>
      </c>
      <c r="B130" s="2" t="s">
        <v>90</v>
      </c>
      <c r="C130" s="2" t="s">
        <v>59</v>
      </c>
      <c r="D130" s="2" t="s">
        <v>46</v>
      </c>
      <c r="E130" s="2" t="s">
        <v>60</v>
      </c>
      <c r="F130" s="2" t="s">
        <v>30</v>
      </c>
      <c r="G130" s="2" t="s">
        <v>105</v>
      </c>
      <c r="H130" s="2" t="s">
        <v>109</v>
      </c>
      <c r="I130" s="2" t="s">
        <v>32</v>
      </c>
      <c r="J130" s="1" t="s">
        <v>127</v>
      </c>
    </row>
    <row r="131" spans="1:10" ht="255" x14ac:dyDescent="0.25">
      <c r="A131" s="7" t="s">
        <v>41</v>
      </c>
      <c r="B131" s="2" t="s">
        <v>110</v>
      </c>
      <c r="C131" s="2" t="s">
        <v>128</v>
      </c>
      <c r="D131" s="2" t="s">
        <v>46</v>
      </c>
      <c r="E131" s="2" t="s">
        <v>22</v>
      </c>
      <c r="F131" s="2" t="s">
        <v>93</v>
      </c>
      <c r="G131" s="2" t="s">
        <v>47</v>
      </c>
      <c r="H131" s="2" t="s">
        <v>37</v>
      </c>
      <c r="I131" s="2" t="s">
        <v>32</v>
      </c>
      <c r="J131" s="1" t="s">
        <v>129</v>
      </c>
    </row>
    <row r="132" spans="1:10" x14ac:dyDescent="0.25">
      <c r="A132" s="7" t="s">
        <v>84</v>
      </c>
      <c r="B132" s="2" t="s">
        <v>90</v>
      </c>
      <c r="C132" s="2" t="s">
        <v>27</v>
      </c>
      <c r="D132" s="2" t="s">
        <v>28</v>
      </c>
      <c r="E132" s="2" t="s">
        <v>22</v>
      </c>
      <c r="F132" s="2" t="s">
        <v>30</v>
      </c>
      <c r="G132" s="2" t="s">
        <v>23</v>
      </c>
      <c r="H132" s="2" t="s">
        <v>37</v>
      </c>
      <c r="I132" s="2" t="s">
        <v>32</v>
      </c>
      <c r="J132" s="1"/>
    </row>
    <row r="133" spans="1:10" x14ac:dyDescent="0.25">
      <c r="A133" s="7" t="s">
        <v>44</v>
      </c>
      <c r="B133" s="2" t="s">
        <v>74</v>
      </c>
      <c r="C133" s="2" t="s">
        <v>36</v>
      </c>
      <c r="D133" s="2" t="s">
        <v>20</v>
      </c>
      <c r="E133" s="2" t="s">
        <v>29</v>
      </c>
      <c r="F133" s="2" t="s">
        <v>15</v>
      </c>
      <c r="G133" s="2" t="s">
        <v>23</v>
      </c>
      <c r="H133" s="2" t="s">
        <v>21</v>
      </c>
      <c r="I133" s="2" t="s">
        <v>18</v>
      </c>
      <c r="J133" s="1"/>
    </row>
    <row r="134" spans="1:10" ht="90" x14ac:dyDescent="0.25">
      <c r="A134" s="7" t="s">
        <v>41</v>
      </c>
      <c r="B134" s="2" t="s">
        <v>110</v>
      </c>
      <c r="C134" s="2" t="s">
        <v>59</v>
      </c>
      <c r="D134" s="2" t="s">
        <v>46</v>
      </c>
      <c r="E134" s="2" t="s">
        <v>29</v>
      </c>
      <c r="F134" s="2" t="s">
        <v>15</v>
      </c>
      <c r="G134" s="2" t="s">
        <v>40</v>
      </c>
      <c r="H134" s="2" t="s">
        <v>40</v>
      </c>
      <c r="I134" s="2" t="s">
        <v>40</v>
      </c>
      <c r="J134" s="1" t="s">
        <v>130</v>
      </c>
    </row>
    <row r="135" spans="1:10" x14ac:dyDescent="0.25">
      <c r="A135" s="7" t="s">
        <v>51</v>
      </c>
      <c r="B135" s="2" t="s">
        <v>90</v>
      </c>
      <c r="C135" s="2" t="s">
        <v>27</v>
      </c>
      <c r="D135" s="2" t="s">
        <v>28</v>
      </c>
      <c r="E135" s="2" t="s">
        <v>22</v>
      </c>
      <c r="F135" s="2" t="s">
        <v>15</v>
      </c>
      <c r="G135" s="2" t="s">
        <v>23</v>
      </c>
      <c r="H135" s="2" t="s">
        <v>37</v>
      </c>
      <c r="I135" s="2" t="s">
        <v>32</v>
      </c>
      <c r="J135" s="1"/>
    </row>
    <row r="136" spans="1:10" x14ac:dyDescent="0.25">
      <c r="A136" s="7" t="s">
        <v>44</v>
      </c>
      <c r="B136" s="2" t="s">
        <v>103</v>
      </c>
      <c r="C136" s="2" t="s">
        <v>59</v>
      </c>
      <c r="D136" s="2" t="s">
        <v>20</v>
      </c>
      <c r="E136" s="2" t="s">
        <v>22</v>
      </c>
      <c r="F136" s="2" t="s">
        <v>15</v>
      </c>
      <c r="G136" s="2" t="s">
        <v>108</v>
      </c>
      <c r="H136" s="2" t="s">
        <v>37</v>
      </c>
      <c r="I136" s="2" t="s">
        <v>18</v>
      </c>
      <c r="J136" s="1"/>
    </row>
    <row r="137" spans="1:10" ht="45" x14ac:dyDescent="0.25">
      <c r="A137" s="7" t="s">
        <v>44</v>
      </c>
      <c r="B137" s="2" t="s">
        <v>101</v>
      </c>
      <c r="C137" s="2" t="s">
        <v>27</v>
      </c>
      <c r="D137" s="2" t="s">
        <v>40</v>
      </c>
      <c r="E137" s="2" t="s">
        <v>22</v>
      </c>
      <c r="F137" s="2" t="s">
        <v>15</v>
      </c>
      <c r="G137" s="2" t="s">
        <v>23</v>
      </c>
      <c r="H137" s="2" t="s">
        <v>37</v>
      </c>
      <c r="I137" s="2" t="s">
        <v>18</v>
      </c>
      <c r="J137" s="1" t="s">
        <v>131</v>
      </c>
    </row>
    <row r="138" spans="1:10" x14ac:dyDescent="0.25">
      <c r="A138" s="7" t="s">
        <v>50</v>
      </c>
      <c r="B138" s="2" t="s">
        <v>72</v>
      </c>
      <c r="C138" s="2" t="s">
        <v>12</v>
      </c>
      <c r="D138" s="2" t="s">
        <v>20</v>
      </c>
      <c r="E138" s="2" t="s">
        <v>29</v>
      </c>
      <c r="F138" s="2" t="s">
        <v>15</v>
      </c>
      <c r="G138" s="2" t="s">
        <v>23</v>
      </c>
      <c r="H138" s="2" t="s">
        <v>21</v>
      </c>
      <c r="I138" s="2" t="s">
        <v>24</v>
      </c>
      <c r="J138" s="1"/>
    </row>
    <row r="139" spans="1:10" ht="30" x14ac:dyDescent="0.25">
      <c r="A139" s="7" t="s">
        <v>42</v>
      </c>
      <c r="B139" s="2" t="s">
        <v>103</v>
      </c>
      <c r="C139" s="2" t="s">
        <v>27</v>
      </c>
      <c r="D139" s="2" t="s">
        <v>46</v>
      </c>
      <c r="E139" s="2" t="s">
        <v>22</v>
      </c>
      <c r="F139" s="2" t="s">
        <v>15</v>
      </c>
      <c r="G139" s="2" t="s">
        <v>23</v>
      </c>
      <c r="H139" s="2" t="s">
        <v>21</v>
      </c>
      <c r="I139" s="2" t="s">
        <v>24</v>
      </c>
      <c r="J139" s="1" t="s">
        <v>132</v>
      </c>
    </row>
    <row r="140" spans="1:10" ht="60" x14ac:dyDescent="0.25">
      <c r="A140" s="7" t="s">
        <v>133</v>
      </c>
      <c r="B140" s="2" t="s">
        <v>134</v>
      </c>
      <c r="C140" s="2" t="s">
        <v>128</v>
      </c>
      <c r="D140" s="2" t="s">
        <v>20</v>
      </c>
      <c r="E140" s="2" t="s">
        <v>22</v>
      </c>
      <c r="F140" s="2" t="s">
        <v>93</v>
      </c>
      <c r="G140" s="2" t="s">
        <v>23</v>
      </c>
      <c r="H140" s="2" t="s">
        <v>37</v>
      </c>
      <c r="I140" s="2" t="s">
        <v>24</v>
      </c>
      <c r="J140" s="1" t="s">
        <v>135</v>
      </c>
    </row>
    <row r="141" spans="1:10" x14ac:dyDescent="0.25">
      <c r="A141" s="7" t="s">
        <v>84</v>
      </c>
      <c r="B141" s="2" t="s">
        <v>72</v>
      </c>
      <c r="C141" s="2" t="s">
        <v>12</v>
      </c>
      <c r="D141" s="2" t="s">
        <v>20</v>
      </c>
      <c r="E141" s="2" t="s">
        <v>29</v>
      </c>
      <c r="F141" s="2" t="s">
        <v>15</v>
      </c>
      <c r="G141" s="2" t="s">
        <v>23</v>
      </c>
      <c r="H141" s="2" t="s">
        <v>31</v>
      </c>
      <c r="I141" s="2" t="s">
        <v>32</v>
      </c>
      <c r="J141" s="1"/>
    </row>
    <row r="142" spans="1:10" x14ac:dyDescent="0.25">
      <c r="A142" s="7" t="s">
        <v>84</v>
      </c>
      <c r="B142" s="2" t="s">
        <v>90</v>
      </c>
      <c r="C142" s="2" t="s">
        <v>27</v>
      </c>
      <c r="D142" s="2" t="s">
        <v>20</v>
      </c>
      <c r="E142" s="2" t="s">
        <v>22</v>
      </c>
      <c r="F142" s="2" t="s">
        <v>30</v>
      </c>
      <c r="G142" s="2" t="s">
        <v>23</v>
      </c>
      <c r="H142" s="2" t="s">
        <v>21</v>
      </c>
      <c r="I142" s="2" t="s">
        <v>18</v>
      </c>
      <c r="J142" s="1"/>
    </row>
    <row r="143" spans="1:10" x14ac:dyDescent="0.25">
      <c r="A143" s="7" t="s">
        <v>26</v>
      </c>
      <c r="B143" s="2" t="s">
        <v>103</v>
      </c>
      <c r="C143" s="2" t="s">
        <v>27</v>
      </c>
      <c r="D143" s="2" t="s">
        <v>28</v>
      </c>
      <c r="E143" s="2" t="s">
        <v>29</v>
      </c>
      <c r="F143" s="2" t="s">
        <v>15</v>
      </c>
      <c r="G143" s="2" t="s">
        <v>16</v>
      </c>
      <c r="H143" s="2" t="s">
        <v>21</v>
      </c>
      <c r="I143" s="2" t="s">
        <v>24</v>
      </c>
      <c r="J143" s="1"/>
    </row>
    <row r="144" spans="1:10" ht="45" x14ac:dyDescent="0.25">
      <c r="A144" s="7" t="s">
        <v>40</v>
      </c>
      <c r="B144" s="2" t="s">
        <v>85</v>
      </c>
      <c r="C144" s="2" t="s">
        <v>59</v>
      </c>
      <c r="D144" s="2" t="s">
        <v>28</v>
      </c>
      <c r="E144" s="2" t="s">
        <v>22</v>
      </c>
      <c r="F144" s="2" t="s">
        <v>93</v>
      </c>
      <c r="G144" s="2" t="s">
        <v>47</v>
      </c>
      <c r="H144" s="2" t="s">
        <v>21</v>
      </c>
      <c r="I144" s="2" t="s">
        <v>24</v>
      </c>
      <c r="J144" s="1" t="s">
        <v>136</v>
      </c>
    </row>
    <row r="145" spans="1:10" ht="45" x14ac:dyDescent="0.25">
      <c r="A145" s="7" t="s">
        <v>40</v>
      </c>
      <c r="B145" s="2" t="s">
        <v>102</v>
      </c>
      <c r="C145" s="2" t="s">
        <v>59</v>
      </c>
      <c r="D145" s="2" t="s">
        <v>28</v>
      </c>
      <c r="E145" s="2" t="s">
        <v>22</v>
      </c>
      <c r="F145" s="2" t="s">
        <v>93</v>
      </c>
      <c r="G145" s="2" t="s">
        <v>47</v>
      </c>
      <c r="H145" s="2" t="s">
        <v>21</v>
      </c>
      <c r="I145" s="2" t="s">
        <v>24</v>
      </c>
      <c r="J145" s="1" t="s">
        <v>137</v>
      </c>
    </row>
    <row r="146" spans="1:10" ht="90" x14ac:dyDescent="0.25">
      <c r="A146" s="7" t="s">
        <v>42</v>
      </c>
      <c r="B146" s="2" t="s">
        <v>101</v>
      </c>
      <c r="C146" s="2" t="s">
        <v>59</v>
      </c>
      <c r="D146" s="2" t="s">
        <v>46</v>
      </c>
      <c r="E146" s="2" t="s">
        <v>22</v>
      </c>
      <c r="F146" s="2" t="s">
        <v>93</v>
      </c>
      <c r="G146" s="2" t="s">
        <v>23</v>
      </c>
      <c r="H146" s="2" t="s">
        <v>37</v>
      </c>
      <c r="I146" s="2" t="s">
        <v>54</v>
      </c>
      <c r="J146" s="1" t="s">
        <v>138</v>
      </c>
    </row>
    <row r="147" spans="1:10" ht="105" x14ac:dyDescent="0.25">
      <c r="A147" s="7" t="s">
        <v>19</v>
      </c>
      <c r="B147" s="2" t="s">
        <v>11</v>
      </c>
      <c r="C147" s="2" t="s">
        <v>27</v>
      </c>
      <c r="D147" s="2" t="s">
        <v>28</v>
      </c>
      <c r="E147" s="2" t="s">
        <v>22</v>
      </c>
      <c r="F147" s="2" t="s">
        <v>30</v>
      </c>
      <c r="G147" s="2" t="s">
        <v>23</v>
      </c>
      <c r="H147" s="2" t="s">
        <v>37</v>
      </c>
      <c r="I147" s="2" t="s">
        <v>24</v>
      </c>
      <c r="J147" s="1" t="s">
        <v>139</v>
      </c>
    </row>
    <row r="148" spans="1:10" ht="150" x14ac:dyDescent="0.25">
      <c r="A148" s="7" t="s">
        <v>19</v>
      </c>
      <c r="B148" s="2" t="s">
        <v>101</v>
      </c>
      <c r="C148" s="2" t="s">
        <v>27</v>
      </c>
      <c r="D148" s="2" t="s">
        <v>28</v>
      </c>
      <c r="E148" s="2" t="s">
        <v>29</v>
      </c>
      <c r="F148" s="2" t="s">
        <v>15</v>
      </c>
      <c r="G148" s="2" t="s">
        <v>23</v>
      </c>
      <c r="H148" s="2" t="s">
        <v>17</v>
      </c>
      <c r="I148" s="2" t="s">
        <v>24</v>
      </c>
      <c r="J148" s="1" t="s">
        <v>140</v>
      </c>
    </row>
    <row r="149" spans="1:10" ht="60" x14ac:dyDescent="0.25">
      <c r="A149" s="7" t="s">
        <v>40</v>
      </c>
      <c r="B149" s="2" t="s">
        <v>101</v>
      </c>
      <c r="C149" s="2" t="s">
        <v>27</v>
      </c>
      <c r="D149" s="2" t="s">
        <v>40</v>
      </c>
      <c r="E149" s="2" t="s">
        <v>22</v>
      </c>
      <c r="F149" s="2" t="s">
        <v>15</v>
      </c>
      <c r="G149" s="2" t="s">
        <v>23</v>
      </c>
      <c r="H149" s="2" t="s">
        <v>17</v>
      </c>
      <c r="I149" s="2" t="s">
        <v>40</v>
      </c>
      <c r="J149" s="1" t="s">
        <v>141</v>
      </c>
    </row>
    <row r="150" spans="1:10" x14ac:dyDescent="0.25">
      <c r="A150" s="7" t="s">
        <v>50</v>
      </c>
      <c r="B150" s="2" t="s">
        <v>72</v>
      </c>
      <c r="C150" s="2" t="s">
        <v>12</v>
      </c>
      <c r="D150" s="2" t="s">
        <v>20</v>
      </c>
      <c r="E150" s="2" t="s">
        <v>29</v>
      </c>
      <c r="F150" s="2" t="s">
        <v>15</v>
      </c>
      <c r="G150" s="2" t="s">
        <v>23</v>
      </c>
      <c r="H150" s="2" t="s">
        <v>21</v>
      </c>
      <c r="I150" s="2" t="s">
        <v>18</v>
      </c>
      <c r="J150" s="1"/>
    </row>
    <row r="151" spans="1:10" ht="105" x14ac:dyDescent="0.25">
      <c r="A151" s="7" t="s">
        <v>19</v>
      </c>
      <c r="B151" s="2" t="s">
        <v>72</v>
      </c>
      <c r="C151" s="2" t="s">
        <v>59</v>
      </c>
      <c r="D151" s="2" t="s">
        <v>46</v>
      </c>
      <c r="E151" s="2" t="s">
        <v>22</v>
      </c>
      <c r="F151" s="2" t="s">
        <v>30</v>
      </c>
      <c r="G151" s="2" t="s">
        <v>47</v>
      </c>
      <c r="H151" s="2" t="s">
        <v>109</v>
      </c>
      <c r="I151" s="2" t="s">
        <v>32</v>
      </c>
      <c r="J151" s="1" t="s">
        <v>142</v>
      </c>
    </row>
    <row r="152" spans="1:10" x14ac:dyDescent="0.25">
      <c r="A152" s="7" t="s">
        <v>40</v>
      </c>
      <c r="B152" s="2" t="s">
        <v>72</v>
      </c>
      <c r="C152" s="2" t="s">
        <v>12</v>
      </c>
      <c r="D152" s="2" t="s">
        <v>28</v>
      </c>
      <c r="E152" s="2" t="s">
        <v>29</v>
      </c>
      <c r="F152" s="2" t="s">
        <v>15</v>
      </c>
      <c r="G152" s="2" t="s">
        <v>23</v>
      </c>
      <c r="H152" s="2" t="s">
        <v>21</v>
      </c>
      <c r="I152" s="2" t="s">
        <v>24</v>
      </c>
      <c r="J152" s="1"/>
    </row>
    <row r="153" spans="1:10" x14ac:dyDescent="0.25">
      <c r="A153" s="7" t="s">
        <v>84</v>
      </c>
      <c r="B153" s="2" t="s">
        <v>72</v>
      </c>
      <c r="C153" s="2" t="s">
        <v>27</v>
      </c>
      <c r="D153" s="2" t="s">
        <v>28</v>
      </c>
      <c r="E153" s="2" t="s">
        <v>22</v>
      </c>
      <c r="F153" s="2" t="s">
        <v>15</v>
      </c>
      <c r="G153" s="2" t="s">
        <v>47</v>
      </c>
      <c r="H153" s="2" t="s">
        <v>37</v>
      </c>
      <c r="I153" s="2" t="s">
        <v>24</v>
      </c>
      <c r="J153" s="1"/>
    </row>
    <row r="154" spans="1:10" ht="45" x14ac:dyDescent="0.25">
      <c r="A154" s="7" t="s">
        <v>80</v>
      </c>
      <c r="B154" s="2" t="s">
        <v>143</v>
      </c>
      <c r="C154" s="2" t="s">
        <v>12</v>
      </c>
      <c r="D154" s="2" t="s">
        <v>28</v>
      </c>
      <c r="E154" s="2" t="s">
        <v>29</v>
      </c>
      <c r="F154" s="2" t="s">
        <v>15</v>
      </c>
      <c r="G154" s="2" t="s">
        <v>23</v>
      </c>
      <c r="H154" s="2" t="s">
        <v>17</v>
      </c>
      <c r="I154" s="2" t="s">
        <v>32</v>
      </c>
      <c r="J154" s="1" t="s">
        <v>144</v>
      </c>
    </row>
    <row r="155" spans="1:10" ht="90" x14ac:dyDescent="0.25">
      <c r="A155" s="7" t="s">
        <v>48</v>
      </c>
      <c r="B155" s="2" t="s">
        <v>102</v>
      </c>
      <c r="C155" s="2" t="s">
        <v>59</v>
      </c>
      <c r="D155" s="2" t="s">
        <v>46</v>
      </c>
      <c r="E155" s="2" t="s">
        <v>22</v>
      </c>
      <c r="F155" s="2" t="s">
        <v>93</v>
      </c>
      <c r="G155" s="2" t="s">
        <v>47</v>
      </c>
      <c r="H155" s="2" t="s">
        <v>21</v>
      </c>
      <c r="I155" s="2" t="s">
        <v>18</v>
      </c>
      <c r="J155" s="1" t="s">
        <v>145</v>
      </c>
    </row>
    <row r="156" spans="1:10" x14ac:dyDescent="0.25">
      <c r="A156" s="7" t="s">
        <v>26</v>
      </c>
      <c r="B156" s="2" t="s">
        <v>101</v>
      </c>
      <c r="C156" s="2" t="s">
        <v>12</v>
      </c>
      <c r="D156" s="2" t="s">
        <v>20</v>
      </c>
      <c r="E156" s="2" t="s">
        <v>14</v>
      </c>
      <c r="F156" s="2" t="s">
        <v>15</v>
      </c>
      <c r="G156" s="2" t="s">
        <v>16</v>
      </c>
      <c r="H156" s="2" t="s">
        <v>17</v>
      </c>
      <c r="I156" s="2" t="s">
        <v>67</v>
      </c>
      <c r="J156" s="1"/>
    </row>
    <row r="157" spans="1:10" ht="255" x14ac:dyDescent="0.25">
      <c r="A157" s="7" t="s">
        <v>84</v>
      </c>
      <c r="B157" s="2" t="s">
        <v>101</v>
      </c>
      <c r="C157" s="2" t="s">
        <v>128</v>
      </c>
      <c r="D157" s="2" t="s">
        <v>39</v>
      </c>
      <c r="E157" s="2" t="s">
        <v>92</v>
      </c>
      <c r="F157" s="2" t="s">
        <v>40</v>
      </c>
      <c r="G157" s="2" t="s">
        <v>105</v>
      </c>
      <c r="H157" s="2" t="s">
        <v>37</v>
      </c>
      <c r="I157" s="2" t="s">
        <v>54</v>
      </c>
      <c r="J157" s="1" t="s">
        <v>146</v>
      </c>
    </row>
    <row r="158" spans="1:10" x14ac:dyDescent="0.25">
      <c r="A158" s="7" t="s">
        <v>52</v>
      </c>
      <c r="B158" s="2" t="s">
        <v>72</v>
      </c>
      <c r="C158" s="2" t="s">
        <v>36</v>
      </c>
      <c r="D158" s="2" t="s">
        <v>20</v>
      </c>
      <c r="E158" s="2" t="s">
        <v>14</v>
      </c>
      <c r="F158" s="2" t="s">
        <v>15</v>
      </c>
      <c r="G158" s="2" t="s">
        <v>16</v>
      </c>
      <c r="H158" s="2" t="s">
        <v>21</v>
      </c>
      <c r="I158" s="2" t="s">
        <v>18</v>
      </c>
      <c r="J158" s="1"/>
    </row>
    <row r="159" spans="1:10" x14ac:dyDescent="0.25">
      <c r="A159" s="7" t="s">
        <v>40</v>
      </c>
      <c r="B159" s="2" t="s">
        <v>72</v>
      </c>
      <c r="C159" s="2" t="s">
        <v>59</v>
      </c>
      <c r="D159" s="2" t="s">
        <v>28</v>
      </c>
      <c r="E159" s="2" t="s">
        <v>22</v>
      </c>
      <c r="F159" s="2" t="s">
        <v>30</v>
      </c>
      <c r="G159" s="2" t="s">
        <v>23</v>
      </c>
      <c r="H159" s="2" t="s">
        <v>37</v>
      </c>
      <c r="I159" s="2" t="s">
        <v>54</v>
      </c>
      <c r="J159" s="1"/>
    </row>
    <row r="160" spans="1:10" ht="30" x14ac:dyDescent="0.25">
      <c r="A160" s="7" t="s">
        <v>26</v>
      </c>
      <c r="B160" s="2" t="s">
        <v>101</v>
      </c>
      <c r="C160" s="2" t="s">
        <v>27</v>
      </c>
      <c r="D160" s="2" t="s">
        <v>28</v>
      </c>
      <c r="E160" s="2" t="s">
        <v>14</v>
      </c>
      <c r="F160" s="2" t="s">
        <v>15</v>
      </c>
      <c r="G160" s="2" t="s">
        <v>16</v>
      </c>
      <c r="H160" s="2" t="s">
        <v>17</v>
      </c>
      <c r="I160" s="2" t="s">
        <v>67</v>
      </c>
      <c r="J160" s="1" t="s">
        <v>147</v>
      </c>
    </row>
    <row r="161" spans="1:10" x14ac:dyDescent="0.25">
      <c r="A161" s="7" t="s">
        <v>48</v>
      </c>
      <c r="B161" s="2" t="s">
        <v>101</v>
      </c>
      <c r="C161" s="2" t="s">
        <v>59</v>
      </c>
      <c r="D161" s="2" t="s">
        <v>28</v>
      </c>
      <c r="E161" s="2" t="s">
        <v>29</v>
      </c>
      <c r="F161" s="2" t="s">
        <v>93</v>
      </c>
      <c r="G161" s="2" t="s">
        <v>23</v>
      </c>
      <c r="H161" s="2" t="s">
        <v>21</v>
      </c>
      <c r="I161" s="2" t="s">
        <v>24</v>
      </c>
      <c r="J161" s="1"/>
    </row>
    <row r="162" spans="1:10" ht="90" x14ac:dyDescent="0.25">
      <c r="A162" s="7" t="s">
        <v>19</v>
      </c>
      <c r="B162" s="2" t="s">
        <v>72</v>
      </c>
      <c r="C162" s="2" t="s">
        <v>36</v>
      </c>
      <c r="D162" s="2" t="s">
        <v>20</v>
      </c>
      <c r="E162" s="2" t="s">
        <v>29</v>
      </c>
      <c r="F162" s="2" t="s">
        <v>15</v>
      </c>
      <c r="G162" s="2" t="s">
        <v>23</v>
      </c>
      <c r="H162" s="2" t="s">
        <v>21</v>
      </c>
      <c r="I162" s="2" t="s">
        <v>24</v>
      </c>
      <c r="J162" s="1" t="s">
        <v>148</v>
      </c>
    </row>
    <row r="163" spans="1:10" x14ac:dyDescent="0.25">
      <c r="A163" s="7" t="s">
        <v>51</v>
      </c>
      <c r="B163" s="2" t="s">
        <v>45</v>
      </c>
      <c r="C163" s="2" t="s">
        <v>59</v>
      </c>
      <c r="D163" s="2" t="s">
        <v>28</v>
      </c>
      <c r="E163" s="2" t="s">
        <v>22</v>
      </c>
      <c r="F163" s="2" t="s">
        <v>15</v>
      </c>
      <c r="G163" s="2" t="s">
        <v>47</v>
      </c>
      <c r="H163" s="2" t="s">
        <v>21</v>
      </c>
      <c r="I163" s="2" t="s">
        <v>18</v>
      </c>
      <c r="J163" s="1"/>
    </row>
    <row r="164" spans="1:10" x14ac:dyDescent="0.25">
      <c r="A164" s="7" t="s">
        <v>19</v>
      </c>
      <c r="B164" s="2" t="s">
        <v>72</v>
      </c>
      <c r="C164" s="2" t="s">
        <v>12</v>
      </c>
      <c r="D164" s="2" t="s">
        <v>40</v>
      </c>
      <c r="E164" s="2" t="s">
        <v>14</v>
      </c>
      <c r="F164" s="2" t="s">
        <v>15</v>
      </c>
      <c r="G164" s="2" t="s">
        <v>16</v>
      </c>
      <c r="H164" s="2" t="s">
        <v>17</v>
      </c>
      <c r="I164" s="2" t="s">
        <v>24</v>
      </c>
      <c r="J164" s="1"/>
    </row>
    <row r="165" spans="1:10" x14ac:dyDescent="0.25">
      <c r="A165" s="7" t="s">
        <v>50</v>
      </c>
      <c r="B165" s="2" t="s">
        <v>72</v>
      </c>
      <c r="C165" s="2" t="s">
        <v>12</v>
      </c>
      <c r="D165" s="2" t="s">
        <v>40</v>
      </c>
      <c r="E165" s="2" t="s">
        <v>29</v>
      </c>
      <c r="F165" s="2" t="s">
        <v>15</v>
      </c>
      <c r="G165" s="2" t="s">
        <v>23</v>
      </c>
      <c r="H165" s="2" t="s">
        <v>21</v>
      </c>
      <c r="I165" s="2" t="s">
        <v>40</v>
      </c>
      <c r="J165" s="1"/>
    </row>
    <row r="166" spans="1:10" ht="90" x14ac:dyDescent="0.25">
      <c r="A166" s="7" t="s">
        <v>26</v>
      </c>
      <c r="B166" s="2" t="s">
        <v>103</v>
      </c>
      <c r="C166" s="2" t="s">
        <v>128</v>
      </c>
      <c r="D166" s="2" t="s">
        <v>46</v>
      </c>
      <c r="E166" s="2" t="s">
        <v>92</v>
      </c>
      <c r="F166" s="2" t="s">
        <v>30</v>
      </c>
      <c r="G166" s="2" t="s">
        <v>105</v>
      </c>
      <c r="H166" s="2" t="s">
        <v>31</v>
      </c>
      <c r="I166" s="2" t="s">
        <v>32</v>
      </c>
      <c r="J166" s="1" t="s">
        <v>149</v>
      </c>
    </row>
    <row r="167" spans="1:10" x14ac:dyDescent="0.25">
      <c r="A167" s="7" t="s">
        <v>10</v>
      </c>
      <c r="B167" s="2" t="s">
        <v>74</v>
      </c>
      <c r="C167" s="2" t="s">
        <v>27</v>
      </c>
      <c r="D167" s="2" t="s">
        <v>28</v>
      </c>
      <c r="E167" s="2" t="s">
        <v>22</v>
      </c>
      <c r="F167" s="2" t="s">
        <v>15</v>
      </c>
      <c r="G167" s="2" t="s">
        <v>23</v>
      </c>
      <c r="H167" s="2" t="s">
        <v>37</v>
      </c>
      <c r="I167" s="2" t="s">
        <v>24</v>
      </c>
      <c r="J167" s="1"/>
    </row>
    <row r="168" spans="1:10" x14ac:dyDescent="0.25">
      <c r="A168" s="7" t="s">
        <v>52</v>
      </c>
      <c r="B168" s="2" t="s">
        <v>103</v>
      </c>
      <c r="C168" s="2" t="s">
        <v>12</v>
      </c>
      <c r="D168" s="2" t="s">
        <v>13</v>
      </c>
      <c r="E168" s="2" t="s">
        <v>29</v>
      </c>
      <c r="F168" s="2" t="s">
        <v>15</v>
      </c>
      <c r="G168" s="2" t="s">
        <v>23</v>
      </c>
      <c r="H168" s="2" t="s">
        <v>21</v>
      </c>
      <c r="I168" s="2" t="s">
        <v>18</v>
      </c>
      <c r="J168" s="1"/>
    </row>
    <row r="169" spans="1:10" ht="120" x14ac:dyDescent="0.25">
      <c r="A169" s="7" t="s">
        <v>133</v>
      </c>
      <c r="B169" s="2" t="s">
        <v>101</v>
      </c>
      <c r="C169" s="2" t="s">
        <v>12</v>
      </c>
      <c r="D169" s="2" t="s">
        <v>20</v>
      </c>
      <c r="E169" s="2" t="s">
        <v>14</v>
      </c>
      <c r="F169" s="2" t="s">
        <v>15</v>
      </c>
      <c r="G169" s="2" t="s">
        <v>16</v>
      </c>
      <c r="H169" s="2" t="s">
        <v>21</v>
      </c>
      <c r="I169" s="2" t="s">
        <v>24</v>
      </c>
      <c r="J169" s="1" t="s">
        <v>150</v>
      </c>
    </row>
    <row r="170" spans="1:10" ht="60" x14ac:dyDescent="0.25">
      <c r="A170" s="7" t="s">
        <v>26</v>
      </c>
      <c r="B170" s="2" t="s">
        <v>103</v>
      </c>
      <c r="C170" s="2" t="s">
        <v>128</v>
      </c>
      <c r="D170" s="2" t="s">
        <v>46</v>
      </c>
      <c r="E170" s="2" t="s">
        <v>60</v>
      </c>
      <c r="F170" s="2" t="s">
        <v>30</v>
      </c>
      <c r="G170" s="2" t="s">
        <v>40</v>
      </c>
      <c r="H170" s="2" t="s">
        <v>31</v>
      </c>
      <c r="I170" s="2" t="s">
        <v>54</v>
      </c>
      <c r="J170" s="1" t="s">
        <v>151</v>
      </c>
    </row>
    <row r="171" spans="1:10" ht="90" x14ac:dyDescent="0.25">
      <c r="A171" s="7" t="s">
        <v>10</v>
      </c>
      <c r="B171" s="2" t="s">
        <v>152</v>
      </c>
      <c r="C171" s="2" t="s">
        <v>59</v>
      </c>
      <c r="D171" s="2" t="s">
        <v>39</v>
      </c>
      <c r="E171" s="2" t="s">
        <v>22</v>
      </c>
      <c r="F171" s="2" t="s">
        <v>15</v>
      </c>
      <c r="G171" s="2" t="s">
        <v>47</v>
      </c>
      <c r="H171" s="2" t="s">
        <v>109</v>
      </c>
      <c r="I171" s="2" t="s">
        <v>32</v>
      </c>
      <c r="J171" s="1" t="s">
        <v>153</v>
      </c>
    </row>
    <row r="172" spans="1:10" ht="135" x14ac:dyDescent="0.25">
      <c r="A172" s="7" t="s">
        <v>26</v>
      </c>
      <c r="B172" s="2" t="s">
        <v>103</v>
      </c>
      <c r="C172" s="2" t="s">
        <v>27</v>
      </c>
      <c r="D172" s="2" t="s">
        <v>20</v>
      </c>
      <c r="E172" s="2" t="s">
        <v>22</v>
      </c>
      <c r="F172" s="2" t="s">
        <v>30</v>
      </c>
      <c r="G172" s="2" t="s">
        <v>40</v>
      </c>
      <c r="H172" s="2" t="s">
        <v>31</v>
      </c>
      <c r="I172" s="2" t="s">
        <v>32</v>
      </c>
      <c r="J172" s="1" t="s">
        <v>154</v>
      </c>
    </row>
    <row r="173" spans="1:10" ht="180" x14ac:dyDescent="0.25">
      <c r="A173" s="7" t="s">
        <v>26</v>
      </c>
      <c r="B173" s="2" t="s">
        <v>103</v>
      </c>
      <c r="C173" s="2" t="s">
        <v>59</v>
      </c>
      <c r="D173" s="2" t="s">
        <v>28</v>
      </c>
      <c r="E173" s="2" t="s">
        <v>29</v>
      </c>
      <c r="F173" s="2" t="s">
        <v>30</v>
      </c>
      <c r="G173" s="2" t="s">
        <v>23</v>
      </c>
      <c r="H173" s="2" t="s">
        <v>21</v>
      </c>
      <c r="I173" s="2" t="s">
        <v>32</v>
      </c>
      <c r="J173" s="1" t="s">
        <v>155</v>
      </c>
    </row>
    <row r="174" spans="1:10" x14ac:dyDescent="0.25">
      <c r="A174" s="7" t="s">
        <v>26</v>
      </c>
      <c r="B174" s="2" t="s">
        <v>103</v>
      </c>
      <c r="C174" s="2" t="s">
        <v>59</v>
      </c>
      <c r="D174" s="2" t="s">
        <v>28</v>
      </c>
      <c r="E174" s="2" t="s">
        <v>22</v>
      </c>
      <c r="F174" s="2" t="s">
        <v>15</v>
      </c>
      <c r="G174" s="2" t="s">
        <v>23</v>
      </c>
      <c r="H174" s="2" t="s">
        <v>21</v>
      </c>
      <c r="I174" s="2" t="s">
        <v>24</v>
      </c>
      <c r="J174" s="1"/>
    </row>
    <row r="175" spans="1:10" ht="45" x14ac:dyDescent="0.25">
      <c r="A175" s="7" t="s">
        <v>26</v>
      </c>
      <c r="B175" s="2" t="s">
        <v>103</v>
      </c>
      <c r="C175" s="2" t="s">
        <v>128</v>
      </c>
      <c r="D175" s="2" t="s">
        <v>39</v>
      </c>
      <c r="E175" s="2" t="s">
        <v>60</v>
      </c>
      <c r="F175" s="2" t="s">
        <v>30</v>
      </c>
      <c r="G175" s="2" t="s">
        <v>105</v>
      </c>
      <c r="H175" s="2" t="s">
        <v>109</v>
      </c>
      <c r="I175" s="2" t="s">
        <v>32</v>
      </c>
      <c r="J175" s="1" t="s">
        <v>156</v>
      </c>
    </row>
    <row r="176" spans="1:10" x14ac:dyDescent="0.25">
      <c r="A176" s="7" t="s">
        <v>26</v>
      </c>
      <c r="B176" s="2" t="s">
        <v>103</v>
      </c>
      <c r="C176" s="2" t="s">
        <v>27</v>
      </c>
      <c r="D176" s="2" t="s">
        <v>46</v>
      </c>
      <c r="E176" s="2" t="s">
        <v>29</v>
      </c>
      <c r="F176" s="2" t="s">
        <v>15</v>
      </c>
      <c r="G176" s="2" t="s">
        <v>23</v>
      </c>
      <c r="H176" s="2" t="s">
        <v>21</v>
      </c>
      <c r="I176" s="2" t="s">
        <v>32</v>
      </c>
      <c r="J176" s="1"/>
    </row>
    <row r="177" spans="1:10" x14ac:dyDescent="0.25">
      <c r="A177" s="7" t="s">
        <v>26</v>
      </c>
      <c r="B177" s="2" t="s">
        <v>103</v>
      </c>
      <c r="C177" s="2" t="s">
        <v>128</v>
      </c>
      <c r="D177" s="2" t="s">
        <v>28</v>
      </c>
      <c r="E177" s="2" t="s">
        <v>92</v>
      </c>
      <c r="F177" s="2" t="s">
        <v>15</v>
      </c>
      <c r="G177" s="2" t="s">
        <v>105</v>
      </c>
      <c r="H177" s="2" t="s">
        <v>109</v>
      </c>
      <c r="I177" s="2" t="s">
        <v>32</v>
      </c>
      <c r="J177" s="1"/>
    </row>
    <row r="178" spans="1:10" ht="45" x14ac:dyDescent="0.25">
      <c r="A178" s="7" t="s">
        <v>19</v>
      </c>
      <c r="B178" s="2" t="s">
        <v>152</v>
      </c>
      <c r="C178" s="2" t="s">
        <v>12</v>
      </c>
      <c r="D178" s="2" t="s">
        <v>20</v>
      </c>
      <c r="E178" s="2" t="s">
        <v>29</v>
      </c>
      <c r="F178" s="2" t="s">
        <v>15</v>
      </c>
      <c r="G178" s="2" t="s">
        <v>23</v>
      </c>
      <c r="H178" s="2" t="s">
        <v>21</v>
      </c>
      <c r="I178" s="2" t="s">
        <v>24</v>
      </c>
      <c r="J178" s="1" t="s">
        <v>157</v>
      </c>
    </row>
    <row r="179" spans="1:10" ht="225" x14ac:dyDescent="0.25">
      <c r="A179" s="7" t="s">
        <v>41</v>
      </c>
      <c r="B179" s="2" t="s">
        <v>152</v>
      </c>
      <c r="C179" s="2" t="s">
        <v>27</v>
      </c>
      <c r="D179" s="2" t="s">
        <v>40</v>
      </c>
      <c r="E179" s="2" t="s">
        <v>29</v>
      </c>
      <c r="F179" s="2" t="s">
        <v>15</v>
      </c>
      <c r="G179" s="2" t="s">
        <v>40</v>
      </c>
      <c r="H179" s="2" t="s">
        <v>21</v>
      </c>
      <c r="I179" s="2" t="s">
        <v>24</v>
      </c>
      <c r="J179" s="1" t="s">
        <v>158</v>
      </c>
    </row>
    <row r="180" spans="1:10" x14ac:dyDescent="0.25">
      <c r="A180" s="7" t="s">
        <v>50</v>
      </c>
      <c r="B180" s="2" t="s">
        <v>152</v>
      </c>
      <c r="C180" s="2" t="s">
        <v>27</v>
      </c>
      <c r="D180" s="2" t="s">
        <v>20</v>
      </c>
      <c r="E180" s="2" t="s">
        <v>29</v>
      </c>
      <c r="F180" s="2" t="s">
        <v>15</v>
      </c>
      <c r="G180" s="2" t="s">
        <v>23</v>
      </c>
      <c r="H180" s="2" t="s">
        <v>21</v>
      </c>
      <c r="I180" s="2" t="s">
        <v>18</v>
      </c>
      <c r="J180" s="1"/>
    </row>
    <row r="181" spans="1:10" x14ac:dyDescent="0.25">
      <c r="A181" s="7" t="s">
        <v>26</v>
      </c>
      <c r="B181" s="2" t="s">
        <v>152</v>
      </c>
      <c r="C181" s="2" t="s">
        <v>12</v>
      </c>
      <c r="D181" s="2" t="s">
        <v>28</v>
      </c>
      <c r="E181" s="2" t="s">
        <v>29</v>
      </c>
      <c r="F181" s="2" t="s">
        <v>15</v>
      </c>
      <c r="G181" s="2" t="s">
        <v>23</v>
      </c>
      <c r="H181" s="2" t="s">
        <v>21</v>
      </c>
      <c r="I181" s="2" t="s">
        <v>24</v>
      </c>
      <c r="J181" s="1"/>
    </row>
    <row r="182" spans="1:10" ht="30" x14ac:dyDescent="0.25">
      <c r="A182" s="7" t="s">
        <v>10</v>
      </c>
      <c r="B182" s="2" t="s">
        <v>114</v>
      </c>
      <c r="C182" s="2" t="s">
        <v>12</v>
      </c>
      <c r="D182" s="2" t="s">
        <v>20</v>
      </c>
      <c r="E182" s="2" t="s">
        <v>29</v>
      </c>
      <c r="F182" s="2" t="s">
        <v>15</v>
      </c>
      <c r="G182" s="2" t="s">
        <v>23</v>
      </c>
      <c r="H182" s="2" t="s">
        <v>21</v>
      </c>
      <c r="I182" s="2" t="s">
        <v>24</v>
      </c>
      <c r="J182" s="1" t="s">
        <v>159</v>
      </c>
    </row>
    <row r="183" spans="1:10" x14ac:dyDescent="0.25">
      <c r="A183" s="7" t="s">
        <v>10</v>
      </c>
      <c r="B183" s="2" t="s">
        <v>114</v>
      </c>
      <c r="C183" s="2" t="s">
        <v>27</v>
      </c>
      <c r="D183" s="2" t="s">
        <v>28</v>
      </c>
      <c r="E183" s="2" t="s">
        <v>29</v>
      </c>
      <c r="F183" s="2" t="s">
        <v>15</v>
      </c>
      <c r="G183" s="2" t="s">
        <v>23</v>
      </c>
      <c r="H183" s="2" t="s">
        <v>21</v>
      </c>
      <c r="I183" s="2" t="s">
        <v>40</v>
      </c>
      <c r="J183" s="1"/>
    </row>
    <row r="184" spans="1:10" x14ac:dyDescent="0.25">
      <c r="A184" s="7" t="s">
        <v>10</v>
      </c>
      <c r="B184" s="1" t="s">
        <v>99</v>
      </c>
      <c r="C184" s="2" t="s">
        <v>27</v>
      </c>
      <c r="D184" s="2" t="s">
        <v>28</v>
      </c>
      <c r="E184" s="2" t="s">
        <v>22</v>
      </c>
      <c r="F184" s="2" t="s">
        <v>15</v>
      </c>
      <c r="G184" s="2" t="s">
        <v>23</v>
      </c>
      <c r="H184" s="2" t="s">
        <v>21</v>
      </c>
      <c r="I184" s="2" t="s">
        <v>32</v>
      </c>
      <c r="J184" s="1"/>
    </row>
    <row r="185" spans="1:10" x14ac:dyDescent="0.25">
      <c r="A185" s="7" t="s">
        <v>10</v>
      </c>
      <c r="B185" s="2" t="s">
        <v>114</v>
      </c>
      <c r="C185" s="2" t="s">
        <v>12</v>
      </c>
      <c r="D185" s="2" t="s">
        <v>20</v>
      </c>
      <c r="E185" s="2" t="s">
        <v>29</v>
      </c>
      <c r="F185" s="2" t="s">
        <v>15</v>
      </c>
      <c r="G185" s="2" t="s">
        <v>23</v>
      </c>
      <c r="H185" s="2" t="s">
        <v>21</v>
      </c>
      <c r="I185" s="2" t="s">
        <v>18</v>
      </c>
      <c r="J185" s="1"/>
    </row>
    <row r="186" spans="1:10" ht="45" x14ac:dyDescent="0.25">
      <c r="A186" s="7" t="s">
        <v>10</v>
      </c>
      <c r="B186" s="2" t="s">
        <v>72</v>
      </c>
      <c r="C186" s="2" t="s">
        <v>27</v>
      </c>
      <c r="D186" s="2" t="s">
        <v>20</v>
      </c>
      <c r="E186" s="2" t="s">
        <v>29</v>
      </c>
      <c r="F186" s="2" t="s">
        <v>15</v>
      </c>
      <c r="G186" s="2" t="s">
        <v>23</v>
      </c>
      <c r="H186" s="2" t="s">
        <v>21</v>
      </c>
      <c r="I186" s="2" t="s">
        <v>24</v>
      </c>
      <c r="J186" s="1" t="s">
        <v>160</v>
      </c>
    </row>
    <row r="187" spans="1:10" x14ac:dyDescent="0.25">
      <c r="A187" s="7" t="s">
        <v>19</v>
      </c>
      <c r="B187" s="2" t="s">
        <v>72</v>
      </c>
      <c r="C187" s="2" t="s">
        <v>12</v>
      </c>
      <c r="D187" s="2" t="s">
        <v>20</v>
      </c>
      <c r="E187" s="2" t="s">
        <v>29</v>
      </c>
      <c r="F187" s="2" t="s">
        <v>30</v>
      </c>
      <c r="G187" s="2" t="s">
        <v>23</v>
      </c>
      <c r="H187" s="2" t="s">
        <v>21</v>
      </c>
      <c r="I187" s="2" t="s">
        <v>18</v>
      </c>
      <c r="J187" s="1"/>
    </row>
    <row r="188" spans="1:10" x14ac:dyDescent="0.25">
      <c r="A188" s="7" t="s">
        <v>19</v>
      </c>
      <c r="B188" s="2" t="s">
        <v>72</v>
      </c>
      <c r="C188" s="2" t="s">
        <v>27</v>
      </c>
      <c r="D188" s="2" t="s">
        <v>40</v>
      </c>
      <c r="E188" s="2" t="s">
        <v>22</v>
      </c>
      <c r="F188" s="2" t="s">
        <v>30</v>
      </c>
      <c r="G188" s="2" t="s">
        <v>47</v>
      </c>
      <c r="H188" s="2" t="s">
        <v>21</v>
      </c>
      <c r="I188" s="2" t="s">
        <v>24</v>
      </c>
      <c r="J188" s="1"/>
    </row>
    <row r="189" spans="1:10" x14ac:dyDescent="0.25">
      <c r="A189" s="7"/>
      <c r="B189" s="2"/>
      <c r="C189" s="2"/>
      <c r="D189" s="2"/>
      <c r="E189" s="2"/>
      <c r="F189" s="2"/>
      <c r="G189" s="2"/>
      <c r="H189" s="2"/>
      <c r="I189" s="2"/>
      <c r="J189" s="1"/>
    </row>
    <row r="190" spans="1:10" x14ac:dyDescent="0.25">
      <c r="A190" s="7"/>
      <c r="B190" s="2"/>
      <c r="C190" s="2"/>
      <c r="D190" s="2"/>
      <c r="E190" s="2"/>
      <c r="F190" s="2"/>
      <c r="G190" s="2"/>
      <c r="H190" s="2"/>
      <c r="I190" s="2"/>
      <c r="J190" s="1"/>
    </row>
    <row r="191" spans="1:10" x14ac:dyDescent="0.25">
      <c r="A191" s="7"/>
      <c r="B191" s="2"/>
      <c r="C191" s="2"/>
      <c r="D191" s="2"/>
      <c r="E191" s="2"/>
      <c r="F191" s="2"/>
      <c r="G191" s="2"/>
      <c r="H191" s="2"/>
      <c r="I191" s="2"/>
      <c r="J191" s="1"/>
    </row>
    <row r="192" spans="1:10" x14ac:dyDescent="0.25">
      <c r="A192" s="7"/>
      <c r="B192" s="2"/>
      <c r="C192" s="2"/>
      <c r="D192" s="2"/>
      <c r="E192" s="2"/>
      <c r="F192" s="2"/>
      <c r="G192" s="2"/>
      <c r="H192" s="2"/>
      <c r="I192" s="2"/>
      <c r="J192" s="1"/>
    </row>
    <row r="193" spans="1:10" x14ac:dyDescent="0.25">
      <c r="A193" s="7"/>
      <c r="B193" s="2"/>
      <c r="C193" s="2"/>
      <c r="D193" s="2"/>
      <c r="E193" s="2"/>
      <c r="F193" s="2"/>
      <c r="G193" s="2"/>
      <c r="H193" s="2"/>
      <c r="I193" s="2"/>
      <c r="J193" s="1"/>
    </row>
    <row r="194" spans="1:10" x14ac:dyDescent="0.25">
      <c r="A194" s="7"/>
      <c r="B194" s="2"/>
      <c r="C194" s="2"/>
      <c r="D194" s="2"/>
      <c r="E194" s="2"/>
      <c r="F194" s="2"/>
      <c r="G194" s="2"/>
      <c r="H194" s="2"/>
      <c r="I194" s="2"/>
      <c r="J194" s="1"/>
    </row>
    <row r="195" spans="1:10" x14ac:dyDescent="0.25">
      <c r="A195" s="7"/>
      <c r="B195" s="2"/>
      <c r="C195" s="2"/>
      <c r="D195" s="2"/>
      <c r="E195" s="2"/>
      <c r="F195" s="2"/>
      <c r="G195" s="2"/>
      <c r="H195" s="2"/>
      <c r="I195" s="2"/>
      <c r="J195" s="1"/>
    </row>
    <row r="196" spans="1:10" x14ac:dyDescent="0.25">
      <c r="A196" s="7"/>
      <c r="B196" s="2"/>
      <c r="C196" s="2"/>
      <c r="D196" s="2"/>
      <c r="E196" s="2"/>
      <c r="F196" s="2"/>
      <c r="G196" s="2"/>
      <c r="H196" s="2"/>
      <c r="I196" s="2"/>
      <c r="J196" s="1"/>
    </row>
    <row r="197" spans="1:10" x14ac:dyDescent="0.25">
      <c r="A197" s="7"/>
      <c r="B197" s="2"/>
      <c r="C197" s="2"/>
      <c r="D197" s="2"/>
      <c r="E197" s="2"/>
      <c r="F197" s="2"/>
      <c r="G197" s="2"/>
      <c r="H197" s="2"/>
      <c r="I197" s="2"/>
      <c r="J197" s="1"/>
    </row>
    <row r="198" spans="1:10" x14ac:dyDescent="0.25">
      <c r="A198" s="7"/>
      <c r="B198" s="2"/>
      <c r="C198" s="2"/>
      <c r="D198" s="2"/>
      <c r="E198" s="2"/>
      <c r="F198" s="2"/>
      <c r="G198" s="2"/>
      <c r="H198" s="2"/>
      <c r="I198" s="2"/>
      <c r="J198" s="1"/>
    </row>
    <row r="199" spans="1:10" x14ac:dyDescent="0.25">
      <c r="A199" s="7"/>
      <c r="B199" s="2"/>
      <c r="C199" s="2"/>
      <c r="D199" s="2"/>
      <c r="E199" s="2"/>
      <c r="F199" s="2"/>
      <c r="G199" s="2"/>
      <c r="H199" s="2"/>
      <c r="I199" s="2"/>
      <c r="J199" s="1"/>
    </row>
    <row r="200" spans="1:10" x14ac:dyDescent="0.25">
      <c r="A200" s="7"/>
      <c r="B200" s="2"/>
      <c r="C200" s="2"/>
      <c r="D200" s="2"/>
      <c r="E200" s="2"/>
      <c r="F200" s="2"/>
      <c r="G200" s="2"/>
      <c r="H200" s="2"/>
      <c r="I200" s="2"/>
      <c r="J200" s="1"/>
    </row>
  </sheetData>
  <autoFilter ref="A2:J110" xr:uid="{00000000-0009-0000-0000-000000000000}"/>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0EB31-B4E7-4BC2-94E9-3448F83E2584}">
  <dimension ref="A1"/>
  <sheetViews>
    <sheetView workbookViewId="0">
      <selection activeCell="O26" sqref="O26"/>
    </sheetView>
  </sheetViews>
  <sheetFormatPr defaultRowHeight="1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C37F1-0A59-48FD-9379-61AB7C205F91}">
  <dimension ref="A1"/>
  <sheetViews>
    <sheetView workbookViewId="0">
      <selection activeCell="N30" sqref="N30"/>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95E6C-6479-4330-92BA-12B291A94B9D}">
  <dimension ref="A1"/>
  <sheetViews>
    <sheetView workbookViewId="0">
      <selection activeCell="O24" sqref="O24"/>
    </sheetView>
  </sheetViews>
  <sheetFormatPr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F782C-98C2-48C7-8694-7402EB417C87}">
  <dimension ref="A1"/>
  <sheetViews>
    <sheetView workbookViewId="0">
      <selection activeCell="P24" sqref="P24"/>
    </sheetView>
  </sheetViews>
  <sheetFormatPr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B457C-10BE-408C-BF7F-5DC692837AE4}">
  <dimension ref="A1"/>
  <sheetViews>
    <sheetView workbookViewId="0">
      <selection activeCell="O21" sqref="O21"/>
    </sheetView>
  </sheetViews>
  <sheetFormatPr defaultRowHeight="15"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83E2C-B49A-40D1-8880-13B9F91F324C}">
  <dimension ref="A1"/>
  <sheetViews>
    <sheetView workbookViewId="0"/>
  </sheetViews>
  <sheetFormatPr defaultRowHeight="15" x14ac:dyDescent="0.2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07226-4818-40C0-B027-5782D61C6920}">
  <dimension ref="A1"/>
  <sheetViews>
    <sheetView workbookViewId="0">
      <selection activeCell="N25" sqref="N25"/>
    </sheetView>
  </sheetViews>
  <sheetFormatPr defaultRowHeight="15" x14ac:dyDescent="0.25"/>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D3552-8DC7-4CBF-8321-3CBA332E6EDD}">
  <dimension ref="A1"/>
  <sheetViews>
    <sheetView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C0D04-5D58-4714-A2A4-584D962086F6}">
  <dimension ref="A2:K72"/>
  <sheetViews>
    <sheetView workbookViewId="0">
      <pane ySplit="2" topLeftCell="A64" activePane="bottomLeft" state="frozen"/>
      <selection pane="bottomLeft" activeCell="K72" sqref="K72"/>
    </sheetView>
  </sheetViews>
  <sheetFormatPr defaultRowHeight="15" x14ac:dyDescent="0.25"/>
  <cols>
    <col min="1" max="1" width="8.85546875" bestFit="1" customWidth="1"/>
    <col min="2" max="2" width="8.42578125" customWidth="1"/>
    <col min="3" max="3" width="34" customWidth="1"/>
    <col min="4" max="4" width="16" customWidth="1"/>
    <col min="5" max="5" width="20.85546875" customWidth="1"/>
    <col min="6" max="6" width="26.28515625" customWidth="1"/>
    <col min="7" max="7" width="15.5703125" customWidth="1"/>
    <col min="8" max="8" width="28.85546875" customWidth="1"/>
    <col min="9" max="9" width="24.28515625" customWidth="1"/>
    <col min="10" max="10" width="21.85546875" customWidth="1"/>
    <col min="11" max="11" width="44.85546875" customWidth="1"/>
  </cols>
  <sheetData>
    <row r="2" spans="1:11" ht="45" x14ac:dyDescent="0.25">
      <c r="A2" s="18" t="s">
        <v>161</v>
      </c>
      <c r="B2" s="21" t="s">
        <v>0</v>
      </c>
      <c r="C2" s="20" t="s">
        <v>1</v>
      </c>
      <c r="D2" s="19" t="s">
        <v>2</v>
      </c>
      <c r="E2" s="20" t="s">
        <v>162</v>
      </c>
      <c r="F2" s="20" t="s">
        <v>4</v>
      </c>
      <c r="G2" s="19" t="s">
        <v>5</v>
      </c>
      <c r="H2" s="20" t="s">
        <v>6</v>
      </c>
      <c r="I2" s="20" t="s">
        <v>7</v>
      </c>
      <c r="J2" s="20" t="s">
        <v>8</v>
      </c>
      <c r="K2" s="18" t="s">
        <v>9</v>
      </c>
    </row>
    <row r="3" spans="1:11" x14ac:dyDescent="0.25">
      <c r="A3" s="22">
        <v>44230</v>
      </c>
      <c r="B3" t="s">
        <v>42</v>
      </c>
      <c r="C3" t="s">
        <v>163</v>
      </c>
      <c r="D3" t="s">
        <v>27</v>
      </c>
      <c r="E3" t="s">
        <v>28</v>
      </c>
      <c r="F3" t="s">
        <v>22</v>
      </c>
      <c r="G3" t="s">
        <v>15</v>
      </c>
      <c r="H3" t="s">
        <v>23</v>
      </c>
      <c r="I3" t="s">
        <v>21</v>
      </c>
      <c r="J3" t="s">
        <v>40</v>
      </c>
      <c r="K3" t="s">
        <v>40</v>
      </c>
    </row>
    <row r="4" spans="1:11" x14ac:dyDescent="0.25">
      <c r="A4" s="22">
        <v>44230</v>
      </c>
      <c r="B4" t="s">
        <v>19</v>
      </c>
      <c r="C4" t="s">
        <v>163</v>
      </c>
      <c r="D4" t="s">
        <v>36</v>
      </c>
      <c r="E4" t="s">
        <v>13</v>
      </c>
      <c r="F4" t="s">
        <v>14</v>
      </c>
      <c r="G4" t="s">
        <v>15</v>
      </c>
      <c r="H4" t="s">
        <v>23</v>
      </c>
      <c r="I4" t="s">
        <v>21</v>
      </c>
      <c r="J4" t="s">
        <v>18</v>
      </c>
      <c r="K4" t="s">
        <v>40</v>
      </c>
    </row>
    <row r="5" spans="1:11" ht="45" x14ac:dyDescent="0.25">
      <c r="A5" s="22">
        <v>44230</v>
      </c>
      <c r="B5" t="s">
        <v>48</v>
      </c>
      <c r="C5" t="s">
        <v>163</v>
      </c>
      <c r="D5" t="s">
        <v>27</v>
      </c>
      <c r="E5" t="s">
        <v>46</v>
      </c>
      <c r="F5" t="s">
        <v>29</v>
      </c>
      <c r="G5" t="s">
        <v>15</v>
      </c>
      <c r="H5" t="s">
        <v>23</v>
      </c>
      <c r="I5" t="s">
        <v>21</v>
      </c>
      <c r="J5" t="s">
        <v>32</v>
      </c>
      <c r="K5" s="24" t="s">
        <v>164</v>
      </c>
    </row>
    <row r="6" spans="1:11" x14ac:dyDescent="0.25">
      <c r="A6" s="22">
        <v>44230</v>
      </c>
      <c r="B6" t="s">
        <v>42</v>
      </c>
      <c r="C6" t="s">
        <v>163</v>
      </c>
      <c r="D6" t="s">
        <v>12</v>
      </c>
      <c r="E6" t="s">
        <v>20</v>
      </c>
      <c r="F6" t="s">
        <v>14</v>
      </c>
      <c r="G6" t="s">
        <v>15</v>
      </c>
      <c r="H6" t="s">
        <v>23</v>
      </c>
      <c r="I6" t="s">
        <v>17</v>
      </c>
      <c r="J6" t="s">
        <v>32</v>
      </c>
      <c r="K6" t="s">
        <v>40</v>
      </c>
    </row>
    <row r="7" spans="1:11" x14ac:dyDescent="0.25">
      <c r="A7" s="22">
        <v>44230</v>
      </c>
      <c r="B7" t="s">
        <v>51</v>
      </c>
      <c r="C7" t="s">
        <v>163</v>
      </c>
      <c r="D7" t="s">
        <v>36</v>
      </c>
      <c r="E7" t="s">
        <v>13</v>
      </c>
      <c r="F7" t="s">
        <v>14</v>
      </c>
      <c r="G7" t="s">
        <v>15</v>
      </c>
      <c r="H7" t="s">
        <v>16</v>
      </c>
      <c r="I7" t="s">
        <v>17</v>
      </c>
      <c r="J7" t="s">
        <v>67</v>
      </c>
      <c r="K7" t="s">
        <v>40</v>
      </c>
    </row>
    <row r="8" spans="1:11" x14ac:dyDescent="0.25">
      <c r="A8" s="22">
        <v>44230</v>
      </c>
      <c r="B8" t="s">
        <v>19</v>
      </c>
      <c r="C8" t="s">
        <v>163</v>
      </c>
      <c r="D8" t="s">
        <v>12</v>
      </c>
      <c r="E8" t="s">
        <v>20</v>
      </c>
      <c r="F8" t="s">
        <v>29</v>
      </c>
      <c r="G8" t="s">
        <v>15</v>
      </c>
      <c r="H8" t="s">
        <v>23</v>
      </c>
      <c r="I8" t="s">
        <v>21</v>
      </c>
      <c r="J8" t="s">
        <v>24</v>
      </c>
      <c r="K8" t="s">
        <v>40</v>
      </c>
    </row>
    <row r="9" spans="1:11" x14ac:dyDescent="0.25">
      <c r="A9" s="22">
        <v>44230</v>
      </c>
      <c r="B9" t="s">
        <v>42</v>
      </c>
      <c r="C9" t="s">
        <v>163</v>
      </c>
      <c r="D9" t="s">
        <v>12</v>
      </c>
      <c r="E9" t="s">
        <v>13</v>
      </c>
      <c r="F9" t="s">
        <v>14</v>
      </c>
      <c r="G9" t="s">
        <v>15</v>
      </c>
      <c r="H9" t="s">
        <v>16</v>
      </c>
      <c r="I9" t="s">
        <v>21</v>
      </c>
      <c r="J9" t="s">
        <v>40</v>
      </c>
      <c r="K9" t="s">
        <v>40</v>
      </c>
    </row>
    <row r="10" spans="1:11" x14ac:dyDescent="0.25">
      <c r="A10" s="22">
        <v>44230</v>
      </c>
      <c r="B10" t="s">
        <v>42</v>
      </c>
      <c r="C10" t="s">
        <v>163</v>
      </c>
      <c r="D10" t="s">
        <v>27</v>
      </c>
      <c r="E10" t="s">
        <v>28</v>
      </c>
      <c r="F10" t="s">
        <v>29</v>
      </c>
      <c r="G10" t="s">
        <v>30</v>
      </c>
      <c r="H10" t="s">
        <v>16</v>
      </c>
      <c r="I10" t="s">
        <v>37</v>
      </c>
      <c r="J10" t="s">
        <v>40</v>
      </c>
      <c r="K10" t="s">
        <v>40</v>
      </c>
    </row>
    <row r="11" spans="1:11" x14ac:dyDescent="0.25">
      <c r="A11" s="22">
        <v>44230</v>
      </c>
      <c r="B11" t="s">
        <v>42</v>
      </c>
      <c r="C11" t="s">
        <v>163</v>
      </c>
      <c r="D11" t="s">
        <v>59</v>
      </c>
      <c r="E11" t="s">
        <v>28</v>
      </c>
      <c r="F11" t="s">
        <v>60</v>
      </c>
      <c r="G11" t="s">
        <v>30</v>
      </c>
      <c r="H11" t="s">
        <v>47</v>
      </c>
      <c r="I11" t="s">
        <v>21</v>
      </c>
      <c r="J11" t="s">
        <v>40</v>
      </c>
      <c r="K11" t="s">
        <v>40</v>
      </c>
    </row>
    <row r="12" spans="1:11" x14ac:dyDescent="0.25">
      <c r="A12" s="22">
        <v>44230</v>
      </c>
      <c r="B12" t="s">
        <v>51</v>
      </c>
      <c r="C12" t="s">
        <v>163</v>
      </c>
      <c r="D12" t="s">
        <v>12</v>
      </c>
      <c r="E12" t="s">
        <v>20</v>
      </c>
      <c r="F12" t="s">
        <v>29</v>
      </c>
      <c r="G12" t="s">
        <v>30</v>
      </c>
      <c r="H12" t="s">
        <v>23</v>
      </c>
      <c r="I12" t="s">
        <v>21</v>
      </c>
      <c r="J12" t="s">
        <v>18</v>
      </c>
      <c r="K12" t="s">
        <v>40</v>
      </c>
    </row>
    <row r="13" spans="1:11" x14ac:dyDescent="0.25">
      <c r="A13" s="22">
        <v>44230</v>
      </c>
      <c r="B13" t="s">
        <v>51</v>
      </c>
      <c r="C13" t="s">
        <v>163</v>
      </c>
      <c r="D13" t="s">
        <v>27</v>
      </c>
      <c r="E13" t="s">
        <v>20</v>
      </c>
      <c r="F13" t="s">
        <v>29</v>
      </c>
      <c r="G13" t="s">
        <v>15</v>
      </c>
      <c r="H13" t="s">
        <v>16</v>
      </c>
      <c r="I13" t="s">
        <v>21</v>
      </c>
      <c r="J13" t="s">
        <v>40</v>
      </c>
      <c r="K13" t="s">
        <v>40</v>
      </c>
    </row>
    <row r="14" spans="1:11" x14ac:dyDescent="0.25">
      <c r="A14" s="22">
        <v>44230</v>
      </c>
      <c r="B14" t="s">
        <v>42</v>
      </c>
      <c r="C14" t="s">
        <v>163</v>
      </c>
      <c r="D14" t="s">
        <v>12</v>
      </c>
      <c r="E14" t="s">
        <v>20</v>
      </c>
      <c r="F14" t="s">
        <v>29</v>
      </c>
      <c r="G14" t="s">
        <v>15</v>
      </c>
      <c r="H14" t="s">
        <v>23</v>
      </c>
      <c r="I14" t="s">
        <v>21</v>
      </c>
      <c r="J14" t="s">
        <v>24</v>
      </c>
      <c r="K14" t="s">
        <v>40</v>
      </c>
    </row>
    <row r="15" spans="1:11" x14ac:dyDescent="0.25">
      <c r="A15" s="22">
        <v>44230</v>
      </c>
      <c r="B15" t="s">
        <v>51</v>
      </c>
      <c r="C15" t="s">
        <v>163</v>
      </c>
      <c r="D15" t="s">
        <v>12</v>
      </c>
      <c r="E15" t="s">
        <v>20</v>
      </c>
      <c r="F15" t="s">
        <v>29</v>
      </c>
      <c r="G15" t="s">
        <v>15</v>
      </c>
      <c r="H15" t="s">
        <v>23</v>
      </c>
      <c r="I15" t="s">
        <v>21</v>
      </c>
      <c r="J15" t="s">
        <v>24</v>
      </c>
      <c r="K15" t="s">
        <v>40</v>
      </c>
    </row>
    <row r="16" spans="1:11" x14ac:dyDescent="0.25">
      <c r="A16" s="22">
        <v>44230</v>
      </c>
      <c r="B16" t="s">
        <v>42</v>
      </c>
      <c r="C16" t="s">
        <v>163</v>
      </c>
      <c r="D16" t="s">
        <v>12</v>
      </c>
      <c r="E16" t="s">
        <v>20</v>
      </c>
      <c r="F16" t="s">
        <v>14</v>
      </c>
      <c r="G16" t="s">
        <v>93</v>
      </c>
      <c r="H16" t="s">
        <v>16</v>
      </c>
      <c r="I16" t="s">
        <v>17</v>
      </c>
      <c r="J16" t="s">
        <v>18</v>
      </c>
      <c r="K16" t="s">
        <v>40</v>
      </c>
    </row>
    <row r="17" spans="1:11" x14ac:dyDescent="0.25">
      <c r="A17" s="22">
        <v>44230</v>
      </c>
      <c r="B17" t="s">
        <v>48</v>
      </c>
      <c r="C17" t="s">
        <v>163</v>
      </c>
      <c r="D17" t="s">
        <v>36</v>
      </c>
      <c r="E17" t="s">
        <v>13</v>
      </c>
      <c r="F17" t="s">
        <v>14</v>
      </c>
      <c r="G17" t="s">
        <v>15</v>
      </c>
      <c r="H17" t="s">
        <v>16</v>
      </c>
      <c r="I17" t="s">
        <v>17</v>
      </c>
      <c r="J17" t="s">
        <v>24</v>
      </c>
      <c r="K17" t="s">
        <v>40</v>
      </c>
    </row>
    <row r="18" spans="1:11" x14ac:dyDescent="0.25">
      <c r="A18" s="22">
        <v>44230</v>
      </c>
      <c r="B18" t="s">
        <v>51</v>
      </c>
      <c r="C18" t="s">
        <v>163</v>
      </c>
      <c r="D18" t="s">
        <v>36</v>
      </c>
      <c r="E18" t="s">
        <v>13</v>
      </c>
      <c r="F18" t="s">
        <v>14</v>
      </c>
      <c r="G18" t="s">
        <v>15</v>
      </c>
      <c r="H18" t="s">
        <v>16</v>
      </c>
      <c r="I18" t="s">
        <v>21</v>
      </c>
      <c r="J18" t="s">
        <v>67</v>
      </c>
      <c r="K18" t="s">
        <v>40</v>
      </c>
    </row>
    <row r="19" spans="1:11" x14ac:dyDescent="0.25">
      <c r="A19" s="22">
        <v>44230</v>
      </c>
      <c r="B19" t="s">
        <v>42</v>
      </c>
      <c r="C19" t="s">
        <v>163</v>
      </c>
      <c r="D19" t="s">
        <v>12</v>
      </c>
      <c r="E19" t="s">
        <v>20</v>
      </c>
      <c r="F19" t="s">
        <v>14</v>
      </c>
      <c r="G19" t="s">
        <v>30</v>
      </c>
      <c r="H19" t="s">
        <v>16</v>
      </c>
      <c r="I19" t="s">
        <v>17</v>
      </c>
      <c r="J19" t="s">
        <v>54</v>
      </c>
      <c r="K19" t="s">
        <v>40</v>
      </c>
    </row>
    <row r="20" spans="1:11" x14ac:dyDescent="0.25">
      <c r="A20" s="22">
        <v>44231</v>
      </c>
      <c r="B20" t="s">
        <v>51</v>
      </c>
      <c r="C20" t="s">
        <v>163</v>
      </c>
      <c r="D20" t="s">
        <v>27</v>
      </c>
      <c r="E20" t="s">
        <v>20</v>
      </c>
      <c r="F20" t="s">
        <v>29</v>
      </c>
      <c r="G20" t="s">
        <v>15</v>
      </c>
      <c r="H20" t="s">
        <v>23</v>
      </c>
      <c r="I20" t="s">
        <v>17</v>
      </c>
      <c r="J20" t="s">
        <v>24</v>
      </c>
      <c r="K20" t="s">
        <v>40</v>
      </c>
    </row>
    <row r="21" spans="1:11" x14ac:dyDescent="0.25">
      <c r="A21" s="22">
        <v>44231</v>
      </c>
      <c r="B21" t="s">
        <v>42</v>
      </c>
      <c r="C21" t="s">
        <v>163</v>
      </c>
      <c r="D21" t="s">
        <v>36</v>
      </c>
      <c r="E21" t="s">
        <v>13</v>
      </c>
      <c r="F21" t="s">
        <v>14</v>
      </c>
      <c r="G21" t="s">
        <v>15</v>
      </c>
      <c r="H21" t="s">
        <v>16</v>
      </c>
      <c r="I21" t="s">
        <v>17</v>
      </c>
      <c r="J21" t="s">
        <v>24</v>
      </c>
      <c r="K21" t="s">
        <v>40</v>
      </c>
    </row>
    <row r="22" spans="1:11" x14ac:dyDescent="0.25">
      <c r="A22" s="22">
        <v>44231</v>
      </c>
      <c r="B22" t="s">
        <v>42</v>
      </c>
      <c r="C22" t="s">
        <v>163</v>
      </c>
      <c r="D22" t="s">
        <v>12</v>
      </c>
      <c r="E22" t="s">
        <v>20</v>
      </c>
      <c r="F22" t="s">
        <v>14</v>
      </c>
      <c r="G22" t="s">
        <v>15</v>
      </c>
      <c r="H22" t="s">
        <v>16</v>
      </c>
      <c r="I22" t="s">
        <v>17</v>
      </c>
      <c r="J22" t="s">
        <v>67</v>
      </c>
      <c r="K22" t="s">
        <v>40</v>
      </c>
    </row>
    <row r="23" spans="1:11" ht="60" x14ac:dyDescent="0.25">
      <c r="A23" s="22">
        <v>44231</v>
      </c>
      <c r="B23" t="s">
        <v>52</v>
      </c>
      <c r="C23" t="s">
        <v>163</v>
      </c>
      <c r="D23" t="s">
        <v>27</v>
      </c>
      <c r="E23" t="s">
        <v>20</v>
      </c>
      <c r="F23" t="s">
        <v>29</v>
      </c>
      <c r="G23" t="s">
        <v>15</v>
      </c>
      <c r="H23" t="s">
        <v>16</v>
      </c>
      <c r="I23" t="s">
        <v>17</v>
      </c>
      <c r="J23" t="s">
        <v>24</v>
      </c>
      <c r="K23" s="24" t="s">
        <v>165</v>
      </c>
    </row>
    <row r="24" spans="1:11" x14ac:dyDescent="0.25">
      <c r="A24" s="22">
        <v>44231</v>
      </c>
      <c r="B24" t="s">
        <v>51</v>
      </c>
      <c r="C24" t="s">
        <v>163</v>
      </c>
      <c r="D24" t="s">
        <v>27</v>
      </c>
      <c r="E24" t="s">
        <v>20</v>
      </c>
      <c r="F24" t="s">
        <v>22</v>
      </c>
      <c r="G24" t="s">
        <v>30</v>
      </c>
      <c r="H24" t="s">
        <v>23</v>
      </c>
      <c r="I24" t="s">
        <v>21</v>
      </c>
      <c r="J24" t="s">
        <v>24</v>
      </c>
      <c r="K24" t="s">
        <v>40</v>
      </c>
    </row>
    <row r="25" spans="1:11" x14ac:dyDescent="0.25">
      <c r="A25" s="22">
        <v>44231</v>
      </c>
      <c r="B25" t="s">
        <v>42</v>
      </c>
      <c r="C25" t="s">
        <v>163</v>
      </c>
      <c r="D25" t="s">
        <v>36</v>
      </c>
      <c r="E25" t="s">
        <v>13</v>
      </c>
      <c r="F25" t="s">
        <v>14</v>
      </c>
      <c r="G25" t="s">
        <v>15</v>
      </c>
      <c r="H25" t="s">
        <v>16</v>
      </c>
      <c r="I25" t="s">
        <v>40</v>
      </c>
      <c r="J25" t="s">
        <v>40</v>
      </c>
      <c r="K25" t="s">
        <v>40</v>
      </c>
    </row>
    <row r="26" spans="1:11" x14ac:dyDescent="0.25">
      <c r="A26" s="22">
        <v>44231</v>
      </c>
      <c r="B26" t="s">
        <v>48</v>
      </c>
      <c r="C26" t="s">
        <v>163</v>
      </c>
      <c r="D26" t="s">
        <v>12</v>
      </c>
      <c r="E26" t="s">
        <v>20</v>
      </c>
      <c r="F26" t="s">
        <v>29</v>
      </c>
      <c r="G26" t="s">
        <v>15</v>
      </c>
      <c r="H26" t="s">
        <v>23</v>
      </c>
      <c r="I26" t="s">
        <v>21</v>
      </c>
      <c r="J26" t="s">
        <v>18</v>
      </c>
      <c r="K26" t="s">
        <v>40</v>
      </c>
    </row>
    <row r="27" spans="1:11" x14ac:dyDescent="0.25">
      <c r="A27" s="22">
        <v>44231</v>
      </c>
      <c r="B27" t="s">
        <v>42</v>
      </c>
      <c r="C27" t="s">
        <v>163</v>
      </c>
      <c r="D27" t="s">
        <v>36</v>
      </c>
      <c r="E27" t="s">
        <v>13</v>
      </c>
      <c r="F27" t="s">
        <v>14</v>
      </c>
      <c r="G27" t="s">
        <v>15</v>
      </c>
      <c r="H27" t="s">
        <v>16</v>
      </c>
      <c r="I27" t="s">
        <v>17</v>
      </c>
      <c r="J27" t="s">
        <v>67</v>
      </c>
      <c r="K27" t="s">
        <v>166</v>
      </c>
    </row>
    <row r="28" spans="1:11" x14ac:dyDescent="0.25">
      <c r="A28" s="22">
        <v>44231</v>
      </c>
      <c r="B28" t="s">
        <v>51</v>
      </c>
      <c r="C28" t="s">
        <v>163</v>
      </c>
      <c r="D28" t="s">
        <v>36</v>
      </c>
      <c r="E28" t="s">
        <v>20</v>
      </c>
      <c r="F28" t="s">
        <v>29</v>
      </c>
      <c r="G28" t="s">
        <v>15</v>
      </c>
      <c r="H28" t="s">
        <v>23</v>
      </c>
      <c r="I28" t="s">
        <v>21</v>
      </c>
      <c r="J28" t="s">
        <v>24</v>
      </c>
      <c r="K28" t="s">
        <v>40</v>
      </c>
    </row>
    <row r="29" spans="1:11" x14ac:dyDescent="0.25">
      <c r="A29" s="22">
        <v>44231</v>
      </c>
      <c r="B29" t="s">
        <v>42</v>
      </c>
      <c r="C29" t="s">
        <v>163</v>
      </c>
      <c r="D29" t="s">
        <v>27</v>
      </c>
      <c r="E29" t="s">
        <v>28</v>
      </c>
      <c r="F29" t="s">
        <v>22</v>
      </c>
      <c r="G29" t="s">
        <v>15</v>
      </c>
      <c r="H29" t="s">
        <v>16</v>
      </c>
      <c r="I29" t="s">
        <v>21</v>
      </c>
      <c r="J29" t="s">
        <v>24</v>
      </c>
      <c r="K29" t="s">
        <v>40</v>
      </c>
    </row>
    <row r="30" spans="1:11" x14ac:dyDescent="0.25">
      <c r="A30" s="22">
        <v>44231</v>
      </c>
      <c r="B30" t="s">
        <v>42</v>
      </c>
      <c r="C30" t="s">
        <v>163</v>
      </c>
      <c r="D30" t="s">
        <v>36</v>
      </c>
      <c r="E30" t="s">
        <v>13</v>
      </c>
      <c r="F30" t="s">
        <v>14</v>
      </c>
      <c r="G30" t="s">
        <v>15</v>
      </c>
      <c r="H30" t="s">
        <v>16</v>
      </c>
      <c r="I30" t="s">
        <v>17</v>
      </c>
      <c r="J30" t="s">
        <v>67</v>
      </c>
      <c r="K30" t="s">
        <v>40</v>
      </c>
    </row>
    <row r="31" spans="1:11" x14ac:dyDescent="0.25">
      <c r="A31" s="22">
        <v>44231</v>
      </c>
      <c r="B31" t="s">
        <v>51</v>
      </c>
      <c r="C31" t="s">
        <v>163</v>
      </c>
      <c r="D31" t="s">
        <v>59</v>
      </c>
      <c r="E31" t="s">
        <v>28</v>
      </c>
      <c r="F31" t="s">
        <v>22</v>
      </c>
      <c r="G31" t="s">
        <v>30</v>
      </c>
      <c r="H31" t="s">
        <v>40</v>
      </c>
      <c r="I31" t="s">
        <v>21</v>
      </c>
      <c r="J31" t="s">
        <v>40</v>
      </c>
      <c r="K31" t="s">
        <v>167</v>
      </c>
    </row>
    <row r="32" spans="1:11" x14ac:dyDescent="0.25">
      <c r="A32" s="22">
        <v>44231</v>
      </c>
      <c r="B32" t="s">
        <v>42</v>
      </c>
      <c r="C32" t="s">
        <v>163</v>
      </c>
      <c r="D32" t="s">
        <v>27</v>
      </c>
      <c r="E32" t="s">
        <v>28</v>
      </c>
      <c r="F32" t="s">
        <v>29</v>
      </c>
      <c r="G32" t="s">
        <v>15</v>
      </c>
      <c r="H32" t="s">
        <v>23</v>
      </c>
      <c r="I32" t="s">
        <v>21</v>
      </c>
      <c r="J32" t="s">
        <v>24</v>
      </c>
      <c r="K32" t="s">
        <v>40</v>
      </c>
    </row>
    <row r="33" spans="1:11" x14ac:dyDescent="0.25">
      <c r="A33" s="22">
        <v>44231</v>
      </c>
      <c r="B33" t="s">
        <v>42</v>
      </c>
      <c r="C33" t="s">
        <v>163</v>
      </c>
      <c r="D33" t="s">
        <v>27</v>
      </c>
      <c r="E33" t="s">
        <v>28</v>
      </c>
      <c r="F33" t="s">
        <v>22</v>
      </c>
      <c r="G33" t="s">
        <v>30</v>
      </c>
      <c r="H33" t="s">
        <v>23</v>
      </c>
      <c r="I33" t="s">
        <v>21</v>
      </c>
      <c r="J33" t="s">
        <v>24</v>
      </c>
      <c r="K33" t="s">
        <v>40</v>
      </c>
    </row>
    <row r="34" spans="1:11" ht="105" x14ac:dyDescent="0.25">
      <c r="A34" s="22">
        <v>44231</v>
      </c>
      <c r="B34" t="s">
        <v>42</v>
      </c>
      <c r="C34" t="s">
        <v>163</v>
      </c>
      <c r="D34" t="s">
        <v>27</v>
      </c>
      <c r="E34" t="s">
        <v>20</v>
      </c>
      <c r="F34" t="s">
        <v>29</v>
      </c>
      <c r="G34" t="s">
        <v>15</v>
      </c>
      <c r="H34" t="s">
        <v>16</v>
      </c>
      <c r="I34" t="s">
        <v>17</v>
      </c>
      <c r="J34" t="s">
        <v>24</v>
      </c>
      <c r="K34" s="24" t="s">
        <v>168</v>
      </c>
    </row>
    <row r="35" spans="1:11" x14ac:dyDescent="0.25">
      <c r="A35" s="22">
        <v>44231</v>
      </c>
      <c r="B35" t="s">
        <v>42</v>
      </c>
      <c r="C35" t="s">
        <v>163</v>
      </c>
      <c r="D35" t="s">
        <v>27</v>
      </c>
      <c r="E35" t="s">
        <v>28</v>
      </c>
      <c r="F35" t="s">
        <v>29</v>
      </c>
      <c r="G35" t="s">
        <v>15</v>
      </c>
      <c r="H35" t="s">
        <v>23</v>
      </c>
      <c r="I35" t="s">
        <v>37</v>
      </c>
      <c r="J35" t="s">
        <v>24</v>
      </c>
      <c r="K35" t="s">
        <v>40</v>
      </c>
    </row>
    <row r="36" spans="1:11" x14ac:dyDescent="0.25">
      <c r="A36" s="22">
        <v>44231</v>
      </c>
      <c r="B36" t="s">
        <v>42</v>
      </c>
      <c r="C36" t="s">
        <v>163</v>
      </c>
      <c r="D36" t="s">
        <v>59</v>
      </c>
      <c r="E36" t="s">
        <v>46</v>
      </c>
      <c r="F36" t="s">
        <v>29</v>
      </c>
      <c r="G36" t="s">
        <v>15</v>
      </c>
      <c r="H36" t="s">
        <v>23</v>
      </c>
      <c r="I36" t="s">
        <v>21</v>
      </c>
      <c r="J36" t="s">
        <v>24</v>
      </c>
      <c r="K36" t="s">
        <v>40</v>
      </c>
    </row>
    <row r="37" spans="1:11" x14ac:dyDescent="0.25">
      <c r="A37" s="22">
        <v>44231</v>
      </c>
      <c r="B37" t="s">
        <v>26</v>
      </c>
      <c r="C37" t="s">
        <v>163</v>
      </c>
      <c r="D37" t="s">
        <v>12</v>
      </c>
      <c r="E37" t="s">
        <v>13</v>
      </c>
      <c r="F37" t="s">
        <v>29</v>
      </c>
      <c r="G37" t="s">
        <v>15</v>
      </c>
      <c r="H37" t="s">
        <v>23</v>
      </c>
      <c r="I37" t="s">
        <v>17</v>
      </c>
      <c r="J37" t="s">
        <v>18</v>
      </c>
      <c r="K37" t="s">
        <v>40</v>
      </c>
    </row>
    <row r="38" spans="1:11" x14ac:dyDescent="0.25">
      <c r="A38" s="22">
        <v>44231</v>
      </c>
      <c r="B38" t="s">
        <v>42</v>
      </c>
      <c r="C38" t="s">
        <v>163</v>
      </c>
      <c r="D38" t="s">
        <v>27</v>
      </c>
      <c r="E38" t="s">
        <v>28</v>
      </c>
      <c r="F38" t="s">
        <v>29</v>
      </c>
      <c r="G38" t="s">
        <v>30</v>
      </c>
      <c r="H38" t="s">
        <v>23</v>
      </c>
      <c r="I38" t="s">
        <v>21</v>
      </c>
      <c r="J38" t="s">
        <v>18</v>
      </c>
      <c r="K38" t="s">
        <v>40</v>
      </c>
    </row>
    <row r="39" spans="1:11" x14ac:dyDescent="0.25">
      <c r="A39" s="22">
        <v>44231</v>
      </c>
      <c r="B39" t="s">
        <v>80</v>
      </c>
      <c r="C39" t="s">
        <v>163</v>
      </c>
      <c r="D39" t="s">
        <v>36</v>
      </c>
      <c r="E39" t="s">
        <v>13</v>
      </c>
      <c r="F39" t="s">
        <v>14</v>
      </c>
      <c r="G39" t="s">
        <v>15</v>
      </c>
      <c r="H39" t="s">
        <v>16</v>
      </c>
      <c r="I39" t="s">
        <v>17</v>
      </c>
      <c r="J39" t="s">
        <v>40</v>
      </c>
      <c r="K39" t="s">
        <v>40</v>
      </c>
    </row>
    <row r="40" spans="1:11" x14ac:dyDescent="0.25">
      <c r="A40" s="22">
        <v>44231</v>
      </c>
      <c r="B40" t="s">
        <v>19</v>
      </c>
      <c r="C40" t="s">
        <v>163</v>
      </c>
      <c r="D40" t="s">
        <v>12</v>
      </c>
      <c r="E40" t="s">
        <v>40</v>
      </c>
      <c r="F40" t="s">
        <v>29</v>
      </c>
      <c r="G40" t="s">
        <v>15</v>
      </c>
      <c r="H40" t="s">
        <v>16</v>
      </c>
      <c r="I40" t="s">
        <v>21</v>
      </c>
      <c r="J40" t="s">
        <v>24</v>
      </c>
      <c r="K40" t="s">
        <v>40</v>
      </c>
    </row>
    <row r="41" spans="1:11" x14ac:dyDescent="0.25">
      <c r="A41" s="22">
        <v>44231</v>
      </c>
      <c r="B41" t="s">
        <v>51</v>
      </c>
      <c r="C41" t="s">
        <v>163</v>
      </c>
      <c r="D41" t="s">
        <v>12</v>
      </c>
      <c r="E41" t="s">
        <v>20</v>
      </c>
      <c r="F41" t="s">
        <v>29</v>
      </c>
      <c r="G41" t="s">
        <v>15</v>
      </c>
      <c r="H41" t="s">
        <v>16</v>
      </c>
      <c r="I41" t="s">
        <v>17</v>
      </c>
      <c r="J41" t="s">
        <v>24</v>
      </c>
      <c r="K41" t="s">
        <v>40</v>
      </c>
    </row>
    <row r="42" spans="1:11" ht="45" x14ac:dyDescent="0.25">
      <c r="A42" s="22">
        <v>44231</v>
      </c>
      <c r="B42" t="s">
        <v>42</v>
      </c>
      <c r="C42" t="s">
        <v>163</v>
      </c>
      <c r="D42" t="s">
        <v>59</v>
      </c>
      <c r="E42" t="s">
        <v>46</v>
      </c>
      <c r="F42" t="s">
        <v>29</v>
      </c>
      <c r="G42" t="s">
        <v>15</v>
      </c>
      <c r="H42" t="s">
        <v>23</v>
      </c>
      <c r="I42" t="s">
        <v>21</v>
      </c>
      <c r="J42" t="s">
        <v>24</v>
      </c>
      <c r="K42" s="24" t="s">
        <v>169</v>
      </c>
    </row>
    <row r="43" spans="1:11" x14ac:dyDescent="0.25">
      <c r="A43" s="22">
        <v>44231</v>
      </c>
      <c r="B43" t="s">
        <v>51</v>
      </c>
      <c r="C43" t="s">
        <v>163</v>
      </c>
      <c r="D43" t="s">
        <v>36</v>
      </c>
      <c r="E43" t="s">
        <v>13</v>
      </c>
      <c r="F43" t="s">
        <v>14</v>
      </c>
      <c r="G43" t="s">
        <v>15</v>
      </c>
      <c r="H43" t="s">
        <v>16</v>
      </c>
      <c r="I43" t="s">
        <v>17</v>
      </c>
      <c r="J43" t="s">
        <v>67</v>
      </c>
      <c r="K43" t="s">
        <v>170</v>
      </c>
    </row>
    <row r="44" spans="1:11" x14ac:dyDescent="0.25">
      <c r="A44" s="22">
        <v>44231</v>
      </c>
      <c r="B44" t="s">
        <v>51</v>
      </c>
      <c r="C44" t="s">
        <v>163</v>
      </c>
      <c r="D44" t="s">
        <v>12</v>
      </c>
      <c r="E44" t="s">
        <v>20</v>
      </c>
      <c r="F44" t="s">
        <v>29</v>
      </c>
      <c r="G44" t="s">
        <v>30</v>
      </c>
      <c r="H44" t="s">
        <v>23</v>
      </c>
      <c r="I44" t="s">
        <v>21</v>
      </c>
      <c r="J44" t="s">
        <v>18</v>
      </c>
      <c r="K44" t="s">
        <v>40</v>
      </c>
    </row>
    <row r="45" spans="1:11" x14ac:dyDescent="0.25">
      <c r="A45" s="22">
        <v>44231</v>
      </c>
      <c r="B45" t="s">
        <v>51</v>
      </c>
      <c r="C45" t="s">
        <v>163</v>
      </c>
      <c r="D45" t="s">
        <v>59</v>
      </c>
      <c r="E45" t="s">
        <v>28</v>
      </c>
      <c r="F45" t="s">
        <v>22</v>
      </c>
      <c r="G45" t="s">
        <v>30</v>
      </c>
      <c r="H45" t="s">
        <v>16</v>
      </c>
      <c r="I45" t="s">
        <v>21</v>
      </c>
      <c r="J45" t="s">
        <v>24</v>
      </c>
      <c r="K45" t="s">
        <v>40</v>
      </c>
    </row>
    <row r="46" spans="1:11" x14ac:dyDescent="0.25">
      <c r="A46" s="22">
        <v>44231</v>
      </c>
      <c r="B46" t="s">
        <v>42</v>
      </c>
      <c r="C46" t="s">
        <v>163</v>
      </c>
      <c r="D46" t="s">
        <v>27</v>
      </c>
      <c r="E46" t="s">
        <v>20</v>
      </c>
      <c r="F46" t="s">
        <v>29</v>
      </c>
      <c r="G46" t="s">
        <v>15</v>
      </c>
      <c r="H46" t="s">
        <v>23</v>
      </c>
      <c r="I46" t="s">
        <v>21</v>
      </c>
      <c r="J46" t="s">
        <v>18</v>
      </c>
      <c r="K46" t="s">
        <v>40</v>
      </c>
    </row>
    <row r="47" spans="1:11" x14ac:dyDescent="0.25">
      <c r="A47" s="22">
        <v>44231</v>
      </c>
      <c r="B47" t="s">
        <v>19</v>
      </c>
      <c r="C47" t="s">
        <v>163</v>
      </c>
      <c r="D47" t="s">
        <v>27</v>
      </c>
      <c r="E47" t="s">
        <v>28</v>
      </c>
      <c r="F47" t="s">
        <v>29</v>
      </c>
      <c r="G47" t="s">
        <v>15</v>
      </c>
      <c r="H47" t="s">
        <v>23</v>
      </c>
      <c r="I47" t="s">
        <v>17</v>
      </c>
      <c r="J47" t="s">
        <v>54</v>
      </c>
      <c r="K47" t="s">
        <v>171</v>
      </c>
    </row>
    <row r="48" spans="1:11" x14ac:dyDescent="0.25">
      <c r="A48" s="22">
        <v>44231</v>
      </c>
      <c r="B48" t="s">
        <v>172</v>
      </c>
      <c r="C48" t="s">
        <v>163</v>
      </c>
      <c r="D48" t="s">
        <v>36</v>
      </c>
      <c r="E48" t="s">
        <v>13</v>
      </c>
      <c r="F48" t="s">
        <v>14</v>
      </c>
      <c r="G48" t="s">
        <v>15</v>
      </c>
      <c r="H48" t="s">
        <v>16</v>
      </c>
      <c r="I48" t="s">
        <v>17</v>
      </c>
      <c r="J48" t="s">
        <v>67</v>
      </c>
      <c r="K48" t="s">
        <v>40</v>
      </c>
    </row>
    <row r="49" spans="1:11" x14ac:dyDescent="0.25">
      <c r="A49" s="22">
        <v>44232</v>
      </c>
      <c r="B49" t="s">
        <v>172</v>
      </c>
      <c r="C49" t="s">
        <v>163</v>
      </c>
      <c r="D49" t="s">
        <v>27</v>
      </c>
      <c r="E49" t="s">
        <v>28</v>
      </c>
      <c r="F49" t="s">
        <v>29</v>
      </c>
      <c r="G49" t="s">
        <v>30</v>
      </c>
      <c r="H49" t="s">
        <v>23</v>
      </c>
      <c r="I49" t="s">
        <v>31</v>
      </c>
      <c r="J49" t="s">
        <v>24</v>
      </c>
      <c r="K49" t="s">
        <v>40</v>
      </c>
    </row>
    <row r="50" spans="1:11" x14ac:dyDescent="0.25">
      <c r="A50" s="22">
        <v>44232</v>
      </c>
      <c r="B50" t="s">
        <v>42</v>
      </c>
      <c r="C50" t="s">
        <v>163</v>
      </c>
      <c r="D50" t="s">
        <v>27</v>
      </c>
      <c r="E50" t="s">
        <v>28</v>
      </c>
      <c r="F50" t="s">
        <v>29</v>
      </c>
      <c r="G50" t="s">
        <v>15</v>
      </c>
      <c r="H50" t="s">
        <v>23</v>
      </c>
      <c r="I50" t="s">
        <v>40</v>
      </c>
      <c r="J50" t="s">
        <v>40</v>
      </c>
      <c r="K50" t="s">
        <v>40</v>
      </c>
    </row>
    <row r="51" spans="1:11" x14ac:dyDescent="0.25">
      <c r="A51" s="22">
        <v>44232</v>
      </c>
      <c r="B51" t="s">
        <v>26</v>
      </c>
      <c r="C51" t="s">
        <v>163</v>
      </c>
      <c r="D51" t="s">
        <v>12</v>
      </c>
      <c r="E51" t="s">
        <v>13</v>
      </c>
      <c r="F51" t="s">
        <v>14</v>
      </c>
      <c r="G51" t="s">
        <v>15</v>
      </c>
      <c r="H51" t="s">
        <v>23</v>
      </c>
      <c r="I51" t="s">
        <v>17</v>
      </c>
      <c r="J51" t="s">
        <v>40</v>
      </c>
      <c r="K51" t="s">
        <v>40</v>
      </c>
    </row>
    <row r="52" spans="1:11" x14ac:dyDescent="0.25">
      <c r="A52" s="22">
        <v>44232</v>
      </c>
      <c r="B52" t="s">
        <v>42</v>
      </c>
      <c r="C52" t="s">
        <v>163</v>
      </c>
      <c r="D52" t="s">
        <v>27</v>
      </c>
      <c r="E52" t="s">
        <v>20</v>
      </c>
      <c r="F52" t="s">
        <v>29</v>
      </c>
      <c r="G52" t="s">
        <v>30</v>
      </c>
      <c r="H52" t="s">
        <v>23</v>
      </c>
      <c r="I52" t="s">
        <v>21</v>
      </c>
      <c r="J52" t="s">
        <v>24</v>
      </c>
      <c r="K52" t="s">
        <v>40</v>
      </c>
    </row>
    <row r="53" spans="1:11" x14ac:dyDescent="0.25">
      <c r="A53" s="22">
        <v>44232</v>
      </c>
      <c r="B53" t="s">
        <v>172</v>
      </c>
      <c r="C53" t="s">
        <v>163</v>
      </c>
      <c r="D53" t="s">
        <v>36</v>
      </c>
      <c r="E53" t="s">
        <v>13</v>
      </c>
      <c r="F53" t="s">
        <v>14</v>
      </c>
      <c r="G53" t="s">
        <v>15</v>
      </c>
      <c r="H53" t="s">
        <v>16</v>
      </c>
      <c r="I53" t="s">
        <v>40</v>
      </c>
      <c r="J53" t="s">
        <v>40</v>
      </c>
      <c r="K53" t="s">
        <v>40</v>
      </c>
    </row>
    <row r="54" spans="1:11" x14ac:dyDescent="0.25">
      <c r="A54" s="22">
        <v>44232</v>
      </c>
      <c r="B54" t="s">
        <v>42</v>
      </c>
      <c r="C54" t="s">
        <v>163</v>
      </c>
      <c r="D54" t="s">
        <v>12</v>
      </c>
      <c r="E54" t="s">
        <v>20</v>
      </c>
      <c r="F54" t="s">
        <v>14</v>
      </c>
      <c r="G54" t="s">
        <v>15</v>
      </c>
      <c r="H54" t="s">
        <v>16</v>
      </c>
      <c r="I54" t="s">
        <v>17</v>
      </c>
      <c r="J54" t="s">
        <v>18</v>
      </c>
      <c r="K54" t="s">
        <v>40</v>
      </c>
    </row>
    <row r="55" spans="1:11" x14ac:dyDescent="0.25">
      <c r="A55" s="22">
        <v>44232</v>
      </c>
      <c r="B55" t="s">
        <v>80</v>
      </c>
      <c r="C55" t="s">
        <v>163</v>
      </c>
      <c r="D55" t="s">
        <v>36</v>
      </c>
      <c r="E55" t="s">
        <v>20</v>
      </c>
      <c r="F55" t="s">
        <v>29</v>
      </c>
      <c r="G55" t="s">
        <v>15</v>
      </c>
      <c r="H55" t="s">
        <v>16</v>
      </c>
      <c r="I55" t="s">
        <v>17</v>
      </c>
      <c r="J55" t="s">
        <v>24</v>
      </c>
      <c r="K55" t="s">
        <v>173</v>
      </c>
    </row>
    <row r="56" spans="1:11" x14ac:dyDescent="0.25">
      <c r="A56" s="22">
        <v>44232</v>
      </c>
      <c r="B56" t="s">
        <v>42</v>
      </c>
      <c r="C56" t="s">
        <v>163</v>
      </c>
      <c r="D56" t="s">
        <v>12</v>
      </c>
      <c r="E56" t="s">
        <v>20</v>
      </c>
      <c r="F56" t="s">
        <v>29</v>
      </c>
      <c r="G56" t="s">
        <v>15</v>
      </c>
      <c r="H56" t="s">
        <v>16</v>
      </c>
      <c r="I56" t="s">
        <v>17</v>
      </c>
      <c r="J56" t="s">
        <v>24</v>
      </c>
      <c r="K56" t="s">
        <v>40</v>
      </c>
    </row>
    <row r="57" spans="1:11" x14ac:dyDescent="0.25">
      <c r="A57" s="22">
        <v>44232</v>
      </c>
      <c r="B57" t="s">
        <v>172</v>
      </c>
      <c r="C57" t="s">
        <v>163</v>
      </c>
      <c r="D57" t="s">
        <v>27</v>
      </c>
      <c r="E57" t="s">
        <v>20</v>
      </c>
      <c r="F57" t="s">
        <v>22</v>
      </c>
      <c r="G57" t="s">
        <v>30</v>
      </c>
      <c r="H57" t="s">
        <v>16</v>
      </c>
      <c r="I57" t="s">
        <v>21</v>
      </c>
      <c r="J57" t="s">
        <v>18</v>
      </c>
      <c r="K57" t="s">
        <v>40</v>
      </c>
    </row>
    <row r="58" spans="1:11" x14ac:dyDescent="0.25">
      <c r="A58" s="22">
        <v>44232</v>
      </c>
      <c r="B58" t="s">
        <v>172</v>
      </c>
      <c r="C58" t="s">
        <v>163</v>
      </c>
      <c r="D58" t="s">
        <v>12</v>
      </c>
      <c r="E58" t="s">
        <v>28</v>
      </c>
      <c r="F58" t="s">
        <v>14</v>
      </c>
      <c r="G58" t="s">
        <v>15</v>
      </c>
      <c r="H58" t="s">
        <v>16</v>
      </c>
      <c r="I58" t="s">
        <v>21</v>
      </c>
      <c r="J58" t="s">
        <v>24</v>
      </c>
      <c r="K58" t="s">
        <v>40</v>
      </c>
    </row>
    <row r="59" spans="1:11" x14ac:dyDescent="0.25">
      <c r="A59" s="22">
        <v>44232</v>
      </c>
      <c r="B59" t="s">
        <v>19</v>
      </c>
      <c r="C59" t="s">
        <v>163</v>
      </c>
      <c r="D59" t="s">
        <v>12</v>
      </c>
      <c r="E59" t="s">
        <v>20</v>
      </c>
      <c r="F59" t="s">
        <v>29</v>
      </c>
      <c r="G59" t="s">
        <v>15</v>
      </c>
      <c r="H59" t="s">
        <v>16</v>
      </c>
      <c r="I59" t="s">
        <v>37</v>
      </c>
      <c r="J59" t="s">
        <v>18</v>
      </c>
      <c r="K59" t="s">
        <v>40</v>
      </c>
    </row>
    <row r="60" spans="1:11" x14ac:dyDescent="0.25">
      <c r="A60" s="22">
        <v>44232</v>
      </c>
      <c r="B60" t="s">
        <v>52</v>
      </c>
      <c r="C60" t="s">
        <v>163</v>
      </c>
      <c r="D60" t="s">
        <v>27</v>
      </c>
      <c r="E60" t="s">
        <v>28</v>
      </c>
      <c r="F60" t="s">
        <v>29</v>
      </c>
      <c r="G60" t="s">
        <v>30</v>
      </c>
      <c r="H60" t="s">
        <v>23</v>
      </c>
      <c r="I60" t="s">
        <v>40</v>
      </c>
      <c r="J60" t="s">
        <v>40</v>
      </c>
      <c r="K60" t="s">
        <v>40</v>
      </c>
    </row>
    <row r="61" spans="1:11" x14ac:dyDescent="0.25">
      <c r="A61" s="22">
        <v>44232</v>
      </c>
      <c r="B61" t="s">
        <v>19</v>
      </c>
      <c r="C61" t="s">
        <v>163</v>
      </c>
      <c r="D61" t="s">
        <v>12</v>
      </c>
      <c r="E61" t="s">
        <v>20</v>
      </c>
      <c r="F61" t="s">
        <v>29</v>
      </c>
      <c r="G61" t="s">
        <v>30</v>
      </c>
      <c r="H61" t="s">
        <v>16</v>
      </c>
      <c r="I61" t="s">
        <v>40</v>
      </c>
      <c r="J61" t="s">
        <v>40</v>
      </c>
      <c r="K61" t="s">
        <v>40</v>
      </c>
    </row>
    <row r="62" spans="1:11" x14ac:dyDescent="0.25">
      <c r="A62" s="22">
        <v>44232</v>
      </c>
      <c r="B62" t="s">
        <v>172</v>
      </c>
      <c r="C62" t="s">
        <v>163</v>
      </c>
      <c r="D62" t="s">
        <v>12</v>
      </c>
      <c r="E62" t="s">
        <v>20</v>
      </c>
      <c r="F62" t="s">
        <v>29</v>
      </c>
      <c r="G62" t="s">
        <v>15</v>
      </c>
      <c r="H62" t="s">
        <v>16</v>
      </c>
      <c r="I62" t="s">
        <v>17</v>
      </c>
      <c r="J62" t="s">
        <v>18</v>
      </c>
      <c r="K62" t="s">
        <v>40</v>
      </c>
    </row>
    <row r="63" spans="1:11" x14ac:dyDescent="0.25">
      <c r="A63" s="22">
        <v>44232</v>
      </c>
      <c r="B63" t="s">
        <v>19</v>
      </c>
      <c r="C63" t="s">
        <v>163</v>
      </c>
      <c r="D63" t="s">
        <v>27</v>
      </c>
      <c r="E63" t="s">
        <v>20</v>
      </c>
      <c r="F63" t="s">
        <v>29</v>
      </c>
      <c r="G63" t="s">
        <v>30</v>
      </c>
      <c r="H63" t="s">
        <v>23</v>
      </c>
      <c r="I63" t="s">
        <v>21</v>
      </c>
      <c r="J63" t="s">
        <v>24</v>
      </c>
      <c r="K63" t="s">
        <v>40</v>
      </c>
    </row>
    <row r="64" spans="1:11" x14ac:dyDescent="0.25">
      <c r="A64" s="22">
        <v>44236</v>
      </c>
      <c r="B64" t="s">
        <v>42</v>
      </c>
      <c r="C64" t="s">
        <v>163</v>
      </c>
      <c r="D64" t="s">
        <v>12</v>
      </c>
      <c r="E64" t="s">
        <v>28</v>
      </c>
      <c r="F64" t="s">
        <v>29</v>
      </c>
      <c r="G64" t="s">
        <v>15</v>
      </c>
      <c r="H64" t="s">
        <v>23</v>
      </c>
      <c r="I64" t="s">
        <v>21</v>
      </c>
      <c r="J64" t="s">
        <v>54</v>
      </c>
      <c r="K64" t="s">
        <v>174</v>
      </c>
    </row>
    <row r="65" spans="1:11" ht="30" x14ac:dyDescent="0.25">
      <c r="A65" s="22">
        <v>44236</v>
      </c>
      <c r="B65" t="s">
        <v>42</v>
      </c>
      <c r="C65" t="s">
        <v>163</v>
      </c>
      <c r="D65" t="s">
        <v>12</v>
      </c>
      <c r="E65" t="s">
        <v>28</v>
      </c>
      <c r="F65" t="s">
        <v>14</v>
      </c>
      <c r="G65" t="s">
        <v>15</v>
      </c>
      <c r="H65" t="s">
        <v>16</v>
      </c>
      <c r="I65" t="s">
        <v>37</v>
      </c>
      <c r="J65" t="s">
        <v>24</v>
      </c>
      <c r="K65" s="23" t="s">
        <v>175</v>
      </c>
    </row>
    <row r="66" spans="1:11" x14ac:dyDescent="0.25">
      <c r="A66" s="22">
        <v>44236</v>
      </c>
      <c r="B66" t="s">
        <v>42</v>
      </c>
      <c r="C66" t="s">
        <v>163</v>
      </c>
      <c r="D66" t="s">
        <v>12</v>
      </c>
      <c r="E66" t="s">
        <v>20</v>
      </c>
      <c r="F66" t="s">
        <v>29</v>
      </c>
      <c r="G66" t="s">
        <v>15</v>
      </c>
      <c r="H66" t="s">
        <v>23</v>
      </c>
      <c r="I66" t="s">
        <v>37</v>
      </c>
      <c r="J66" t="s">
        <v>18</v>
      </c>
      <c r="K66" t="s">
        <v>40</v>
      </c>
    </row>
    <row r="67" spans="1:11" ht="30" x14ac:dyDescent="0.25">
      <c r="A67" s="22">
        <v>44236</v>
      </c>
      <c r="B67" t="s">
        <v>19</v>
      </c>
      <c r="C67" t="s">
        <v>163</v>
      </c>
      <c r="D67" t="s">
        <v>27</v>
      </c>
      <c r="E67" t="s">
        <v>20</v>
      </c>
      <c r="F67" t="s">
        <v>29</v>
      </c>
      <c r="G67" t="s">
        <v>15</v>
      </c>
      <c r="H67" t="s">
        <v>47</v>
      </c>
      <c r="I67" t="s">
        <v>37</v>
      </c>
      <c r="J67" t="s">
        <v>24</v>
      </c>
      <c r="K67" s="23" t="s">
        <v>176</v>
      </c>
    </row>
    <row r="68" spans="1:11" x14ac:dyDescent="0.25">
      <c r="A68" s="22">
        <v>44236</v>
      </c>
      <c r="B68" t="s">
        <v>80</v>
      </c>
      <c r="C68" t="s">
        <v>163</v>
      </c>
      <c r="D68" t="s">
        <v>36</v>
      </c>
      <c r="E68" t="s">
        <v>20</v>
      </c>
      <c r="F68" t="s">
        <v>29</v>
      </c>
      <c r="G68" t="s">
        <v>15</v>
      </c>
      <c r="H68" t="s">
        <v>16</v>
      </c>
      <c r="I68" t="s">
        <v>17</v>
      </c>
      <c r="J68" t="s">
        <v>32</v>
      </c>
      <c r="K68" t="s">
        <v>177</v>
      </c>
    </row>
    <row r="69" spans="1:11" x14ac:dyDescent="0.25">
      <c r="A69" s="22">
        <v>44236</v>
      </c>
      <c r="B69" t="s">
        <v>51</v>
      </c>
      <c r="C69" t="s">
        <v>163</v>
      </c>
      <c r="D69" t="s">
        <v>12</v>
      </c>
      <c r="E69" t="s">
        <v>20</v>
      </c>
      <c r="F69" t="s">
        <v>29</v>
      </c>
      <c r="G69" t="s">
        <v>15</v>
      </c>
      <c r="H69" t="s">
        <v>23</v>
      </c>
      <c r="I69" t="s">
        <v>40</v>
      </c>
      <c r="J69" t="s">
        <v>40</v>
      </c>
      <c r="K69" t="s">
        <v>40</v>
      </c>
    </row>
    <row r="70" spans="1:11" x14ac:dyDescent="0.25">
      <c r="A70" s="22">
        <v>44236</v>
      </c>
      <c r="B70" t="s">
        <v>172</v>
      </c>
      <c r="C70" t="s">
        <v>163</v>
      </c>
      <c r="D70" t="s">
        <v>12</v>
      </c>
      <c r="E70" t="s">
        <v>20</v>
      </c>
      <c r="F70" t="s">
        <v>29</v>
      </c>
      <c r="G70" t="s">
        <v>15</v>
      </c>
      <c r="H70" t="s">
        <v>23</v>
      </c>
      <c r="I70" t="s">
        <v>21</v>
      </c>
      <c r="J70" t="s">
        <v>18</v>
      </c>
      <c r="K70" t="s">
        <v>40</v>
      </c>
    </row>
    <row r="71" spans="1:11" x14ac:dyDescent="0.25">
      <c r="A71" s="22">
        <v>44236</v>
      </c>
      <c r="B71" t="s">
        <v>26</v>
      </c>
      <c r="C71" t="s">
        <v>163</v>
      </c>
      <c r="D71" t="s">
        <v>12</v>
      </c>
      <c r="E71" t="s">
        <v>20</v>
      </c>
      <c r="F71" t="s">
        <v>29</v>
      </c>
      <c r="G71" t="s">
        <v>15</v>
      </c>
      <c r="H71" t="s">
        <v>23</v>
      </c>
      <c r="I71" t="s">
        <v>21</v>
      </c>
      <c r="J71" t="s">
        <v>18</v>
      </c>
      <c r="K71" t="s">
        <v>40</v>
      </c>
    </row>
    <row r="72" spans="1:11" ht="45" x14ac:dyDescent="0.25">
      <c r="A72" s="22">
        <v>44236</v>
      </c>
      <c r="B72" t="s">
        <v>19</v>
      </c>
      <c r="C72" t="s">
        <v>163</v>
      </c>
      <c r="D72" t="s">
        <v>12</v>
      </c>
      <c r="E72" t="s">
        <v>40</v>
      </c>
      <c r="F72" t="s">
        <v>29</v>
      </c>
      <c r="G72" t="s">
        <v>15</v>
      </c>
      <c r="H72" t="s">
        <v>23</v>
      </c>
      <c r="I72" t="s">
        <v>37</v>
      </c>
      <c r="J72" t="s">
        <v>24</v>
      </c>
      <c r="K72" s="23"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AB9F4-CF00-4A83-9FA7-2C6C6CF8926B}">
  <dimension ref="A1:P43"/>
  <sheetViews>
    <sheetView topLeftCell="A10" workbookViewId="0">
      <selection activeCell="A10" sqref="A10"/>
    </sheetView>
  </sheetViews>
  <sheetFormatPr defaultRowHeight="15" x14ac:dyDescent="0.25"/>
  <cols>
    <col min="1" max="1" width="25.140625" bestFit="1" customWidth="1"/>
    <col min="2" max="2" width="6.85546875" bestFit="1" customWidth="1"/>
    <col min="3" max="3" width="10.42578125" bestFit="1" customWidth="1"/>
    <col min="4" max="4" width="26.5703125" bestFit="1" customWidth="1"/>
    <col min="5" max="5" width="16.85546875" bestFit="1" customWidth="1"/>
    <col min="6" max="6" width="12.28515625" bestFit="1" customWidth="1"/>
    <col min="7" max="7" width="17.85546875" bestFit="1" customWidth="1"/>
    <col min="9" max="9" width="14.28515625" bestFit="1" customWidth="1"/>
    <col min="10" max="10" width="16.85546875" bestFit="1" customWidth="1"/>
    <col min="11" max="11" width="15.28515625" bestFit="1" customWidth="1"/>
    <col min="13" max="13" width="22.5703125" bestFit="1" customWidth="1"/>
    <col min="15" max="15" width="17.85546875" bestFit="1" customWidth="1"/>
  </cols>
  <sheetData>
    <row r="1" spans="1:14" x14ac:dyDescent="0.25">
      <c r="A1" s="25" t="s">
        <v>0</v>
      </c>
      <c r="B1" s="25"/>
      <c r="D1" s="25" t="s">
        <v>179</v>
      </c>
      <c r="E1" s="25"/>
      <c r="G1" s="25" t="s">
        <v>2</v>
      </c>
      <c r="H1" s="25"/>
      <c r="J1" s="25" t="s">
        <v>180</v>
      </c>
      <c r="K1" s="25"/>
      <c r="M1" s="25" t="s">
        <v>181</v>
      </c>
      <c r="N1" s="25"/>
    </row>
    <row r="2" spans="1:14" x14ac:dyDescent="0.25">
      <c r="A2" t="s">
        <v>10</v>
      </c>
      <c r="B2">
        <f>COUNTIF(All!A:A, "ASD")</f>
        <v>36</v>
      </c>
      <c r="D2" t="s">
        <v>99</v>
      </c>
      <c r="E2">
        <f>COUNTIF(All!B:B, "AP Check Run")</f>
        <v>5</v>
      </c>
      <c r="G2" t="s">
        <v>128</v>
      </c>
      <c r="H2">
        <f>COUNTIF(All!C:C, "Poor")</f>
        <v>7</v>
      </c>
      <c r="J2" t="s">
        <v>39</v>
      </c>
      <c r="K2">
        <f>COUNTIF(All!D:D, "Not at all Useful")</f>
        <v>6</v>
      </c>
      <c r="M2" t="s">
        <v>92</v>
      </c>
      <c r="N2">
        <f>COUNTIF(All!E:E, "Not at all Clearly")</f>
        <v>5</v>
      </c>
    </row>
    <row r="3" spans="1:14" x14ac:dyDescent="0.25">
      <c r="A3" t="s">
        <v>48</v>
      </c>
      <c r="B3">
        <f>COUNTIF(All!A:A, "CDD")</f>
        <v>8</v>
      </c>
      <c r="D3" t="s">
        <v>85</v>
      </c>
      <c r="E3">
        <f>COUNTIF(All!B:B, "AP Invoice - Approvers")</f>
        <v>6</v>
      </c>
      <c r="G3" t="s">
        <v>59</v>
      </c>
      <c r="H3">
        <f>COUNTIF(All!C:C, "Fair")</f>
        <v>23</v>
      </c>
      <c r="J3" t="s">
        <v>46</v>
      </c>
      <c r="K3">
        <f>COUNTIF(All!D:D, "Not so Useful")</f>
        <v>14</v>
      </c>
      <c r="M3" t="s">
        <v>60</v>
      </c>
      <c r="N3">
        <f>COUNTIF(All!E:E, "Not so Clearly")</f>
        <v>6</v>
      </c>
    </row>
    <row r="4" spans="1:14" x14ac:dyDescent="0.25">
      <c r="A4" t="s">
        <v>182</v>
      </c>
      <c r="B4">
        <f>COUNTIF(All!A:A, "City Att")</f>
        <v>7</v>
      </c>
      <c r="D4" t="s">
        <v>11</v>
      </c>
      <c r="E4">
        <f>COUNTIF(All!B:B, "AP Invoice - End Users")</f>
        <v>36</v>
      </c>
      <c r="G4" t="s">
        <v>27</v>
      </c>
      <c r="H4">
        <f>COUNTIF(All!C:C, "Good")</f>
        <v>62</v>
      </c>
      <c r="J4" t="s">
        <v>28</v>
      </c>
      <c r="K4">
        <f>COUNTIF(All!D:D, "Somewhat Useful")</f>
        <v>53</v>
      </c>
      <c r="M4" t="s">
        <v>22</v>
      </c>
      <c r="N4">
        <f>COUNTIF(All!E:E, "Somewhat Clearly")</f>
        <v>49</v>
      </c>
    </row>
    <row r="5" spans="1:14" x14ac:dyDescent="0.25">
      <c r="A5" t="s">
        <v>183</v>
      </c>
      <c r="B5">
        <f>COUNTIF(All!A:A, "City Clk")</f>
        <v>2</v>
      </c>
      <c r="D5" t="s">
        <v>114</v>
      </c>
      <c r="E5">
        <f>COUNTIF(All!B:B, "AP Invoice - Power Users")</f>
        <v>6</v>
      </c>
      <c r="G5" t="s">
        <v>12</v>
      </c>
      <c r="H5">
        <f>COUNTIF(All!C:C, "Very Good")</f>
        <v>70</v>
      </c>
      <c r="J5" t="s">
        <v>20</v>
      </c>
      <c r="K5">
        <f>COUNTIF(All!D:D, "Very Useful")</f>
        <v>73</v>
      </c>
      <c r="M5" t="s">
        <v>29</v>
      </c>
      <c r="N5">
        <f>COUNTIF(All!E:E, "Very Clearly")</f>
        <v>93</v>
      </c>
    </row>
    <row r="6" spans="1:14" x14ac:dyDescent="0.25">
      <c r="A6" t="s">
        <v>184</v>
      </c>
      <c r="B6">
        <f>COUNTIF(All!A:A, "City Mgr")</f>
        <v>11</v>
      </c>
      <c r="D6" t="s">
        <v>185</v>
      </c>
      <c r="E6">
        <f>COUNTIF(All!B:B, "AP - Vendor")</f>
        <v>0</v>
      </c>
      <c r="G6" t="s">
        <v>36</v>
      </c>
      <c r="H6">
        <f>COUNTIF(All!C:C, "Excellent")</f>
        <v>23</v>
      </c>
      <c r="J6" t="s">
        <v>13</v>
      </c>
      <c r="K6">
        <f>COUNTIF(All!D:D, "Extremely Useful")</f>
        <v>18</v>
      </c>
      <c r="M6" t="s">
        <v>14</v>
      </c>
      <c r="N6">
        <f>COUNTIF(All!E:E, "Extremely Clearly")</f>
        <v>33</v>
      </c>
    </row>
    <row r="7" spans="1:14" x14ac:dyDescent="0.25">
      <c r="A7" t="s">
        <v>19</v>
      </c>
      <c r="B7">
        <f>COUNTIF(All!A:A, "CSD")</f>
        <v>22</v>
      </c>
      <c r="D7" t="s">
        <v>118</v>
      </c>
      <c r="E7">
        <f>COUNTIF(All!B:B, "Bid Mgmt. - End Users")</f>
        <v>2</v>
      </c>
      <c r="G7" t="s">
        <v>40</v>
      </c>
      <c r="H7">
        <f>COUNTIF(All!C:C, "N/A")</f>
        <v>1</v>
      </c>
      <c r="J7" t="s">
        <v>40</v>
      </c>
      <c r="K7">
        <f>COUNTIF(All!D:D, "N/A")</f>
        <v>22</v>
      </c>
      <c r="M7" t="s">
        <v>40</v>
      </c>
      <c r="N7">
        <f>COUNTIF(All!E:E, "N/A")</f>
        <v>0</v>
      </c>
    </row>
    <row r="8" spans="1:14" x14ac:dyDescent="0.25">
      <c r="A8" t="s">
        <v>50</v>
      </c>
      <c r="B8">
        <f>COUNTIF(All!A:A, "EDD")</f>
        <v>7</v>
      </c>
      <c r="D8" t="s">
        <v>112</v>
      </c>
      <c r="E8">
        <f>COUNTIF(All!B:B, "Bid Mgmt. - Power Users")</f>
        <v>3</v>
      </c>
      <c r="G8" s="15" t="s">
        <v>186</v>
      </c>
      <c r="H8">
        <f>SUM(H2:H7)</f>
        <v>186</v>
      </c>
      <c r="J8" s="15" t="s">
        <v>186</v>
      </c>
      <c r="K8">
        <f>SUM(K2:K7)</f>
        <v>186</v>
      </c>
      <c r="M8" s="15" t="s">
        <v>186</v>
      </c>
      <c r="N8">
        <f>SUM(N2:N7)</f>
        <v>186</v>
      </c>
    </row>
    <row r="9" spans="1:14" x14ac:dyDescent="0.25">
      <c r="A9" t="s">
        <v>52</v>
      </c>
      <c r="B9">
        <f>COUNTIF(All!A:A, "FD")</f>
        <v>13</v>
      </c>
      <c r="D9" t="s">
        <v>72</v>
      </c>
      <c r="E9">
        <f>COUNTIF(All!B:B, "Budget - End Users")</f>
        <v>29</v>
      </c>
      <c r="N9" s="17"/>
    </row>
    <row r="10" spans="1:14" x14ac:dyDescent="0.25">
      <c r="A10" t="s">
        <v>80</v>
      </c>
      <c r="B10">
        <f>COUNTIF(All!A:A, "HR")</f>
        <v>3</v>
      </c>
      <c r="D10" t="s">
        <v>187</v>
      </c>
      <c r="E10">
        <f>COUNTIF(All!B:B, "Capital Assets - Power Users")</f>
        <v>0</v>
      </c>
      <c r="G10" s="25" t="s">
        <v>188</v>
      </c>
      <c r="H10" s="25"/>
      <c r="J10" s="25" t="s">
        <v>189</v>
      </c>
      <c r="K10" s="25"/>
      <c r="M10" s="25" t="s">
        <v>190</v>
      </c>
      <c r="N10" s="25"/>
    </row>
    <row r="11" spans="1:14" x14ac:dyDescent="0.25">
      <c r="A11" t="s">
        <v>44</v>
      </c>
      <c r="B11">
        <f>COUNTIF(All!A:A, "IT")</f>
        <v>17</v>
      </c>
      <c r="D11" t="s">
        <v>110</v>
      </c>
      <c r="E11">
        <f>COUNTIF(All!B:B, "Contracts - Approvers")</f>
        <v>3</v>
      </c>
      <c r="G11" t="s">
        <v>107</v>
      </c>
      <c r="H11">
        <f>COUNTIF(All!F:F, "Much too Slow")</f>
        <v>1</v>
      </c>
      <c r="J11" t="s">
        <v>108</v>
      </c>
      <c r="K11">
        <f>COUNTIF(All!G:G, "Not at all Well")</f>
        <v>3</v>
      </c>
      <c r="M11" t="s">
        <v>191</v>
      </c>
      <c r="N11">
        <f>COUNTIF(All!H:H, "Not at all Comfortable")</f>
        <v>6</v>
      </c>
    </row>
    <row r="12" spans="1:14" x14ac:dyDescent="0.25">
      <c r="A12" t="s">
        <v>42</v>
      </c>
      <c r="B12">
        <f>COUNTIF(All!A:A, "MUD")</f>
        <v>11</v>
      </c>
      <c r="D12" t="s">
        <v>45</v>
      </c>
      <c r="E12">
        <f>COUNTIF(All!B:B, "Contracts - End Users")</f>
        <v>17</v>
      </c>
      <c r="G12" t="s">
        <v>93</v>
      </c>
      <c r="H12">
        <f>COUNTIF(All!F:F, "Too Slow")</f>
        <v>12</v>
      </c>
      <c r="J12" t="s">
        <v>105</v>
      </c>
      <c r="K12">
        <f>COUNTIF(All!G:G, "Not so Well")</f>
        <v>6</v>
      </c>
      <c r="M12" t="s">
        <v>31</v>
      </c>
      <c r="N12">
        <f>COUNTIF(All!H:H, "Not so Comfortable")</f>
        <v>12</v>
      </c>
    </row>
    <row r="13" spans="1:14" x14ac:dyDescent="0.25">
      <c r="A13" t="s">
        <v>26</v>
      </c>
      <c r="B13">
        <f>COUNTIF(All!A:A, "PD")</f>
        <v>26</v>
      </c>
      <c r="D13" t="s">
        <v>143</v>
      </c>
      <c r="E13">
        <f>COUNTIF(All!B:B, "Contracts - Power Users")</f>
        <v>1</v>
      </c>
      <c r="G13" t="s">
        <v>15</v>
      </c>
      <c r="H13">
        <f>COUNTIF(All!F:F, "Right Amount")</f>
        <v>135</v>
      </c>
      <c r="J13" t="s">
        <v>47</v>
      </c>
      <c r="K13">
        <f>COUNTIF(All!G:G, "Somewhat Well")</f>
        <v>36</v>
      </c>
      <c r="M13" t="s">
        <v>37</v>
      </c>
      <c r="N13">
        <f>SUM(COUNTIF(All!H:H, "Somewhat Comfortable"), COUNTIF(All!H:H, "Somewhat Comfortable "))</f>
        <v>26</v>
      </c>
    </row>
    <row r="14" spans="1:14" x14ac:dyDescent="0.25">
      <c r="A14" t="s">
        <v>51</v>
      </c>
      <c r="B14">
        <f>COUNTIF(All!A:A, "PW")</f>
        <v>12</v>
      </c>
      <c r="D14" t="s">
        <v>101</v>
      </c>
      <c r="E14">
        <f>COUNTIF(All!B:B, "Executive")</f>
        <v>10</v>
      </c>
      <c r="G14" t="s">
        <v>30</v>
      </c>
      <c r="H14">
        <f>COUNTIF(All!F:F, "Too Fast")</f>
        <v>33</v>
      </c>
      <c r="J14" t="s">
        <v>23</v>
      </c>
      <c r="K14">
        <f>COUNTIF(All!G:G, "Very Well")</f>
        <v>99</v>
      </c>
      <c r="M14" t="s">
        <v>21</v>
      </c>
      <c r="N14">
        <f>COUNTIF(All!H:H, "Very Comfortable")</f>
        <v>105</v>
      </c>
    </row>
    <row r="15" spans="1:14" x14ac:dyDescent="0.25">
      <c r="A15" t="s">
        <v>40</v>
      </c>
      <c r="B15">
        <f>COUNTIF(All!A:A, "N/A")</f>
        <v>11</v>
      </c>
      <c r="D15" t="s">
        <v>74</v>
      </c>
      <c r="E15">
        <f>COUNTIF(All!B:B, "General Ledger - End Users")</f>
        <v>15</v>
      </c>
      <c r="G15" t="s">
        <v>61</v>
      </c>
      <c r="H15">
        <f>COUNTIF(All!F:F, "Much too Fast")</f>
        <v>3</v>
      </c>
      <c r="J15" t="s">
        <v>16</v>
      </c>
      <c r="K15">
        <f>SUM(COUNTIF(All!G:G, "Extremely Well"), COUNTIF(All!G:G, "Extremely Well "))</f>
        <v>37</v>
      </c>
      <c r="M15" t="s">
        <v>17</v>
      </c>
      <c r="N15">
        <f>COUNTIF(All!H:H, "Extremely Comfortable")</f>
        <v>32</v>
      </c>
    </row>
    <row r="16" spans="1:14" x14ac:dyDescent="0.25">
      <c r="A16" s="15" t="s">
        <v>186</v>
      </c>
      <c r="B16">
        <f>SUM(B2:B15)</f>
        <v>186</v>
      </c>
      <c r="D16" t="s">
        <v>56</v>
      </c>
      <c r="E16">
        <f>COUNTIF(All!B:B, "Inventory - Power Users")</f>
        <v>7</v>
      </c>
      <c r="G16" t="s">
        <v>40</v>
      </c>
      <c r="H16">
        <f>COUNTIF(All!F:F, "N/A")</f>
        <v>2</v>
      </c>
      <c r="J16" t="s">
        <v>40</v>
      </c>
      <c r="K16">
        <f>COUNTIF(All!G:G, "N/A")</f>
        <v>5</v>
      </c>
      <c r="M16" t="s">
        <v>40</v>
      </c>
      <c r="N16">
        <f>COUNTIF(All!H:H, "N/A")</f>
        <v>5</v>
      </c>
    </row>
    <row r="17" spans="1:16" x14ac:dyDescent="0.25">
      <c r="D17" t="s">
        <v>134</v>
      </c>
      <c r="E17">
        <f>COUNTIF(All!B:B, "Pcard - Approvers")</f>
        <v>1</v>
      </c>
      <c r="G17" s="15" t="s">
        <v>186</v>
      </c>
      <c r="H17">
        <f>SUM(H11:H16)</f>
        <v>186</v>
      </c>
      <c r="J17" s="15" t="s">
        <v>186</v>
      </c>
      <c r="K17">
        <f>SUM(K11:K16)</f>
        <v>186</v>
      </c>
      <c r="M17" s="15" t="s">
        <v>186</v>
      </c>
      <c r="N17">
        <f>SUM(N11:N16)</f>
        <v>186</v>
      </c>
    </row>
    <row r="18" spans="1:16" x14ac:dyDescent="0.25">
      <c r="D18" t="s">
        <v>103</v>
      </c>
      <c r="E18">
        <f>COUNTIF(All!B:B, "Pcard - End Users")</f>
        <v>19</v>
      </c>
    </row>
    <row r="19" spans="1:16" x14ac:dyDescent="0.25">
      <c r="D19" t="s">
        <v>38</v>
      </c>
      <c r="E19">
        <f>COUNTIF(All!B:B, "Pcard - Power Users")</f>
        <v>1</v>
      </c>
      <c r="G19" s="25" t="s">
        <v>192</v>
      </c>
      <c r="H19" s="25"/>
    </row>
    <row r="20" spans="1:16" x14ac:dyDescent="0.25">
      <c r="D20" t="s">
        <v>90</v>
      </c>
      <c r="E20">
        <f>COUNTIF(All!B:B, "Project Accounting")</f>
        <v>13</v>
      </c>
      <c r="G20" t="s">
        <v>54</v>
      </c>
      <c r="H20">
        <f>COUNTIF(All!I:I, "Not at all Helpful")</f>
        <v>7</v>
      </c>
    </row>
    <row r="21" spans="1:16" x14ac:dyDescent="0.25">
      <c r="D21" t="s">
        <v>102</v>
      </c>
      <c r="E21">
        <f>COUNTIF(All!B:B, "Purchasing - Approvers")</f>
        <v>3</v>
      </c>
      <c r="G21" t="s">
        <v>32</v>
      </c>
      <c r="H21">
        <f>COUNTIF(All!I:I, "Not so Helpful")</f>
        <v>20</v>
      </c>
    </row>
    <row r="22" spans="1:16" x14ac:dyDescent="0.25">
      <c r="D22" t="s">
        <v>82</v>
      </c>
      <c r="E22">
        <f>COUNTIF(All!B:B, "Purchasing - End Users")</f>
        <v>1</v>
      </c>
      <c r="G22" t="s">
        <v>24</v>
      </c>
      <c r="H22">
        <f>COUNTIF(All!I:I, "Somewhat Helpful")</f>
        <v>59</v>
      </c>
    </row>
    <row r="23" spans="1:16" x14ac:dyDescent="0.25">
      <c r="D23" t="s">
        <v>34</v>
      </c>
      <c r="E23">
        <f>COUNTIF(All!B:B, "Purchasing - Power Users")</f>
        <v>2</v>
      </c>
      <c r="G23" t="s">
        <v>18</v>
      </c>
      <c r="H23">
        <f>COUNTIF(All!I:I, "Very Helpful")</f>
        <v>71</v>
      </c>
    </row>
    <row r="24" spans="1:16" x14ac:dyDescent="0.25">
      <c r="D24" t="s">
        <v>152</v>
      </c>
      <c r="E24">
        <f>COUNTIF(All!B:B, "Workflow Approval")</f>
        <v>5</v>
      </c>
      <c r="G24" t="s">
        <v>67</v>
      </c>
      <c r="H24">
        <f>COUNTIF(All!I:I, "Extremely Helpful")</f>
        <v>12</v>
      </c>
    </row>
    <row r="25" spans="1:16" x14ac:dyDescent="0.25">
      <c r="D25" s="16" t="s">
        <v>40</v>
      </c>
      <c r="E25">
        <f>COUNTIF(All!B:B, "N/A")</f>
        <v>1</v>
      </c>
      <c r="G25" t="s">
        <v>40</v>
      </c>
      <c r="H25">
        <f>COUNTIF(All!I:I, "N/A")</f>
        <v>17</v>
      </c>
    </row>
    <row r="26" spans="1:16" x14ac:dyDescent="0.25">
      <c r="D26" s="15" t="s">
        <v>186</v>
      </c>
      <c r="E26">
        <f>SUM(E2:E25)</f>
        <v>186</v>
      </c>
      <c r="G26" s="15" t="s">
        <v>186</v>
      </c>
      <c r="H26">
        <f>SUM(H20:H25)</f>
        <v>186</v>
      </c>
    </row>
    <row r="29" spans="1:16" x14ac:dyDescent="0.25">
      <c r="A29" s="25" t="s">
        <v>10</v>
      </c>
      <c r="B29" s="25"/>
      <c r="C29" s="25"/>
      <c r="D29" s="25"/>
      <c r="E29" s="25"/>
      <c r="F29" s="25"/>
      <c r="G29" s="25"/>
      <c r="H29" s="25"/>
      <c r="I29" s="25"/>
      <c r="J29" s="25"/>
      <c r="K29" s="25"/>
      <c r="L29" s="25"/>
      <c r="M29" s="25"/>
      <c r="N29" s="25"/>
      <c r="O29" s="25"/>
      <c r="P29" s="25"/>
    </row>
    <row r="30" spans="1:16" x14ac:dyDescent="0.25">
      <c r="A30" s="26" t="s">
        <v>1</v>
      </c>
      <c r="B30" s="26"/>
      <c r="C30" s="26" t="s">
        <v>2</v>
      </c>
      <c r="D30" s="26"/>
      <c r="E30" s="26" t="s">
        <v>180</v>
      </c>
      <c r="F30" s="26"/>
      <c r="G30" s="26" t="s">
        <v>193</v>
      </c>
      <c r="H30" s="26"/>
      <c r="I30" s="26" t="s">
        <v>188</v>
      </c>
      <c r="J30" s="26"/>
      <c r="K30" s="26" t="s">
        <v>189</v>
      </c>
      <c r="L30" s="26"/>
      <c r="M30" s="26" t="s">
        <v>190</v>
      </c>
      <c r="N30" s="26"/>
      <c r="O30" s="26" t="s">
        <v>192</v>
      </c>
      <c r="P30" s="26"/>
    </row>
    <row r="31" spans="1:16" x14ac:dyDescent="0.25">
      <c r="A31" t="s">
        <v>99</v>
      </c>
      <c r="B31">
        <v>5</v>
      </c>
      <c r="C31" t="s">
        <v>128</v>
      </c>
      <c r="D31">
        <v>0</v>
      </c>
      <c r="E31" t="s">
        <v>39</v>
      </c>
      <c r="F31">
        <v>2</v>
      </c>
      <c r="G31" t="s">
        <v>92</v>
      </c>
      <c r="H31">
        <v>0</v>
      </c>
      <c r="I31" t="s">
        <v>107</v>
      </c>
      <c r="J31">
        <v>0</v>
      </c>
      <c r="K31" t="s">
        <v>108</v>
      </c>
      <c r="L31">
        <v>0</v>
      </c>
      <c r="M31" t="s">
        <v>191</v>
      </c>
      <c r="N31">
        <v>1</v>
      </c>
      <c r="O31" t="s">
        <v>54</v>
      </c>
      <c r="P31">
        <v>0</v>
      </c>
    </row>
    <row r="32" spans="1:16" x14ac:dyDescent="0.25">
      <c r="A32" t="s">
        <v>85</v>
      </c>
      <c r="B32">
        <v>2</v>
      </c>
      <c r="C32" t="s">
        <v>59</v>
      </c>
      <c r="D32">
        <v>2</v>
      </c>
      <c r="E32" t="s">
        <v>46</v>
      </c>
      <c r="F32">
        <v>1</v>
      </c>
      <c r="G32" t="s">
        <v>60</v>
      </c>
      <c r="H32">
        <v>0</v>
      </c>
      <c r="I32" t="s">
        <v>93</v>
      </c>
      <c r="J32">
        <v>1</v>
      </c>
      <c r="K32" t="s">
        <v>105</v>
      </c>
      <c r="L32">
        <v>0</v>
      </c>
      <c r="M32" t="s">
        <v>31</v>
      </c>
      <c r="N32">
        <v>1</v>
      </c>
      <c r="O32" t="s">
        <v>32</v>
      </c>
      <c r="P32">
        <v>3</v>
      </c>
    </row>
    <row r="33" spans="1:16" x14ac:dyDescent="0.25">
      <c r="A33" t="s">
        <v>11</v>
      </c>
      <c r="B33">
        <v>9</v>
      </c>
      <c r="C33" t="s">
        <v>27</v>
      </c>
      <c r="D33">
        <v>12</v>
      </c>
      <c r="E33" t="s">
        <v>28</v>
      </c>
      <c r="F33">
        <v>7</v>
      </c>
      <c r="G33" t="s">
        <v>22</v>
      </c>
      <c r="H33">
        <v>7</v>
      </c>
      <c r="I33" t="s">
        <v>15</v>
      </c>
      <c r="J33">
        <v>32</v>
      </c>
      <c r="K33" t="s">
        <v>47</v>
      </c>
      <c r="L33">
        <v>4</v>
      </c>
      <c r="M33" t="s">
        <v>37</v>
      </c>
      <c r="N33">
        <v>4</v>
      </c>
      <c r="O33" t="s">
        <v>24</v>
      </c>
      <c r="P33">
        <v>11</v>
      </c>
    </row>
    <row r="34" spans="1:16" x14ac:dyDescent="0.25">
      <c r="A34" t="s">
        <v>114</v>
      </c>
      <c r="B34">
        <v>3</v>
      </c>
      <c r="C34" t="s">
        <v>12</v>
      </c>
      <c r="D34">
        <v>17</v>
      </c>
      <c r="E34" t="s">
        <v>20</v>
      </c>
      <c r="F34">
        <v>20</v>
      </c>
      <c r="G34" t="s">
        <v>29</v>
      </c>
      <c r="H34">
        <v>20</v>
      </c>
      <c r="I34" t="s">
        <v>30</v>
      </c>
      <c r="J34">
        <v>3</v>
      </c>
      <c r="K34" t="s">
        <v>23</v>
      </c>
      <c r="L34">
        <v>24</v>
      </c>
      <c r="M34" t="s">
        <v>21</v>
      </c>
      <c r="N34">
        <v>23</v>
      </c>
      <c r="O34" t="s">
        <v>18</v>
      </c>
      <c r="P34">
        <v>15</v>
      </c>
    </row>
    <row r="35" spans="1:16" x14ac:dyDescent="0.25">
      <c r="A35" t="s">
        <v>72</v>
      </c>
      <c r="B35">
        <v>2</v>
      </c>
      <c r="C35" t="s">
        <v>36</v>
      </c>
      <c r="D35">
        <v>5</v>
      </c>
      <c r="E35" t="s">
        <v>13</v>
      </c>
      <c r="F35">
        <v>4</v>
      </c>
      <c r="G35" t="s">
        <v>14</v>
      </c>
      <c r="H35">
        <v>9</v>
      </c>
      <c r="I35" t="s">
        <v>61</v>
      </c>
      <c r="J35">
        <v>0</v>
      </c>
      <c r="K35" t="s">
        <v>16</v>
      </c>
      <c r="L35">
        <v>8</v>
      </c>
      <c r="M35" t="s">
        <v>17</v>
      </c>
      <c r="N35">
        <v>7</v>
      </c>
      <c r="O35" t="s">
        <v>67</v>
      </c>
      <c r="P35">
        <v>3</v>
      </c>
    </row>
    <row r="36" spans="1:16" x14ac:dyDescent="0.25">
      <c r="A36" t="s">
        <v>45</v>
      </c>
      <c r="B36">
        <v>2</v>
      </c>
      <c r="C36" t="s">
        <v>40</v>
      </c>
      <c r="D36">
        <v>0</v>
      </c>
      <c r="E36" t="s">
        <v>40</v>
      </c>
      <c r="F36">
        <v>2</v>
      </c>
      <c r="G36" t="s">
        <v>40</v>
      </c>
      <c r="H36">
        <v>0</v>
      </c>
      <c r="I36" t="s">
        <v>40</v>
      </c>
      <c r="J36">
        <v>0</v>
      </c>
      <c r="K36" t="s">
        <v>40</v>
      </c>
      <c r="L36">
        <v>0</v>
      </c>
      <c r="M36" t="s">
        <v>40</v>
      </c>
      <c r="N36">
        <v>0</v>
      </c>
      <c r="O36" t="s">
        <v>40</v>
      </c>
      <c r="P36">
        <v>4</v>
      </c>
    </row>
    <row r="37" spans="1:16" x14ac:dyDescent="0.25">
      <c r="A37" t="s">
        <v>74</v>
      </c>
      <c r="B37">
        <v>1</v>
      </c>
    </row>
    <row r="38" spans="1:16" x14ac:dyDescent="0.25">
      <c r="A38" t="s">
        <v>56</v>
      </c>
      <c r="B38">
        <v>3</v>
      </c>
    </row>
    <row r="39" spans="1:16" x14ac:dyDescent="0.25">
      <c r="A39" t="s">
        <v>103</v>
      </c>
      <c r="B39">
        <v>4</v>
      </c>
    </row>
    <row r="40" spans="1:16" x14ac:dyDescent="0.25">
      <c r="A40" t="s">
        <v>38</v>
      </c>
      <c r="B40">
        <v>1</v>
      </c>
    </row>
    <row r="41" spans="1:16" x14ac:dyDescent="0.25">
      <c r="A41" t="s">
        <v>90</v>
      </c>
      <c r="B41">
        <v>1</v>
      </c>
    </row>
    <row r="42" spans="1:16" x14ac:dyDescent="0.25">
      <c r="A42" t="s">
        <v>34</v>
      </c>
      <c r="B42">
        <v>2</v>
      </c>
    </row>
    <row r="43" spans="1:16" x14ac:dyDescent="0.25">
      <c r="A43" t="s">
        <v>152</v>
      </c>
      <c r="B43">
        <v>1</v>
      </c>
    </row>
  </sheetData>
  <mergeCells count="18">
    <mergeCell ref="G19:H19"/>
    <mergeCell ref="G10:H10"/>
    <mergeCell ref="J10:K10"/>
    <mergeCell ref="M10:N10"/>
    <mergeCell ref="A1:B1"/>
    <mergeCell ref="D1:E1"/>
    <mergeCell ref="G1:H1"/>
    <mergeCell ref="J1:K1"/>
    <mergeCell ref="M1:N1"/>
    <mergeCell ref="A29:P29"/>
    <mergeCell ref="I30:J30"/>
    <mergeCell ref="K30:L30"/>
    <mergeCell ref="M30:N30"/>
    <mergeCell ref="O30:P30"/>
    <mergeCell ref="A30:B30"/>
    <mergeCell ref="C30:D30"/>
    <mergeCell ref="E30:F30"/>
    <mergeCell ref="G30:H3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EB456-3ACE-4F50-8910-70AA73B0012B}">
  <dimension ref="A1"/>
  <sheetViews>
    <sheetView workbookViewId="0">
      <selection activeCell="N109" sqref="N109"/>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Q25" sqref="Q2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6E085-64F6-476D-B27C-E8705134F198}">
  <dimension ref="A1"/>
  <sheetViews>
    <sheetView tabSelected="1" workbookViewId="0">
      <selection activeCell="M28" sqref="M28"/>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AC0C4-F362-488D-843A-0E16BA90A072}">
  <dimension ref="A1"/>
  <sheetViews>
    <sheetView workbookViewId="0">
      <selection activeCell="P22" sqref="P22"/>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26D5A-55BB-4A5E-BD73-102A13A0BC02}">
  <dimension ref="A1"/>
  <sheetViews>
    <sheetView workbookViewId="0">
      <selection activeCell="N22" sqref="N22"/>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9C582-428E-4CA4-8427-E38F430CAFFC}">
  <dimension ref="A1"/>
  <sheetViews>
    <sheetView workbookViewId="0">
      <selection activeCell="M23" sqref="M23"/>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05D14BDD665BF4DA9E782837CA921D4" ma:contentTypeVersion="5" ma:contentTypeDescription="Create a new document." ma:contentTypeScope="" ma:versionID="670b51b7a816de093f1c7f2210dd0f44">
  <xsd:schema xmlns:xsd="http://www.w3.org/2001/XMLSchema" xmlns:xs="http://www.w3.org/2001/XMLSchema" xmlns:p="http://schemas.microsoft.com/office/2006/metadata/properties" xmlns:ns3="843ec55f-b77b-4367-ba1b-eb1a79810386" xmlns:ns4="25278b34-5a16-4c26-ab14-d6d4712abf76" targetNamespace="http://schemas.microsoft.com/office/2006/metadata/properties" ma:root="true" ma:fieldsID="0e94fb475741da2733e191e5d348c63a" ns3:_="" ns4:_="">
    <xsd:import namespace="843ec55f-b77b-4367-ba1b-eb1a79810386"/>
    <xsd:import namespace="25278b34-5a16-4c26-ab14-d6d4712abf7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3ec55f-b77b-4367-ba1b-eb1a798103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278b34-5a16-4c26-ab14-d6d4712abf7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601B8C-F89E-4F1B-84F3-E6FE3F5322F4}">
  <ds:schemaRefs>
    <ds:schemaRef ds:uri="http://schemas.microsoft.com/sharepoint/v3/contenttype/forms"/>
  </ds:schemaRefs>
</ds:datastoreItem>
</file>

<file path=customXml/itemProps2.xml><?xml version="1.0" encoding="utf-8"?>
<ds:datastoreItem xmlns:ds="http://schemas.openxmlformats.org/officeDocument/2006/customXml" ds:itemID="{E90229F8-175D-4106-A396-6F8CE05D0BB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FBAD037-329E-453B-99C5-20C4A17FA8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3ec55f-b77b-4367-ba1b-eb1a79810386"/>
    <ds:schemaRef ds:uri="25278b34-5a16-4c26-ab14-d6d4712abf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All</vt:lpstr>
      <vt:lpstr>All Part 2</vt:lpstr>
      <vt:lpstr>Scratch Work</vt:lpstr>
      <vt:lpstr>All Dept Charts</vt:lpstr>
      <vt:lpstr>ASD Dept</vt:lpstr>
      <vt:lpstr>CDD</vt:lpstr>
      <vt:lpstr>City Att</vt:lpstr>
      <vt:lpstr>City Clk</vt:lpstr>
      <vt:lpstr>City Mgr</vt:lpstr>
      <vt:lpstr>CSD</vt:lpstr>
      <vt:lpstr>EDD</vt:lpstr>
      <vt:lpstr>FD</vt:lpstr>
      <vt:lpstr>HR</vt:lpstr>
      <vt:lpstr>IT</vt:lpstr>
      <vt:lpstr>MUD</vt:lpstr>
      <vt:lpstr>PD</vt:lpstr>
      <vt:lpstr>PW</vt:lpstr>
    </vt:vector>
  </TitlesOfParts>
  <Manager/>
  <Company>CGI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Kay McFarland</dc:creator>
  <cp:keywords/>
  <dc:description/>
  <cp:lastModifiedBy>Jack Yu</cp:lastModifiedBy>
  <cp:revision/>
  <dcterms:created xsi:type="dcterms:W3CDTF">2020-12-11T17:33:04Z</dcterms:created>
  <dcterms:modified xsi:type="dcterms:W3CDTF">2021-04-22T19:35:29Z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0x010100E05D14BDD665BF4DA9E782837CA921D4</vt:lpwstr>
  </property>
</Properties>
</file>