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D74F409B-C767-4CF7-8A0F-3F0A93F1CDB1}" xr6:coauthVersionLast="47" xr6:coauthVersionMax="47" xr10:uidLastSave="{00000000-0000-0000-0000-000000000000}"/>
  <bookViews>
    <workbookView xWindow="-108" yWindow="-108" windowWidth="23256" windowHeight="12456" xr2:uid="{06412BBD-41CB-406E-9C18-9630F19E364B}"/>
  </bookViews>
  <sheets>
    <sheet name="Sheet1" sheetId="1" r:id="rId1"/>
  </sheets>
  <definedNames>
    <definedName name="bond">Sheet1!$D$7:$D$16</definedName>
    <definedName name="coupon">Sheet1!$C$7:$C$16</definedName>
    <definedName name="dated">Sheet1!$C$4</definedName>
    <definedName name="instrument">Sheet1!$E$7:$E$16</definedName>
    <definedName name="maturity">Sheet1!$B$7:$B$16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G4" i="1" a="1"/>
  <c r="E7" i="1" a="1"/>
  <c r="D7" i="1" a="1"/>
  <c r="D12" i="1" a="1"/>
  <c r="D14" i="1" a="1"/>
  <c r="D9" i="1" a="1"/>
  <c r="D16" i="1" a="1"/>
  <c r="D11" i="1" a="1"/>
  <c r="D13" i="1" a="1"/>
  <c r="D15" i="1" a="1"/>
  <c r="D10" i="1" a="1"/>
  <c r="D8" i="1" a="1"/>
  <c r="H4" i="1" l="1"/>
  <c r="G4" i="1"/>
  <c r="E7" i="1"/>
  <c r="D7" i="1"/>
  <c r="D8" i="1"/>
  <c r="D10" i="1"/>
  <c r="D15" i="1"/>
  <c r="D13" i="1"/>
  <c r="D11" i="1"/>
  <c r="D16" i="1"/>
  <c r="D9" i="1"/>
  <c r="D14" i="1"/>
  <c r="D12" i="1"/>
  <c r="E8" i="1" a="1"/>
  <c r="E14" i="1" a="1"/>
  <c r="E10" i="1" a="1"/>
  <c r="E13" i="1" a="1"/>
  <c r="E9" i="1" a="1"/>
  <c r="E16" i="1" a="1"/>
  <c r="E12" i="1" a="1"/>
  <c r="E15" i="1" a="1"/>
  <c r="E11" i="1" a="1"/>
  <c r="E11" i="1" l="1"/>
  <c r="E15" i="1"/>
  <c r="E12" i="1"/>
  <c r="E16" i="1"/>
  <c r="E9" i="1"/>
  <c r="E13" i="1"/>
  <c r="E10" i="1"/>
  <c r="E14" i="1"/>
  <c r="E8" i="1"/>
  <c r="F7" i="1" a="1"/>
  <c r="F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<sst xmlns="http://schemas.openxmlformats.org/spreadsheetml/2006/main" count="6" uniqueCount="6">
  <si>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maturity</t>
  </si>
  <si>
    <t>coupon</t>
  </si>
  <si>
    <t>bond</t>
  </si>
  <si>
    <t>instrument</t>
  </si>
  <si>
    <t>BondLib</t>
  </si>
  <si>
    <t>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</si>
</sst>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3" x14ac:knownFonts="1">
    <font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H16"/>
  <sheetViews>
    <sheetView tabSelected="1" workbookViewId="0">
      <selection activeCell="H4" sqref="H4"/>
    </sheetView>
  </sheetViews>
  <sheetFormatPr defaultRowHeight="18" x14ac:dyDescent="0.35"/>
  <cols>
    <col min="1" max="1" width="3.58203125" customWidth="1"/>
    <col min="4" max="4" width="9.25" bestFit="1" customWidth="1"/>
    <col min="5" max="5" width="9.33203125" bestFit="1" customWidth="1"/>
  </cols>
  <sheetData>
    <row r="2" spans="2:8" ht="21" x14ac:dyDescent="0.4">
      <c r="B2" s="4" t="s">
        <v>4</v>
      </c>
    </row>
    <row r="4" spans="2:8" x14ac:dyDescent="0.35">
      <c r="B4" s="6" t="s">
        <v>5</v>
      </c>
      <c r="C4" s="5">
        <v>45080</v>
      </c>
      <c r="G4" s="5" cm="1">
        <f t="array" ref="G4">_xll.TMX.DATE.ADD.YEARS(dated,1)</f>
        <v>45445</v>
      </c>
      <c r="H4" cm="1">
        <f t="array" ref="H4">_xll.TMX.DATE.DCF.YEARS(dated,G4)</f>
        <v>0.99931553730321698</v>
      </c>
    </row>
    <row r="6" spans="2:8" x14ac:dyDescent="0.35">
      <c r="B6" s="3" t="s">
        <v>0</v>
      </c>
      <c r="C6" s="3" t="s">
        <v>1</v>
      </c>
      <c r="D6" s="3" t="s">
        <v>2</v>
      </c>
      <c r="E6" s="3" t="s">
        <v>3</v>
      </c>
    </row>
    <row r="7" spans="2:8" x14ac:dyDescent="0.35">
      <c r="B7">
        <v>1</v>
      </c>
      <c r="C7" s="1">
        <v>0.05</v>
      </c>
      <c r="D7" s="2" cm="1">
        <f t="array" ref="D7">_xll.\TMX.BOND.SIMPLE(maturity, coupon)</f>
        <v>1930819800032</v>
      </c>
      <c r="E7" s="7" cm="1">
        <f t="array" ref="E7">_xll.\TMX.BOND.INSTRUMENT(bond, dated)</f>
        <v>-6.2774385622041925E+66</v>
      </c>
      <c r="F7" t="e" cm="1">
        <f t="array" ref="F7">_xll.TMX.INSTRUMENT(E7)</f>
        <v>#NUM!</v>
      </c>
    </row>
    <row r="8" spans="2:8" x14ac:dyDescent="0.35">
      <c r="B8">
        <v>2</v>
      </c>
      <c r="C8" s="1">
        <v>0.05</v>
      </c>
      <c r="D8" s="2" cm="1">
        <f t="array" ref="D8">_xll.\TMX.BOND.SIMPLE(maturity, coupon)</f>
        <v>1931115280208</v>
      </c>
      <c r="E8" s="7" cm="1">
        <f t="array" ref="E8">_xll.\TMX.BOND.INSTRUMENT(bond)</f>
        <v>-6.2774385622041925E+66</v>
      </c>
    </row>
    <row r="9" spans="2:8" x14ac:dyDescent="0.35">
      <c r="B9">
        <v>3</v>
      </c>
      <c r="C9" s="1">
        <v>0.05</v>
      </c>
      <c r="D9" s="2" cm="1">
        <f t="array" ref="D9">_xll.\TMX.BOND.SIMPLE(maturity, coupon)</f>
        <v>1931115280976</v>
      </c>
      <c r="E9" s="7" cm="1">
        <f t="array" ref="E9">_xll.\TMX.BOND.INSTRUMENT(bond)</f>
        <v>-6.2774385622041925E+66</v>
      </c>
    </row>
    <row r="10" spans="2:8" x14ac:dyDescent="0.35">
      <c r="B10">
        <v>4</v>
      </c>
      <c r="C10" s="1">
        <v>0.05</v>
      </c>
      <c r="D10" s="2" cm="1">
        <f t="array" ref="D10">_xll.\TMX.BOND.SIMPLE(maturity, coupon)</f>
        <v>1931115278480</v>
      </c>
      <c r="E10" s="7" cm="1">
        <f t="array" ref="E10">_xll.\TMX.BOND.INSTRUMENT(bond)</f>
        <v>-6.2774385622041925E+66</v>
      </c>
    </row>
    <row r="11" spans="2:8" x14ac:dyDescent="0.35">
      <c r="B11">
        <v>5</v>
      </c>
      <c r="C11" s="1">
        <v>0.05</v>
      </c>
      <c r="D11" s="2" cm="1">
        <f t="array" ref="D11">_xll.\TMX.BOND.SIMPLE(maturity, coupon)</f>
        <v>1931115278096</v>
      </c>
      <c r="E11" s="7" cm="1">
        <f t="array" ref="E11">_xll.\TMX.BOND.INSTRUMENT(bond)</f>
        <v>-6.2774385622041925E+66</v>
      </c>
    </row>
    <row r="12" spans="2:8" x14ac:dyDescent="0.35">
      <c r="B12">
        <v>6</v>
      </c>
      <c r="C12" s="1">
        <v>0.05</v>
      </c>
      <c r="D12" s="2" cm="1">
        <f t="array" ref="D12">_xll.\TMX.BOND.SIMPLE(maturity, coupon)</f>
        <v>1931115277712</v>
      </c>
      <c r="E12" s="7" cm="1">
        <f t="array" ref="E12">_xll.\TMX.BOND.INSTRUMENT(bond)</f>
        <v>-6.2774385622041925E+66</v>
      </c>
    </row>
    <row r="13" spans="2:8" x14ac:dyDescent="0.35">
      <c r="B13">
        <v>7</v>
      </c>
      <c r="C13" s="1">
        <v>0.05</v>
      </c>
      <c r="D13" s="2" cm="1">
        <f t="array" ref="D13">_xll.\TMX.BOND.SIMPLE(maturity, coupon)</f>
        <v>1931115280016</v>
      </c>
      <c r="E13" s="7" cm="1">
        <f t="array" ref="E13">_xll.\TMX.BOND.INSTRUMENT(bond)</f>
        <v>-6.2774385622041925E+66</v>
      </c>
    </row>
    <row r="14" spans="2:8" x14ac:dyDescent="0.35">
      <c r="B14">
        <v>8</v>
      </c>
      <c r="C14" s="1">
        <v>0.05</v>
      </c>
      <c r="D14" s="2" cm="1">
        <f t="array" ref="D14">_xll.\TMX.BOND.SIMPLE(maturity, coupon)</f>
        <v>1931115277808</v>
      </c>
      <c r="E14" s="7" cm="1">
        <f t="array" ref="E14">_xll.\TMX.BOND.INSTRUMENT(bond)</f>
        <v>-6.2774385622041925E+66</v>
      </c>
    </row>
    <row r="15" spans="2:8" x14ac:dyDescent="0.35">
      <c r="B15">
        <v>9</v>
      </c>
      <c r="C15" s="1">
        <v>0.05</v>
      </c>
      <c r="D15" s="2" cm="1">
        <f t="array" ref="D15">_xll.\TMX.BOND.SIMPLE(maturity, coupon)</f>
        <v>1931115281744</v>
      </c>
      <c r="E15" s="7" cm="1">
        <f t="array" ref="E15">_xll.\TMX.BOND.INSTRUMENT(bond)</f>
        <v>-6.2774385622041925E+66</v>
      </c>
    </row>
    <row r="16" spans="2:8" x14ac:dyDescent="0.35">
      <c r="B16">
        <v>10</v>
      </c>
      <c r="C16" s="1">
        <v>0.05</v>
      </c>
      <c r="D16" s="2" cm="1">
        <f t="array" ref="D16">_xll.\TMX.BOND.SIMPLE(maturity, coupon)</f>
        <v>1931115278000</v>
      </c>
      <c r="E16" s="7" cm="1">
        <f t="array" ref="E16">_xll.\TMX.BOND.INSTRUMENT(bond)</f>
        <v>-6.2774385622041925E+66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bond</vt:lpstr>
      <vt:lpstr>coupon</vt:lpstr>
      <vt:lpstr>dated</vt:lpstr>
      <vt:lpstr>instrument</vt:lpstr>
      <vt:lpstr>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2023-06-03T13:01:03Z</dcterms:modified>
</cp:coreProperties>
</file>