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source\repos\tmcrossx\bondlib\"/>
    </mc:Choice>
  </mc:AlternateContent>
  <xr:revisionPtr revIDLastSave="0" documentId="13_ncr:1_{AFEECBFF-6089-4E11-B0E8-440BA1A4B3B5}" xr6:coauthVersionLast="47" xr6:coauthVersionMax="47" xr10:uidLastSave="{00000000-0000-0000-0000-000000000000}"/>
  <bookViews>
    <workbookView xWindow="-120" yWindow="-120" windowWidth="29040" windowHeight="15720" xr2:uid="{66BF1424-4C36-41C8-8638-427DDEA65CBA}"/>
  </bookViews>
  <sheets>
    <sheet name="Sheet1" sheetId="1" r:id="rId1"/>
  </sheets>
  <definedNames>
    <definedName name="B_t">Sheet1!$G$4</definedName>
    <definedName name="Bt">_xll.RANDOM.BROWNIAN(_xll.ARRAY.SEQUENCE(0,t,dt))</definedName>
    <definedName name="curve">Sheet1!$C$5</definedName>
    <definedName name="D_t">Sheet1!$G$5</definedName>
    <definedName name="dt">Sheet1!$G$2</definedName>
    <definedName name="Dtu">Sheet1!$G$6</definedName>
    <definedName name="instrument">Sheet1!$C$2</definedName>
    <definedName name="intB">Sheet1!$G$3</definedName>
    <definedName name="t">Sheet1!$C$7</definedName>
    <definedName name="u">Sheet1!$B$2</definedName>
    <definedName name="σ">Sheet1!$C$8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 a="1"/>
  <c r="C2" i="1" a="1"/>
  <c r="G4" i="1" a="1"/>
  <c r="G3" i="1"/>
  <c r="G4" i="1" l="1"/>
  <c r="C5" i="1"/>
  <c r="C2" i="1"/>
  <c r="C9" i="1" a="1"/>
  <c r="C12" i="1" a="1"/>
  <c r="G5" i="1" a="1"/>
  <c r="G6" i="1" a="1"/>
  <c r="C9" i="1" l="1"/>
  <c r="G6" i="1"/>
  <c r="G5" i="1"/>
  <c r="D14" i="1"/>
  <c r="C12" i="1"/>
  <c r="H6" i="1" a="1"/>
  <c r="H5" i="1" a="1"/>
  <c r="G7" i="1" l="1"/>
  <c r="H6" i="1"/>
  <c r="H5" i="1"/>
  <c r="H7" i="1" a="1"/>
  <c r="I7" i="1" l="1"/>
  <c r="H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<sst xmlns="http://schemas.openxmlformats.org/spreadsheetml/2006/main" count="11" uniqueCount="11">
  <si>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instrument</t>
  </si>
  <si>
    <t>t</t>
  </si>
  <si>
    <t>σ</t>
  </si>
  <si>
    <t>curve</t>
  </si>
  <si>
    <t>dt</t>
  </si>
  <si>
    <t>intB</t>
  </si>
  <si>
    <t>B_t</t>
  </si>
  <si>
    <t>D_t</t>
  </si>
  <si>
    <t>Dtu</t>
  </si>
  <si>
    <t>u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</si>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</sst>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90C72-9B62-4C6C-B933-A7309E09F086}">
  <dimension ref="A2:I14"/>
  <sheetViews>
    <sheetView tabSelected="1" workbookViewId="0">
      <selection activeCell="C5" sqref="C5"/>
    </sheetView>
  </sheetViews>
  <sheetFormatPr defaultRowHeight="18.75" x14ac:dyDescent="0.3"/>
  <cols>
    <col min="3" max="4" width="10.69921875" bestFit="1" customWidth="1"/>
  </cols>
  <sheetData>
    <row r="2" spans="1:9" x14ac:dyDescent="0.3">
      <c r="A2" s="1" t="s">
        <v>9</v>
      </c>
      <c r="B2">
        <v>2</v>
      </c>
      <c r="C2" cm="1">
        <f t="array" ref="C2">_xll.\TMX.INSTRUMENT(B2,B3)</f>
        <v>2418072224656</v>
      </c>
      <c r="D2" t="s">
        <v>0</v>
      </c>
      <c r="F2" s="1" t="s">
        <v>4</v>
      </c>
      <c r="G2">
        <v>0.01</v>
      </c>
    </row>
    <row r="3" spans="1:9" x14ac:dyDescent="0.3">
      <c r="B3">
        <v>1</v>
      </c>
      <c r="F3" s="1" t="s">
        <v>5</v>
      </c>
      <c r="G3">
        <f ca="1">SUM(Bt)*dt</f>
        <v>-2.1527346409282076E-2</v>
      </c>
    </row>
    <row r="4" spans="1:9" x14ac:dyDescent="0.3">
      <c r="F4" s="1" t="s">
        <v>6</v>
      </c>
      <c r="G4" cm="1">
        <f t="array" aca="1" ref="G4" ca="1">_xlfn.TAKE(Bt,-1)</f>
        <v>-1.3182566695605025</v>
      </c>
    </row>
    <row r="5" spans="1:9" x14ac:dyDescent="0.3">
      <c r="B5">
        <v>0.1</v>
      </c>
      <c r="C5" cm="1">
        <f t="array" ref="C5">_xll.\TMX.PWFLAT.CURVE(0,0,B5)</f>
        <v>2419950284960</v>
      </c>
      <c r="D5" t="s">
        <v>3</v>
      </c>
      <c r="F5" s="1" t="s">
        <v>7</v>
      </c>
      <c r="G5" cm="1">
        <f t="array" aca="1" ref="G5" ca="1">_xll.TMX.CURVE.DISCOUNT(curve,t)*EXP(-σ*intB)</f>
        <v>0.90678739102431616</v>
      </c>
      <c r="H5" cm="1">
        <f t="array" aca="1" ref="H5" ca="1">_xll.MONTE.MEAN(D_t)</f>
        <v>0.90637971499246905</v>
      </c>
    </row>
    <row r="6" spans="1:9" x14ac:dyDescent="0.3">
      <c r="F6" s="1" t="s">
        <v>8</v>
      </c>
      <c r="G6" cm="1">
        <f t="array" aca="1" ref="G6" ca="1">_xll.TMX.CURVE.DISCOUNT(curve,t)*EXP(σ*σ*(u-t)^3/6 - σ*(u-t)*B_t)</f>
        <v>1.0340595162055064</v>
      </c>
      <c r="H6" cm="1">
        <f t="array" aca="1" ref="H6" ca="1">_xll.MONTE.MEAN(Dtu)</f>
        <v>0.910672457043744</v>
      </c>
    </row>
    <row r="7" spans="1:9" x14ac:dyDescent="0.3">
      <c r="B7" s="1" t="s">
        <v>1</v>
      </c>
      <c r="C7">
        <v>1</v>
      </c>
      <c r="G7">
        <f ca="1">Dtu*D_t/C9</f>
        <v>1.0362879697207585</v>
      </c>
      <c r="H7">
        <f t="array" aca="1" ref="H7:I7" ca="1">_xll.MONTE.STDEV(G7)</f>
        <v>0.91223420965991964</v>
      </c>
      <c r="I7">
        <f ca="1"/>
        <v>0.10605220806157886</v>
      </c>
    </row>
    <row r="8" spans="1:9" x14ac:dyDescent="0.3">
      <c r="B8" s="1" t="s">
        <v>2</v>
      </c>
      <c r="C8">
        <v>0.1</v>
      </c>
    </row>
    <row r="9" spans="1:9" x14ac:dyDescent="0.3">
      <c r="B9" s="1" t="s">
        <v>10</v>
      </c>
      <c r="C9" cm="1">
        <f t="array" ref="C9">_xll.TMX.CURVE.DISCOUNT(curve,t)</f>
        <v>0.90483741803595952</v>
      </c>
    </row>
    <row r="12" spans="1:9" x14ac:dyDescent="0.3">
      <c r="C12" cm="1">
        <f t="array" ref="C12:C14">_xll.TMX.HO_LEE.moments(instrument, curve, t, σ)</f>
        <v>0.90032452258626572</v>
      </c>
    </row>
    <row r="13" spans="1:9" x14ac:dyDescent="0.3">
      <c r="C13">
        <v>0.90483741803595963</v>
      </c>
    </row>
    <row r="14" spans="1:9" x14ac:dyDescent="0.3">
      <c r="C14">
        <v>9.9999999999998927E-3</v>
      </c>
      <c r="D14">
        <f>SQRT(C14)</f>
        <v>9.9999999999999464E-2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Sheet1</vt:lpstr>
      <vt:lpstr>B_t</vt:lpstr>
      <vt:lpstr>curve</vt:lpstr>
      <vt:lpstr>D_t</vt:lpstr>
      <vt:lpstr>dt</vt:lpstr>
      <vt:lpstr>Dtu</vt:lpstr>
      <vt:lpstr>instrument</vt:lpstr>
      <vt:lpstr>intB</vt:lpstr>
      <vt:lpstr>t</vt:lpstr>
      <vt:lpstr>u</vt:lpstr>
      <vt:lpstr>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2023-07-13T15:18:45Z</dcterms:created>
  <dcterms:modified xsi:type="dcterms:W3CDTF">2023-07-13T20:15:52Z</dcterms:modified>
</cp:coreProperties>
</file>