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5fou\Documents\GitHub\Lab3\"/>
    </mc:Choice>
  </mc:AlternateContent>
  <xr:revisionPtr revIDLastSave="0" documentId="8_{033D4125-1F69-4C85-82B5-FDCEB9471DE1}" xr6:coauthVersionLast="47" xr6:coauthVersionMax="47" xr10:uidLastSave="{00000000-0000-0000-0000-000000000000}"/>
  <bookViews>
    <workbookView xWindow="1980" yWindow="6030" windowWidth="21600" windowHeight="11295" xr2:uid="{85D933C1-2DED-42D7-8407-E7FAE42A77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L2" i="1"/>
  <c r="D19" i="1"/>
  <c r="D9" i="1"/>
  <c r="A9" i="1"/>
  <c r="C12" i="1"/>
  <c r="C15" i="1"/>
  <c r="C16" i="1" s="1"/>
  <c r="A19" i="1" s="1"/>
  <c r="C6" i="1"/>
  <c r="C5" i="1"/>
  <c r="C2" i="1"/>
</calcChain>
</file>

<file path=xl/sharedStrings.xml><?xml version="1.0" encoding="utf-8"?>
<sst xmlns="http://schemas.openxmlformats.org/spreadsheetml/2006/main" count="35" uniqueCount="21">
  <si>
    <t>Time of Experiment (Hr)</t>
  </si>
  <si>
    <t>Total Product</t>
  </si>
  <si>
    <t>Product Flowrate (ml/Hr)</t>
  </si>
  <si>
    <t>ABV</t>
  </si>
  <si>
    <t>EtOh flow (mL etoh/hr)</t>
  </si>
  <si>
    <t>$/kWh</t>
  </si>
  <si>
    <t>Heater Pwer (kW)</t>
  </si>
  <si>
    <t>Condensor Voltage</t>
  </si>
  <si>
    <t>Condensor Amperage</t>
  </si>
  <si>
    <t>g Etoh/hr</t>
  </si>
  <si>
    <t>ethanol density g/mL</t>
  </si>
  <si>
    <t>Heater cost $ / kg</t>
  </si>
  <si>
    <t>Condensor cost $/KG</t>
  </si>
  <si>
    <t>Commercial Cost</t>
  </si>
  <si>
    <t>$/Gallon</t>
  </si>
  <si>
    <t>$/mL</t>
  </si>
  <si>
    <t>$/KG</t>
  </si>
  <si>
    <t>mL etOH</t>
  </si>
  <si>
    <t>g EtOh</t>
  </si>
  <si>
    <t>kG etoh</t>
  </si>
  <si>
    <t>Buy 190-Proof Food Grade Ethanol in Bulk 5-Gallon Jugs by Culinary Solvent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</si>
</sst>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ulinarysolvent.com/products/bulk-190-proof-ethan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0BD18-ABB7-4116-8051-3C578DA302C8}">
  <dimension ref="A1:M19"/>
  <sheetViews>
    <sheetView tabSelected="1" workbookViewId="0">
      <selection activeCell="F9" sqref="F9"/>
    </sheetView>
  </sheetViews>
  <sheetFormatPr defaultRowHeight="15" x14ac:dyDescent="0.25"/>
  <sheetData>
    <row r="1" spans="1:13" x14ac:dyDescent="0.25">
      <c r="A1" t="s">
        <v>0</v>
      </c>
      <c r="C1">
        <v>0.96</v>
      </c>
      <c r="E1" t="s">
        <v>10</v>
      </c>
      <c r="F1">
        <v>0.78900000000000003</v>
      </c>
      <c r="I1" t="s">
        <v>13</v>
      </c>
    </row>
    <row r="2" spans="1:13" x14ac:dyDescent="0.25">
      <c r="A2" t="s">
        <v>1</v>
      </c>
      <c r="C2">
        <f>7.1+6.5+5.6</f>
        <v>19.2</v>
      </c>
      <c r="E2" t="s">
        <v>5</v>
      </c>
      <c r="F2">
        <v>0.42</v>
      </c>
      <c r="I2" t="s">
        <v>14</v>
      </c>
      <c r="J2">
        <v>65</v>
      </c>
      <c r="K2" t="s">
        <v>15</v>
      </c>
      <c r="L2">
        <f>J2/M2</f>
        <v>1.7171191495769282E-4</v>
      </c>
      <c r="M2">
        <v>378541</v>
      </c>
    </row>
    <row r="3" spans="1:13" x14ac:dyDescent="0.25">
      <c r="A3" t="s">
        <v>2</v>
      </c>
      <c r="C3">
        <v>19.399999999999999</v>
      </c>
      <c r="E3" t="s">
        <v>6</v>
      </c>
      <c r="F3">
        <v>0.75</v>
      </c>
      <c r="I3" t="s">
        <v>3</v>
      </c>
      <c r="J3">
        <v>0.95</v>
      </c>
    </row>
    <row r="4" spans="1:13" x14ac:dyDescent="0.25">
      <c r="A4" t="s">
        <v>3</v>
      </c>
      <c r="C4">
        <v>0.91500000000000004</v>
      </c>
      <c r="E4" t="s">
        <v>7</v>
      </c>
      <c r="G4">
        <v>117.9</v>
      </c>
      <c r="I4" t="s">
        <v>17</v>
      </c>
      <c r="J4">
        <f>M2*J3</f>
        <v>359613.95</v>
      </c>
    </row>
    <row r="5" spans="1:13" x14ac:dyDescent="0.25">
      <c r="A5" t="s">
        <v>4</v>
      </c>
      <c r="C5">
        <f>C3*C4</f>
        <v>17.750999999999998</v>
      </c>
      <c r="E5" t="s">
        <v>8</v>
      </c>
      <c r="G5">
        <v>25</v>
      </c>
      <c r="I5" t="s">
        <v>18</v>
      </c>
      <c r="J5">
        <f>F1*J4</f>
        <v>283735.40655000001</v>
      </c>
    </row>
    <row r="6" spans="1:13" x14ac:dyDescent="0.25">
      <c r="A6" t="s">
        <v>9</v>
      </c>
      <c r="C6">
        <f>C5*F1</f>
        <v>14.005538999999999</v>
      </c>
      <c r="I6" t="s">
        <v>19</v>
      </c>
      <c r="J6">
        <f>J5/1000</f>
        <v>283.73540654999999</v>
      </c>
    </row>
    <row r="7" spans="1:13" x14ac:dyDescent="0.25">
      <c r="I7" t="s">
        <v>16</v>
      </c>
      <c r="J7">
        <f>65/283.73</f>
        <v>0.22909103725372712</v>
      </c>
    </row>
    <row r="8" spans="1:13" x14ac:dyDescent="0.25">
      <c r="A8" t="s">
        <v>11</v>
      </c>
      <c r="D8" t="s">
        <v>12</v>
      </c>
    </row>
    <row r="9" spans="1:13" x14ac:dyDescent="0.25">
      <c r="A9">
        <f>F2*F3*C1/C6*1000</f>
        <v>21.591457494067171</v>
      </c>
      <c r="D9">
        <f>F2*G4*G5*C1/C6</f>
        <v>84.854427951683988</v>
      </c>
      <c r="L9" s="1" t="s">
        <v>20</v>
      </c>
    </row>
    <row r="11" spans="1:13" x14ac:dyDescent="0.25">
      <c r="A11" t="s">
        <v>0</v>
      </c>
      <c r="C11">
        <v>1.39</v>
      </c>
      <c r="E11" t="s">
        <v>10</v>
      </c>
      <c r="F11">
        <v>0.78900000000000003</v>
      </c>
    </row>
    <row r="12" spans="1:13" x14ac:dyDescent="0.25">
      <c r="A12" t="s">
        <v>1</v>
      </c>
      <c r="C12">
        <f>7.5+9.5+6</f>
        <v>23</v>
      </c>
      <c r="E12" t="s">
        <v>5</v>
      </c>
      <c r="F12">
        <v>0.42</v>
      </c>
    </row>
    <row r="13" spans="1:13" x14ac:dyDescent="0.25">
      <c r="A13" t="s">
        <v>2</v>
      </c>
      <c r="C13">
        <v>19.399999999999999</v>
      </c>
      <c r="E13" t="s">
        <v>6</v>
      </c>
      <c r="F13">
        <v>0.75</v>
      </c>
    </row>
    <row r="14" spans="1:13" x14ac:dyDescent="0.25">
      <c r="A14" t="s">
        <v>3</v>
      </c>
      <c r="C14">
        <v>0.88300000000000001</v>
      </c>
      <c r="E14" t="s">
        <v>7</v>
      </c>
      <c r="G14">
        <v>118.5</v>
      </c>
    </row>
    <row r="15" spans="1:13" x14ac:dyDescent="0.25">
      <c r="A15" t="s">
        <v>4</v>
      </c>
      <c r="C15">
        <f>C13*C14</f>
        <v>17.130199999999999</v>
      </c>
      <c r="E15" t="s">
        <v>8</v>
      </c>
      <c r="G15">
        <v>25</v>
      </c>
    </row>
    <row r="16" spans="1:13" x14ac:dyDescent="0.25">
      <c r="A16" t="s">
        <v>9</v>
      </c>
      <c r="C16">
        <f>C15*F11</f>
        <v>13.515727799999999</v>
      </c>
    </row>
    <row r="18" spans="1:4" x14ac:dyDescent="0.25">
      <c r="A18" t="s">
        <v>11</v>
      </c>
      <c r="D18" t="s">
        <v>12</v>
      </c>
    </row>
    <row r="19" spans="1:4" x14ac:dyDescent="0.25">
      <c r="A19">
        <f>F12*F13*C11/C16*1000</f>
        <v>32.39559174904366</v>
      </c>
      <c r="D19">
        <f>F12*G14*G15*C11/C16</f>
        <v>127.96258740872246</v>
      </c>
    </row>
  </sheetData>
  <hyperlinks>
    <hyperlink ref="L9" r:id="rId1" display="https://culinarysolvent.com/products/bulk-190-proof-ethanol" xr:uid="{B9930CDD-15F8-4607-9F2E-B6D84AC1C6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david zimmerman</dc:creator>
  <cp:lastModifiedBy>joseph david zimmerman</cp:lastModifiedBy>
  <dcterms:created xsi:type="dcterms:W3CDTF">2025-03-14T03:06:21Z</dcterms:created>
  <dcterms:modified xsi:type="dcterms:W3CDTF">2025-03-14T05:17:42Z</dcterms:modified>
</cp:coreProperties>
</file>