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<sst xmlns="http://schemas.openxmlformats.org/spreadsheetml/2006/main" count="55" uniqueCount="35">
  <si>
    <t>Current Shunt Value (Ω)</t>
  </si>
  <si>
    <t>Max. Current (A)</t>
  </si>
  <si>
    <t>Min. Display Resolvable Current (+/-A)</t>
  </si>
  <si>
    <t>Shunt Results</t>
  </si>
  <si>
    <t>Max Power Diss. (W)</t>
  </si>
  <si>
    <t>Max Voltage (V)</t>
  </si>
  <si>
    <t>Min Voltage (V)</t>
  </si>
  <si>
    <t>Amp. Gains</t>
  </si>
  <si>
    <t>Gain (min volt)</t>
  </si>
  <si>
    <t>Gain (max volt)</t>
  </si>
  <si>
    <t>Current Sense Amps.</t>
  </si>
  <si>
    <t>INA180:</t>
  </si>
  <si>
    <t>datasheet</t>
  </si>
  <si>
    <t>Low-side Sensing</t>
  </si>
  <si>
    <t>Offset voltage (V) (0V CM)</t>
  </si>
  <si>
    <t>Offset voltage (V) (0V CM) Max.</t>
  </si>
  <si>
    <t>Gain Error Typ.</t>
  </si>
  <si>
    <t>Gain Error Max.</t>
  </si>
  <si>
    <t>Rail-to-Rail Minimum Vsn (V)</t>
  </si>
  <si>
    <t>Typical Error</t>
  </si>
  <si>
    <t>% Offset Error Min-Current</t>
  </si>
  <si>
    <t>% Offset Error Max-Current</t>
  </si>
  <si>
    <t>Total Error % Min-Current</t>
  </si>
  <si>
    <t>Total Error % Max-Current</t>
  </si>
  <si>
    <t>Worst Case Error</t>
  </si>
  <si>
    <t>Other Issues</t>
  </si>
  <si>
    <t>Min-Current Output (V)</t>
  </si>
  <si>
    <t>Is (min. current + max. offset)*gain greater than Vsn?</t>
  </si>
  <si>
    <t>High-side Sensing</t>
  </si>
  <si>
    <t>Offset voltage (V) (12V CM)</t>
  </si>
  <si>
    <t>Offset voltage (V) (12V CM) Max.</t>
  </si>
  <si>
    <t>Outcome:</t>
  </si>
  <si>
    <t>-Choose INA180, with gain of 20, operating with ~3.3V or 5V CM and a 30mohm current shunt.</t>
  </si>
  <si>
    <t>-Worst case error for a maximum current of 1.2A is between 1.08-1.70%.</t>
  </si>
  <si>
    <t>-Worst case error for the minimum display resolvable current of 5mA is between 50.01-76.93%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</si>
</sst>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11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1" xfId="0" applyAlignment="1" applyFont="1" applyNumberFormat="1">
      <alignment readingOrder="0"/>
    </xf>
    <xf borderId="1" fillId="2" fontId="2" numFmtId="0" xfId="0" applyBorder="1" applyFont="1"/>
    <xf borderId="0" fillId="0" fontId="2" numFmtId="164" xfId="0" applyFont="1" applyNumberFormat="1"/>
    <xf borderId="1" fillId="2" fontId="2" numFmtId="0" xfId="0" applyAlignment="1" applyBorder="1" applyFont="1">
      <alignment readingOrder="0"/>
    </xf>
    <xf borderId="0" fillId="2" fontId="2" numFmtId="165" xfId="0" applyFont="1" applyNumberFormat="1"/>
    <xf borderId="0" fillId="0" fontId="2" numFmtId="165" xfId="0" applyFont="1" applyNumberFormat="1"/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4" fontId="2" numFmtId="0" xfId="0" applyBorder="1" applyFont="1"/>
    <xf borderId="0" fillId="0" fontId="2" numFmtId="10" xfId="0" applyFont="1" applyNumberFormat="1"/>
    <xf borderId="1" fillId="4" fontId="2" numFmtId="10" xfId="0" applyBorder="1" applyFont="1" applyNumberFormat="1"/>
    <xf borderId="1" fillId="5" fontId="1" numFmtId="0" xfId="0" applyAlignment="1" applyBorder="1" applyFill="1" applyFont="1">
      <alignment readingOrder="0"/>
    </xf>
    <xf borderId="1" fillId="5" fontId="2" numFmtId="0" xfId="0" applyBorder="1" applyFont="1"/>
    <xf borderId="0" fillId="0" fontId="2" numFmtId="0" xfId="0" applyFont="1"/>
    <xf borderId="1" fillId="6" fontId="1" numFmtId="0" xfId="0" applyAlignment="1" applyBorder="1" applyFill="1" applyFont="1">
      <alignment readingOrder="0"/>
    </xf>
    <xf borderId="1" fillId="6" fontId="2" numFmtId="0" xfId="0" applyBorder="1" applyFont="1"/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ina180.p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15.38"/>
  </cols>
  <sheetData>
    <row r="1">
      <c r="A1" s="1" t="s">
        <v>0</v>
      </c>
      <c r="B1" s="2">
        <v>0.03</v>
      </c>
    </row>
    <row r="2">
      <c r="A2" s="3" t="s">
        <v>1</v>
      </c>
      <c r="B2" s="4">
        <v>1.2</v>
      </c>
    </row>
    <row r="3" ht="27.0" customHeight="1">
      <c r="A3" s="5" t="s">
        <v>2</v>
      </c>
      <c r="B3" s="6">
        <v>0.005</v>
      </c>
    </row>
    <row r="6">
      <c r="A6" s="1" t="s">
        <v>3</v>
      </c>
      <c r="B6" s="7"/>
    </row>
    <row r="7">
      <c r="A7" s="4" t="s">
        <v>4</v>
      </c>
      <c r="B7" s="8">
        <f>((B2)^2)*(B1)</f>
        <v>0.0432</v>
      </c>
    </row>
    <row r="8">
      <c r="A8" s="4" t="s">
        <v>5</v>
      </c>
      <c r="B8" s="8">
        <f>(B1)*(B2)</f>
        <v>0.036</v>
      </c>
    </row>
    <row r="9">
      <c r="A9" s="4" t="s">
        <v>6</v>
      </c>
      <c r="B9" s="8">
        <f>(B3)*(B1)</f>
        <v>0.00015</v>
      </c>
    </row>
    <row r="11">
      <c r="A11" s="1" t="s">
        <v>7</v>
      </c>
      <c r="B11" s="1">
        <v>20.0</v>
      </c>
      <c r="C11" s="9">
        <v>25.0</v>
      </c>
      <c r="D11" s="9">
        <v>50.0</v>
      </c>
      <c r="E11" s="9">
        <v>75.0</v>
      </c>
      <c r="F11" s="9">
        <v>100.0</v>
      </c>
      <c r="G11" s="9">
        <v>200.0</v>
      </c>
    </row>
    <row r="12">
      <c r="A12" s="4" t="s">
        <v>8</v>
      </c>
      <c r="B12" s="10">
        <f t="shared" ref="B12:G12" si="1">($B$9)*B$11</f>
        <v>0.003</v>
      </c>
      <c r="C12" s="11">
        <f t="shared" si="1"/>
        <v>0.00375</v>
      </c>
      <c r="D12" s="11">
        <f t="shared" si="1"/>
        <v>0.0075</v>
      </c>
      <c r="E12" s="11">
        <f t="shared" si="1"/>
        <v>0.01125</v>
      </c>
      <c r="F12" s="11">
        <f t="shared" si="1"/>
        <v>0.015</v>
      </c>
      <c r="G12" s="11">
        <f t="shared" si="1"/>
        <v>0.03</v>
      </c>
    </row>
    <row r="13">
      <c r="A13" s="4" t="s">
        <v>9</v>
      </c>
      <c r="B13" s="10">
        <f t="shared" ref="B13:G13" si="2">($B$8)*B$11</f>
        <v>0.72</v>
      </c>
      <c r="C13" s="11">
        <f t="shared" si="2"/>
        <v>0.9</v>
      </c>
      <c r="D13" s="11">
        <f t="shared" si="2"/>
        <v>1.8</v>
      </c>
      <c r="E13" s="11">
        <f t="shared" si="2"/>
        <v>2.7</v>
      </c>
      <c r="F13" s="11">
        <f t="shared" si="2"/>
        <v>3.6</v>
      </c>
      <c r="G13" s="11">
        <f t="shared" si="2"/>
        <v>7.2</v>
      </c>
    </row>
    <row r="15">
      <c r="A15" s="12" t="s">
        <v>10</v>
      </c>
      <c r="B15" s="13"/>
      <c r="C15" s="12" t="s">
        <v>11</v>
      </c>
      <c r="D15" s="14" t="s">
        <v>12</v>
      </c>
    </row>
    <row r="16" ht="21.75" customHeight="1">
      <c r="A16" s="1" t="s">
        <v>13</v>
      </c>
      <c r="B16" s="7"/>
      <c r="C16" s="7"/>
      <c r="E16" s="6"/>
      <c r="G16" s="6"/>
    </row>
    <row r="17" ht="26.25" customHeight="1">
      <c r="A17" s="4" t="s">
        <v>14</v>
      </c>
      <c r="B17" s="4"/>
      <c r="C17" s="6">
        <v>2.5E-5</v>
      </c>
      <c r="E17" s="6"/>
      <c r="G17" s="6"/>
    </row>
    <row r="18">
      <c r="A18" s="15" t="s">
        <v>15</v>
      </c>
      <c r="C18" s="6">
        <v>1.5E-4</v>
      </c>
    </row>
    <row r="20">
      <c r="A20" s="4" t="s">
        <v>16</v>
      </c>
      <c r="C20" s="16">
        <v>0.001</v>
      </c>
    </row>
    <row r="21">
      <c r="A21" s="4" t="s">
        <v>17</v>
      </c>
      <c r="C21" s="16">
        <v>0.01</v>
      </c>
    </row>
    <row r="22">
      <c r="A22" s="4" t="s">
        <v>18</v>
      </c>
      <c r="C22" s="6">
        <v>0.0015</v>
      </c>
    </row>
    <row r="25">
      <c r="A25" s="17" t="s">
        <v>19</v>
      </c>
      <c r="B25" s="18"/>
      <c r="C25" s="18"/>
      <c r="G25" s="19"/>
    </row>
    <row r="26">
      <c r="A26" s="4" t="s">
        <v>20</v>
      </c>
      <c r="C26" s="19">
        <f>(($C17)/($B$9+$C17))</f>
        <v>0.1428571429</v>
      </c>
      <c r="G26" s="19"/>
    </row>
    <row r="27">
      <c r="A27" s="4" t="s">
        <v>21</v>
      </c>
      <c r="C27" s="19">
        <f>(($C17)/($C17+$B$8))</f>
        <v>0.000693962526</v>
      </c>
    </row>
    <row r="28">
      <c r="A28" s="4" t="s">
        <v>22</v>
      </c>
      <c r="C28" s="19">
        <f>sqrt((C26^2)+((C20)^2))</f>
        <v>0.1428606428</v>
      </c>
    </row>
    <row r="29">
      <c r="A29" s="4" t="s">
        <v>23</v>
      </c>
      <c r="C29" s="19">
        <f>sqrt(($C27^2)+(($C20)^2))</f>
        <v>0.001217203347</v>
      </c>
      <c r="G29" s="19"/>
    </row>
    <row r="30">
      <c r="C30" s="19"/>
      <c r="G30" s="19"/>
    </row>
    <row r="31">
      <c r="A31" s="17" t="s">
        <v>24</v>
      </c>
      <c r="B31" s="18"/>
      <c r="C31" s="20"/>
    </row>
    <row r="32">
      <c r="A32" s="4" t="s">
        <v>20</v>
      </c>
      <c r="C32" s="19">
        <f>(($C18)/($B$9+$C18))</f>
        <v>0.5</v>
      </c>
    </row>
    <row r="33">
      <c r="A33" s="4" t="s">
        <v>21</v>
      </c>
      <c r="C33" s="19">
        <f>(($C18)/($C18+$B$8))</f>
        <v>0.004149377593</v>
      </c>
    </row>
    <row r="34">
      <c r="A34" s="4" t="s">
        <v>22</v>
      </c>
      <c r="C34" s="19">
        <f>sqrt(($C32^2)+(($C21)^2))</f>
        <v>0.50009999</v>
      </c>
    </row>
    <row r="35">
      <c r="A35" s="4" t="s">
        <v>23</v>
      </c>
      <c r="C35" s="19">
        <f>sqrt(($C33^2)+(($C21)^2))</f>
        <v>0.01082669545</v>
      </c>
    </row>
    <row r="38">
      <c r="A38" s="21" t="s">
        <v>25</v>
      </c>
      <c r="B38" s="22"/>
      <c r="C38" s="22"/>
    </row>
    <row r="39" ht="19.5" customHeight="1">
      <c r="A39" s="4" t="s">
        <v>26</v>
      </c>
      <c r="C39" s="23">
        <f>($B$11)*($B$9+$C18)</f>
        <v>0.006</v>
      </c>
    </row>
    <row r="40">
      <c r="A40" s="15" t="s">
        <v>27</v>
      </c>
      <c r="C40" s="23" t="b">
        <f>if(C$39&gt;C$22, true())</f>
        <v>1</v>
      </c>
    </row>
    <row r="42">
      <c r="A42" s="1" t="s">
        <v>28</v>
      </c>
      <c r="B42" s="7"/>
      <c r="C42" s="7"/>
    </row>
    <row r="43">
      <c r="A43" s="4" t="s">
        <v>29</v>
      </c>
      <c r="B43" s="4"/>
      <c r="C43" s="6">
        <v>1.0E-4</v>
      </c>
    </row>
    <row r="44">
      <c r="A44" s="15" t="s">
        <v>30</v>
      </c>
      <c r="C44" s="6">
        <v>5.0E-4</v>
      </c>
    </row>
    <row r="46">
      <c r="A46" s="4" t="s">
        <v>16</v>
      </c>
      <c r="C46" s="16">
        <v>0.001</v>
      </c>
    </row>
    <row r="47">
      <c r="A47" s="4" t="s">
        <v>17</v>
      </c>
      <c r="C47" s="16">
        <v>0.01</v>
      </c>
    </row>
    <row r="48">
      <c r="A48" s="4" t="s">
        <v>18</v>
      </c>
      <c r="C48" s="6">
        <v>0.0015</v>
      </c>
    </row>
    <row r="51">
      <c r="A51" s="17" t="s">
        <v>19</v>
      </c>
      <c r="B51" s="18"/>
      <c r="C51" s="18"/>
    </row>
    <row r="52">
      <c r="A52" s="4" t="s">
        <v>20</v>
      </c>
      <c r="C52" s="19">
        <f>(($C43)/($B$9+$C43))</f>
        <v>0.4</v>
      </c>
    </row>
    <row r="53">
      <c r="A53" s="4" t="s">
        <v>21</v>
      </c>
      <c r="C53" s="19">
        <f>(($C43)/($C43+$B$8))</f>
        <v>0.002770083102</v>
      </c>
    </row>
    <row r="54">
      <c r="A54" s="4" t="s">
        <v>22</v>
      </c>
      <c r="C54" s="19">
        <f>sqrt((C52^2)+((C46)^2))</f>
        <v>0.40000125</v>
      </c>
    </row>
    <row r="55">
      <c r="A55" s="4" t="s">
        <v>23</v>
      </c>
      <c r="C55" s="19">
        <f>sqrt(($C53^2)+(($C46)^2))</f>
        <v>0.002945056943</v>
      </c>
    </row>
    <row r="56">
      <c r="C56" s="19"/>
    </row>
    <row r="57">
      <c r="A57" s="17" t="s">
        <v>24</v>
      </c>
      <c r="B57" s="18"/>
      <c r="C57" s="20"/>
    </row>
    <row r="58">
      <c r="A58" s="4" t="s">
        <v>20</v>
      </c>
      <c r="C58" s="19">
        <f>(($C44)/($B$9+$C44))</f>
        <v>0.7692307692</v>
      </c>
    </row>
    <row r="59">
      <c r="A59" s="4" t="s">
        <v>21</v>
      </c>
      <c r="C59" s="19">
        <f>(($C44)/($C44+$B$8))</f>
        <v>0.01369863014</v>
      </c>
    </row>
    <row r="60">
      <c r="A60" s="4" t="s">
        <v>22</v>
      </c>
      <c r="C60" s="19">
        <f>sqrt(($C58^2)+(($C47)^2))</f>
        <v>0.7692957665</v>
      </c>
    </row>
    <row r="61">
      <c r="A61" s="4" t="s">
        <v>23</v>
      </c>
      <c r="C61" s="19">
        <f>sqrt(($C59^2)+(($C47)^2))</f>
        <v>0.01696032039</v>
      </c>
    </row>
    <row r="64">
      <c r="A64" s="21" t="s">
        <v>25</v>
      </c>
      <c r="B64" s="22"/>
      <c r="C64" s="22"/>
    </row>
    <row r="65" ht="25.5" customHeight="1">
      <c r="A65" s="4" t="s">
        <v>26</v>
      </c>
      <c r="C65" s="23">
        <f>($B$11)*($B$9+$C44)</f>
        <v>0.013</v>
      </c>
    </row>
    <row r="66">
      <c r="A66" s="15" t="s">
        <v>27</v>
      </c>
      <c r="C66" s="23" t="b">
        <f>if(C$65&gt;C$48, true())</f>
        <v>1</v>
      </c>
    </row>
    <row r="68" ht="27.75" customHeight="1">
      <c r="A68" s="24" t="s">
        <v>31</v>
      </c>
      <c r="B68" s="25"/>
      <c r="C68" s="25"/>
    </row>
    <row r="69" ht="49.5" customHeight="1">
      <c r="A69" s="26" t="s">
        <v>32</v>
      </c>
    </row>
    <row r="70" ht="60.75" customHeight="1">
      <c r="A70" s="26" t="s">
        <v>33</v>
      </c>
    </row>
    <row r="71">
      <c r="A71" s="26" t="s">
        <v>34</v>
      </c>
    </row>
  </sheetData>
  <hyperlinks>
    <hyperlink r:id="rId1" ref="D15"/>
  </hyperlinks>
  <drawing r:id="rId2"/>
</worksheet>
</file>