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\Documents\All Documents\Harshada documents\SantaClara University\Marketing Analytics 2505\Jibu\"/>
    </mc:Choice>
  </mc:AlternateContent>
  <xr:revisionPtr revIDLastSave="0" documentId="13_ncr:1_{92367EE0-1FD5-427A-92BE-A474016E8424}" xr6:coauthVersionLast="47" xr6:coauthVersionMax="47" xr10:uidLastSave="{00000000-0000-0000-0000-000000000000}"/>
  <bookViews>
    <workbookView xWindow="-120" yWindow="-120" windowWidth="29040" windowHeight="15720" xr2:uid="{41C05A90-596E-4D41-A53F-B83263949067}"/>
  </bookViews>
  <sheets>
    <sheet name="Sheet1" sheetId="1" r:id="rId1"/>
  </sheets>
  <definedNames>
    <definedName name="_xlnm._FilterDatabase" localSheetId="0" hidden="1">Sheet1!$A$1:$AQ$1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25" i="1" l="1"/>
  <c r="AO125" i="1"/>
  <c r="AM125" i="1"/>
  <c r="Z125" i="1"/>
  <c r="AP125" i="1" s="1"/>
  <c r="L125" i="1"/>
  <c r="AN125" i="1" s="1"/>
  <c r="AQ124" i="1"/>
  <c r="AO124" i="1"/>
  <c r="AM124" i="1"/>
  <c r="Z124" i="1"/>
  <c r="AP124" i="1" s="1"/>
  <c r="L124" i="1"/>
  <c r="AN124" i="1" s="1"/>
  <c r="AQ123" i="1"/>
  <c r="AP123" i="1"/>
  <c r="AO123" i="1"/>
  <c r="AM123" i="1"/>
  <c r="Z123" i="1"/>
  <c r="L123" i="1"/>
  <c r="AN123" i="1" s="1"/>
  <c r="AQ122" i="1"/>
  <c r="AP122" i="1"/>
  <c r="AO122" i="1"/>
  <c r="AM122" i="1"/>
  <c r="Z122" i="1"/>
  <c r="L122" i="1"/>
  <c r="AN122" i="1" s="1"/>
  <c r="AQ121" i="1"/>
  <c r="AP121" i="1"/>
  <c r="AO121" i="1"/>
  <c r="AN121" i="1"/>
  <c r="AM121" i="1"/>
  <c r="Z121" i="1"/>
  <c r="L121" i="1"/>
  <c r="AQ120" i="1"/>
  <c r="AP120" i="1"/>
  <c r="AO120" i="1"/>
  <c r="AN120" i="1"/>
  <c r="AM120" i="1"/>
  <c r="Z120" i="1"/>
  <c r="L120" i="1"/>
  <c r="AQ119" i="1"/>
  <c r="AO119" i="1"/>
  <c r="AN119" i="1"/>
  <c r="AM119" i="1"/>
  <c r="Z119" i="1"/>
  <c r="AP119" i="1" s="1"/>
  <c r="L119" i="1"/>
  <c r="AQ118" i="1"/>
  <c r="AO118" i="1"/>
  <c r="AM118" i="1"/>
  <c r="Z118" i="1"/>
  <c r="AP118" i="1" s="1"/>
  <c r="L118" i="1"/>
  <c r="AN118" i="1" s="1"/>
  <c r="AQ117" i="1"/>
  <c r="AO117" i="1"/>
  <c r="AM117" i="1"/>
  <c r="Z117" i="1"/>
  <c r="AP117" i="1" s="1"/>
  <c r="L117" i="1"/>
  <c r="AN117" i="1" s="1"/>
  <c r="AQ116" i="1"/>
  <c r="AO116" i="1"/>
  <c r="AM116" i="1"/>
  <c r="Z116" i="1"/>
  <c r="AP116" i="1" s="1"/>
  <c r="L116" i="1"/>
  <c r="AN116" i="1" s="1"/>
  <c r="AQ115" i="1"/>
  <c r="AP115" i="1"/>
  <c r="AO115" i="1"/>
  <c r="AM115" i="1"/>
  <c r="Z115" i="1"/>
  <c r="L115" i="1"/>
  <c r="AN115" i="1" s="1"/>
  <c r="AQ114" i="1"/>
  <c r="AP114" i="1"/>
  <c r="AO114" i="1"/>
  <c r="AM114" i="1"/>
  <c r="Z114" i="1"/>
  <c r="L114" i="1"/>
  <c r="AN114" i="1" s="1"/>
  <c r="AQ113" i="1"/>
  <c r="AP113" i="1"/>
  <c r="AO113" i="1"/>
  <c r="AN113" i="1"/>
  <c r="AM113" i="1"/>
  <c r="Z113" i="1"/>
  <c r="L113" i="1"/>
  <c r="AQ112" i="1"/>
  <c r="AP112" i="1"/>
  <c r="AO112" i="1"/>
  <c r="AN112" i="1"/>
  <c r="AM112" i="1"/>
  <c r="Z112" i="1"/>
  <c r="L112" i="1"/>
  <c r="AQ111" i="1"/>
  <c r="AO111" i="1"/>
  <c r="AN111" i="1"/>
  <c r="AM111" i="1"/>
  <c r="Z111" i="1"/>
  <c r="AP111" i="1" s="1"/>
  <c r="L111" i="1"/>
  <c r="AQ110" i="1"/>
  <c r="AO110" i="1"/>
  <c r="AM110" i="1"/>
  <c r="Z110" i="1"/>
  <c r="AP110" i="1" s="1"/>
  <c r="L110" i="1"/>
  <c r="AN110" i="1" s="1"/>
  <c r="AQ109" i="1"/>
  <c r="AO109" i="1"/>
  <c r="AM109" i="1"/>
  <c r="Z109" i="1"/>
  <c r="AP109" i="1" s="1"/>
  <c r="L109" i="1"/>
  <c r="AN109" i="1" s="1"/>
  <c r="AQ108" i="1"/>
  <c r="AO108" i="1"/>
  <c r="AM108" i="1"/>
  <c r="Z108" i="1"/>
  <c r="AP108" i="1" s="1"/>
  <c r="L108" i="1"/>
  <c r="AN108" i="1" s="1"/>
  <c r="AQ107" i="1"/>
  <c r="AP107" i="1"/>
  <c r="AO107" i="1"/>
  <c r="AM107" i="1"/>
  <c r="Z107" i="1"/>
  <c r="L107" i="1"/>
  <c r="AN107" i="1" s="1"/>
  <c r="AQ106" i="1"/>
  <c r="AP106" i="1"/>
  <c r="AO106" i="1"/>
  <c r="AM106" i="1"/>
  <c r="Z106" i="1"/>
  <c r="L106" i="1"/>
  <c r="AN106" i="1" s="1"/>
  <c r="AQ105" i="1"/>
  <c r="AP105" i="1"/>
  <c r="AO105" i="1"/>
  <c r="AN105" i="1"/>
  <c r="AM105" i="1"/>
  <c r="Z105" i="1"/>
  <c r="L105" i="1"/>
  <c r="AQ104" i="1"/>
  <c r="AP104" i="1"/>
  <c r="AO104" i="1"/>
  <c r="AN104" i="1"/>
  <c r="AM104" i="1"/>
  <c r="Z104" i="1"/>
  <c r="L104" i="1"/>
  <c r="AQ103" i="1"/>
  <c r="AO103" i="1"/>
  <c r="AN103" i="1"/>
  <c r="AM103" i="1"/>
  <c r="Z103" i="1"/>
  <c r="AP103" i="1" s="1"/>
  <c r="L103" i="1"/>
  <c r="AQ102" i="1"/>
  <c r="AO102" i="1"/>
  <c r="AM102" i="1"/>
  <c r="Z102" i="1"/>
  <c r="AP102" i="1" s="1"/>
  <c r="L102" i="1"/>
  <c r="AN102" i="1" s="1"/>
  <c r="AQ101" i="1"/>
  <c r="AO101" i="1"/>
  <c r="AM101" i="1"/>
  <c r="Z101" i="1"/>
  <c r="AP101" i="1" s="1"/>
  <c r="L101" i="1"/>
  <c r="AN101" i="1" s="1"/>
  <c r="AQ100" i="1"/>
  <c r="AO100" i="1"/>
  <c r="AM100" i="1"/>
  <c r="Z100" i="1"/>
  <c r="AP100" i="1" s="1"/>
  <c r="L100" i="1"/>
  <c r="AN100" i="1" s="1"/>
  <c r="AQ99" i="1"/>
  <c r="AP99" i="1"/>
  <c r="AO99" i="1"/>
  <c r="AM99" i="1"/>
  <c r="Z99" i="1"/>
  <c r="L99" i="1"/>
  <c r="AN99" i="1" s="1"/>
  <c r="AQ98" i="1"/>
  <c r="AP98" i="1"/>
  <c r="AO98" i="1"/>
  <c r="AM98" i="1"/>
  <c r="Z98" i="1"/>
  <c r="L98" i="1"/>
  <c r="AN98" i="1" s="1"/>
  <c r="AQ97" i="1"/>
  <c r="AP97" i="1"/>
  <c r="AO97" i="1"/>
  <c r="AN97" i="1"/>
  <c r="AM97" i="1"/>
  <c r="Z97" i="1"/>
  <c r="L97" i="1"/>
  <c r="AQ96" i="1"/>
  <c r="AP96" i="1"/>
  <c r="AO96" i="1"/>
  <c r="AN96" i="1"/>
  <c r="AM96" i="1"/>
  <c r="Z96" i="1"/>
  <c r="L96" i="1"/>
  <c r="AQ95" i="1"/>
  <c r="AO95" i="1"/>
  <c r="AN95" i="1"/>
  <c r="AM95" i="1"/>
  <c r="Z95" i="1"/>
  <c r="AP95" i="1" s="1"/>
  <c r="L95" i="1"/>
  <c r="AQ94" i="1"/>
  <c r="AO94" i="1"/>
  <c r="AM94" i="1"/>
  <c r="Z94" i="1"/>
  <c r="AP94" i="1" s="1"/>
  <c r="L94" i="1"/>
  <c r="AN94" i="1" s="1"/>
  <c r="AQ93" i="1"/>
  <c r="AO93" i="1"/>
  <c r="AM93" i="1"/>
  <c r="Z93" i="1"/>
  <c r="AP93" i="1" s="1"/>
  <c r="L93" i="1"/>
  <c r="AN93" i="1" s="1"/>
  <c r="AQ92" i="1"/>
  <c r="AO92" i="1"/>
  <c r="AM92" i="1"/>
  <c r="Z92" i="1"/>
  <c r="AP92" i="1" s="1"/>
  <c r="L92" i="1"/>
  <c r="AN92" i="1" s="1"/>
  <c r="AQ91" i="1"/>
  <c r="AP91" i="1"/>
  <c r="AO91" i="1"/>
  <c r="AM91" i="1"/>
  <c r="Z91" i="1"/>
  <c r="L91" i="1"/>
  <c r="AN91" i="1" s="1"/>
  <c r="AQ90" i="1"/>
  <c r="AP90" i="1"/>
  <c r="AO90" i="1"/>
  <c r="AM90" i="1"/>
  <c r="Z90" i="1"/>
  <c r="L90" i="1"/>
  <c r="AN90" i="1" s="1"/>
  <c r="AQ89" i="1"/>
  <c r="AP89" i="1"/>
  <c r="AO89" i="1"/>
  <c r="AN89" i="1"/>
  <c r="AM89" i="1"/>
  <c r="Z89" i="1"/>
  <c r="L89" i="1"/>
  <c r="AQ88" i="1"/>
  <c r="AP88" i="1"/>
  <c r="AO88" i="1"/>
  <c r="AN88" i="1"/>
  <c r="AM88" i="1"/>
  <c r="Z88" i="1"/>
  <c r="L88" i="1"/>
  <c r="AQ87" i="1"/>
  <c r="AO87" i="1"/>
  <c r="AN87" i="1"/>
  <c r="AM87" i="1"/>
  <c r="Z87" i="1"/>
  <c r="AP87" i="1" s="1"/>
  <c r="L87" i="1"/>
  <c r="AQ86" i="1"/>
  <c r="AO86" i="1"/>
  <c r="AM86" i="1"/>
  <c r="Z86" i="1"/>
  <c r="AP86" i="1" s="1"/>
  <c r="L86" i="1"/>
  <c r="AN86" i="1" s="1"/>
  <c r="AQ85" i="1"/>
  <c r="AO85" i="1"/>
  <c r="AM85" i="1"/>
  <c r="Z85" i="1"/>
  <c r="AP85" i="1" s="1"/>
  <c r="L85" i="1"/>
  <c r="AN85" i="1" s="1"/>
  <c r="AQ84" i="1"/>
  <c r="AO84" i="1"/>
  <c r="AM84" i="1"/>
  <c r="Z84" i="1"/>
  <c r="AP84" i="1" s="1"/>
  <c r="L84" i="1"/>
  <c r="AN84" i="1" s="1"/>
  <c r="AQ83" i="1"/>
  <c r="AP83" i="1"/>
  <c r="AO83" i="1"/>
  <c r="AM83" i="1"/>
  <c r="Z83" i="1"/>
  <c r="L83" i="1"/>
  <c r="AN83" i="1" s="1"/>
  <c r="AQ82" i="1"/>
  <c r="AP82" i="1"/>
  <c r="AO82" i="1"/>
  <c r="AM82" i="1"/>
  <c r="Z82" i="1"/>
  <c r="L82" i="1"/>
  <c r="AN82" i="1" s="1"/>
  <c r="AQ81" i="1"/>
  <c r="AP81" i="1"/>
  <c r="AO81" i="1"/>
  <c r="AN81" i="1"/>
  <c r="AM81" i="1"/>
  <c r="Z81" i="1"/>
  <c r="L81" i="1"/>
  <c r="AQ80" i="1"/>
  <c r="AP80" i="1"/>
  <c r="AO80" i="1"/>
  <c r="AN80" i="1"/>
  <c r="AM80" i="1"/>
  <c r="Z80" i="1"/>
  <c r="L80" i="1"/>
  <c r="AQ79" i="1"/>
  <c r="AO79" i="1"/>
  <c r="AN79" i="1"/>
  <c r="AM79" i="1"/>
  <c r="Z79" i="1"/>
  <c r="AP79" i="1" s="1"/>
  <c r="L79" i="1"/>
  <c r="AQ78" i="1"/>
  <c r="AO78" i="1"/>
  <c r="AM78" i="1"/>
  <c r="Z78" i="1"/>
  <c r="AP78" i="1" s="1"/>
  <c r="L78" i="1"/>
  <c r="AN78" i="1" s="1"/>
  <c r="AQ77" i="1"/>
  <c r="AO77" i="1"/>
  <c r="AM77" i="1"/>
  <c r="Z77" i="1"/>
  <c r="AP77" i="1" s="1"/>
  <c r="L77" i="1"/>
  <c r="AN77" i="1" s="1"/>
  <c r="AQ76" i="1"/>
  <c r="AO76" i="1"/>
  <c r="AM76" i="1"/>
  <c r="Z76" i="1"/>
  <c r="AP76" i="1" s="1"/>
  <c r="L76" i="1"/>
  <c r="AN76" i="1" s="1"/>
  <c r="AQ75" i="1"/>
  <c r="AO75" i="1"/>
  <c r="AM75" i="1"/>
  <c r="Z75" i="1"/>
  <c r="AP75" i="1" s="1"/>
  <c r="L75" i="1"/>
  <c r="AN75" i="1" s="1"/>
  <c r="AQ74" i="1"/>
  <c r="AO74" i="1"/>
  <c r="AM74" i="1"/>
  <c r="Z74" i="1"/>
  <c r="AP74" i="1" s="1"/>
  <c r="L74" i="1"/>
  <c r="AN74" i="1" s="1"/>
  <c r="AQ73" i="1"/>
  <c r="AO73" i="1"/>
  <c r="AM73" i="1"/>
  <c r="Z73" i="1"/>
  <c r="AP73" i="1" s="1"/>
  <c r="L73" i="1"/>
  <c r="AN73" i="1" s="1"/>
  <c r="AQ72" i="1"/>
  <c r="AO72" i="1"/>
  <c r="AM72" i="1"/>
  <c r="Z72" i="1"/>
  <c r="AP72" i="1" s="1"/>
  <c r="L72" i="1"/>
  <c r="AN72" i="1" s="1"/>
  <c r="AQ71" i="1"/>
  <c r="AO71" i="1"/>
  <c r="AM71" i="1"/>
  <c r="Z71" i="1"/>
  <c r="AP71" i="1" s="1"/>
  <c r="L71" i="1"/>
  <c r="AN71" i="1" s="1"/>
  <c r="AQ70" i="1"/>
  <c r="AO70" i="1"/>
  <c r="AM70" i="1"/>
  <c r="Z70" i="1"/>
  <c r="AP70" i="1" s="1"/>
  <c r="L70" i="1"/>
  <c r="AN70" i="1" s="1"/>
  <c r="AQ69" i="1"/>
  <c r="AO69" i="1"/>
  <c r="AM69" i="1"/>
  <c r="Z69" i="1"/>
  <c r="AP69" i="1" s="1"/>
  <c r="L69" i="1"/>
  <c r="AN69" i="1" s="1"/>
  <c r="AQ68" i="1"/>
  <c r="AO68" i="1"/>
  <c r="AM68" i="1"/>
  <c r="Z68" i="1"/>
  <c r="AP68" i="1" s="1"/>
  <c r="L68" i="1"/>
  <c r="AN68" i="1" s="1"/>
  <c r="AQ67" i="1"/>
  <c r="AO67" i="1"/>
  <c r="AM67" i="1"/>
  <c r="Z67" i="1"/>
  <c r="AP67" i="1" s="1"/>
  <c r="L67" i="1"/>
  <c r="AN67" i="1" s="1"/>
  <c r="AQ66" i="1"/>
  <c r="AO66" i="1"/>
  <c r="AM66" i="1"/>
  <c r="Z66" i="1"/>
  <c r="AP66" i="1" s="1"/>
  <c r="L66" i="1"/>
  <c r="AN66" i="1" s="1"/>
  <c r="AQ65" i="1"/>
  <c r="AO65" i="1"/>
  <c r="AM65" i="1"/>
  <c r="Z65" i="1"/>
  <c r="AP65" i="1" s="1"/>
  <c r="L65" i="1"/>
  <c r="AN65" i="1" s="1"/>
  <c r="AQ64" i="1"/>
  <c r="AO64" i="1"/>
  <c r="AM64" i="1"/>
  <c r="Z64" i="1"/>
  <c r="AP64" i="1" s="1"/>
  <c r="L64" i="1"/>
  <c r="AN64" i="1" s="1"/>
  <c r="AQ63" i="1"/>
  <c r="AO63" i="1"/>
  <c r="AM63" i="1"/>
  <c r="Z63" i="1"/>
  <c r="AP63" i="1" s="1"/>
  <c r="L63" i="1"/>
  <c r="AN63" i="1" s="1"/>
  <c r="AQ62" i="1"/>
  <c r="AO62" i="1"/>
  <c r="AM62" i="1"/>
  <c r="Z62" i="1"/>
  <c r="AP62" i="1" s="1"/>
  <c r="L62" i="1"/>
  <c r="AN62" i="1" s="1"/>
  <c r="AQ61" i="1"/>
  <c r="AO61" i="1"/>
  <c r="AM61" i="1"/>
  <c r="Z61" i="1"/>
  <c r="AP61" i="1" s="1"/>
  <c r="L61" i="1"/>
  <c r="AN61" i="1" s="1"/>
  <c r="AQ60" i="1"/>
  <c r="AO60" i="1"/>
  <c r="AM60" i="1"/>
  <c r="Z60" i="1"/>
  <c r="AP60" i="1" s="1"/>
  <c r="L60" i="1"/>
  <c r="AN60" i="1" s="1"/>
  <c r="AQ59" i="1"/>
  <c r="AO59" i="1"/>
  <c r="AM59" i="1"/>
  <c r="Z59" i="1"/>
  <c r="AP59" i="1" s="1"/>
  <c r="L59" i="1"/>
  <c r="AN59" i="1" s="1"/>
  <c r="AQ58" i="1"/>
  <c r="AO58" i="1"/>
  <c r="AM58" i="1"/>
  <c r="Z58" i="1"/>
  <c r="AP58" i="1" s="1"/>
  <c r="L58" i="1"/>
  <c r="AN58" i="1" s="1"/>
  <c r="AQ57" i="1"/>
  <c r="AO57" i="1"/>
  <c r="AM57" i="1"/>
  <c r="Z57" i="1"/>
  <c r="AP57" i="1" s="1"/>
  <c r="L57" i="1"/>
  <c r="AN57" i="1" s="1"/>
  <c r="AQ56" i="1"/>
  <c r="AO56" i="1"/>
  <c r="AM56" i="1"/>
  <c r="Z56" i="1"/>
  <c r="AP56" i="1" s="1"/>
  <c r="L56" i="1"/>
  <c r="AN56" i="1" s="1"/>
  <c r="AQ55" i="1"/>
  <c r="AO55" i="1"/>
  <c r="AM55" i="1"/>
  <c r="Z55" i="1"/>
  <c r="AP55" i="1" s="1"/>
  <c r="L55" i="1"/>
  <c r="AN55" i="1" s="1"/>
  <c r="AQ54" i="1"/>
  <c r="AO54" i="1"/>
  <c r="AM54" i="1"/>
  <c r="Z54" i="1"/>
  <c r="AP54" i="1" s="1"/>
  <c r="L54" i="1"/>
  <c r="AN54" i="1" s="1"/>
  <c r="AQ53" i="1"/>
  <c r="AO53" i="1"/>
  <c r="AM53" i="1"/>
  <c r="Z53" i="1"/>
  <c r="AP53" i="1" s="1"/>
  <c r="L53" i="1"/>
  <c r="AN53" i="1" s="1"/>
  <c r="AQ52" i="1"/>
  <c r="AO52" i="1"/>
  <c r="AM52" i="1"/>
  <c r="Z52" i="1"/>
  <c r="AP52" i="1" s="1"/>
  <c r="L52" i="1"/>
  <c r="AN52" i="1" s="1"/>
  <c r="AQ51" i="1"/>
  <c r="AO51" i="1"/>
  <c r="AM51" i="1"/>
  <c r="Z51" i="1"/>
  <c r="AP51" i="1" s="1"/>
  <c r="L51" i="1"/>
  <c r="AN51" i="1" s="1"/>
  <c r="AQ50" i="1"/>
  <c r="AO50" i="1"/>
  <c r="AM50" i="1"/>
  <c r="Z50" i="1"/>
  <c r="AP50" i="1" s="1"/>
  <c r="L50" i="1"/>
  <c r="AN50" i="1" s="1"/>
  <c r="AQ49" i="1"/>
  <c r="AO49" i="1"/>
  <c r="AM49" i="1"/>
  <c r="Z49" i="1"/>
  <c r="AP49" i="1" s="1"/>
  <c r="L49" i="1"/>
  <c r="AN49" i="1" s="1"/>
  <c r="AQ48" i="1"/>
  <c r="AO48" i="1"/>
  <c r="AM48" i="1"/>
  <c r="Z48" i="1"/>
  <c r="AP48" i="1" s="1"/>
  <c r="L48" i="1"/>
  <c r="AN48" i="1" s="1"/>
  <c r="AQ47" i="1"/>
  <c r="AO47" i="1"/>
  <c r="AM47" i="1"/>
  <c r="Z47" i="1"/>
  <c r="AP47" i="1" s="1"/>
  <c r="L47" i="1"/>
  <c r="AN47" i="1" s="1"/>
  <c r="AQ46" i="1"/>
  <c r="AO46" i="1"/>
  <c r="AM46" i="1"/>
  <c r="Z46" i="1"/>
  <c r="AP46" i="1" s="1"/>
  <c r="L46" i="1"/>
  <c r="AN46" i="1" s="1"/>
  <c r="AQ45" i="1"/>
  <c r="AO45" i="1"/>
  <c r="AM45" i="1"/>
  <c r="Z45" i="1"/>
  <c r="AP45" i="1" s="1"/>
  <c r="L45" i="1"/>
  <c r="AN45" i="1" s="1"/>
  <c r="AQ44" i="1"/>
  <c r="AO44" i="1"/>
  <c r="AM44" i="1"/>
  <c r="Z44" i="1"/>
  <c r="AP44" i="1" s="1"/>
  <c r="L44" i="1"/>
  <c r="AN44" i="1" s="1"/>
  <c r="AQ43" i="1"/>
  <c r="AO43" i="1"/>
  <c r="Z43" i="1"/>
  <c r="AP43" i="1" s="1"/>
  <c r="L43" i="1"/>
  <c r="AN43" i="1" s="1"/>
  <c r="AQ42" i="1"/>
  <c r="AO42" i="1"/>
  <c r="AM42" i="1"/>
  <c r="Z42" i="1"/>
  <c r="AP42" i="1" s="1"/>
  <c r="L42" i="1"/>
  <c r="AN42" i="1" s="1"/>
  <c r="AQ41" i="1"/>
  <c r="AO41" i="1"/>
  <c r="AM41" i="1"/>
  <c r="Z41" i="1"/>
  <c r="AP41" i="1" s="1"/>
  <c r="L41" i="1"/>
  <c r="AN41" i="1" s="1"/>
  <c r="AQ40" i="1"/>
  <c r="AO40" i="1"/>
  <c r="AM40" i="1"/>
  <c r="Z40" i="1"/>
  <c r="AP40" i="1" s="1"/>
  <c r="L40" i="1"/>
  <c r="AN40" i="1" s="1"/>
  <c r="AQ39" i="1"/>
  <c r="AO39" i="1"/>
  <c r="AM39" i="1"/>
  <c r="Z39" i="1"/>
  <c r="AP39" i="1" s="1"/>
  <c r="L39" i="1"/>
  <c r="AN39" i="1" s="1"/>
  <c r="AQ38" i="1"/>
  <c r="AO38" i="1"/>
  <c r="AM38" i="1"/>
  <c r="Z38" i="1"/>
  <c r="AP38" i="1" s="1"/>
  <c r="L38" i="1"/>
  <c r="AN38" i="1" s="1"/>
  <c r="AQ37" i="1"/>
  <c r="AO37" i="1"/>
  <c r="AM37" i="1"/>
  <c r="Z37" i="1"/>
  <c r="AP37" i="1" s="1"/>
  <c r="L37" i="1"/>
  <c r="AN37" i="1" s="1"/>
  <c r="AQ36" i="1"/>
  <c r="AO36" i="1"/>
  <c r="AM36" i="1"/>
  <c r="Z36" i="1"/>
  <c r="AP36" i="1" s="1"/>
  <c r="L36" i="1"/>
  <c r="AN36" i="1" s="1"/>
  <c r="AQ35" i="1"/>
  <c r="AO35" i="1"/>
  <c r="AM35" i="1"/>
  <c r="Z35" i="1"/>
  <c r="AP35" i="1" s="1"/>
  <c r="L35" i="1"/>
  <c r="AN35" i="1" s="1"/>
  <c r="AQ34" i="1"/>
  <c r="AO34" i="1"/>
  <c r="AM34" i="1"/>
  <c r="Z34" i="1"/>
  <c r="AP34" i="1" s="1"/>
  <c r="L34" i="1"/>
  <c r="AN34" i="1" s="1"/>
  <c r="AQ33" i="1"/>
  <c r="AO33" i="1"/>
  <c r="AM33" i="1"/>
  <c r="Z33" i="1"/>
  <c r="AP33" i="1" s="1"/>
  <c r="L33" i="1"/>
  <c r="AN33" i="1" s="1"/>
  <c r="AQ32" i="1"/>
  <c r="AO32" i="1"/>
  <c r="AM32" i="1"/>
  <c r="Z32" i="1"/>
  <c r="AP32" i="1" s="1"/>
  <c r="L32" i="1"/>
  <c r="AN32" i="1" s="1"/>
  <c r="AQ31" i="1"/>
  <c r="AO31" i="1"/>
  <c r="AM31" i="1"/>
  <c r="Z31" i="1"/>
  <c r="AP31" i="1" s="1"/>
  <c r="L31" i="1"/>
  <c r="AN31" i="1" s="1"/>
  <c r="AQ30" i="1"/>
  <c r="AP30" i="1"/>
  <c r="AO30" i="1"/>
  <c r="AN30" i="1"/>
  <c r="AM30" i="1"/>
  <c r="AQ29" i="1"/>
  <c r="AO29" i="1"/>
  <c r="AM29" i="1"/>
  <c r="Z29" i="1"/>
  <c r="AP29" i="1" s="1"/>
  <c r="L29" i="1"/>
  <c r="AN29" i="1" s="1"/>
  <c r="AQ28" i="1"/>
  <c r="AO28" i="1"/>
  <c r="AM28" i="1"/>
  <c r="Z28" i="1"/>
  <c r="AP28" i="1" s="1"/>
  <c r="L28" i="1"/>
  <c r="AN28" i="1" s="1"/>
  <c r="AQ27" i="1"/>
  <c r="AO27" i="1"/>
  <c r="AN27" i="1"/>
  <c r="AM27" i="1"/>
  <c r="Z27" i="1"/>
  <c r="AP27" i="1" s="1"/>
  <c r="L27" i="1"/>
  <c r="AQ26" i="1"/>
  <c r="AO26" i="1"/>
  <c r="AM26" i="1"/>
  <c r="Z26" i="1"/>
  <c r="AP26" i="1" s="1"/>
  <c r="L26" i="1"/>
  <c r="AN26" i="1" s="1"/>
  <c r="AQ25" i="1"/>
  <c r="AO25" i="1"/>
  <c r="AM25" i="1"/>
  <c r="Z25" i="1"/>
  <c r="AP25" i="1" s="1"/>
  <c r="L25" i="1"/>
  <c r="AN25" i="1" s="1"/>
  <c r="AQ24" i="1"/>
  <c r="AO24" i="1"/>
  <c r="AM24" i="1"/>
  <c r="Z24" i="1"/>
  <c r="AP24" i="1" s="1"/>
  <c r="L24" i="1"/>
  <c r="AN24" i="1" s="1"/>
  <c r="AQ23" i="1"/>
  <c r="AO23" i="1"/>
  <c r="AM23" i="1"/>
  <c r="Z23" i="1"/>
  <c r="AP23" i="1" s="1"/>
  <c r="L23" i="1"/>
  <c r="AN23" i="1" s="1"/>
  <c r="AQ22" i="1"/>
  <c r="AO22" i="1"/>
  <c r="AM22" i="1"/>
  <c r="Z22" i="1"/>
  <c r="AP22" i="1" s="1"/>
  <c r="L22" i="1"/>
  <c r="AN22" i="1" s="1"/>
  <c r="AQ21" i="1"/>
  <c r="AO21" i="1"/>
  <c r="AM21" i="1"/>
  <c r="Z21" i="1"/>
  <c r="AP21" i="1" s="1"/>
  <c r="L21" i="1"/>
  <c r="AN21" i="1" s="1"/>
  <c r="AQ20" i="1"/>
  <c r="AO20" i="1"/>
  <c r="AM20" i="1"/>
  <c r="Z20" i="1"/>
  <c r="AP20" i="1" s="1"/>
  <c r="L20" i="1"/>
  <c r="AN20" i="1" s="1"/>
  <c r="AQ19" i="1"/>
  <c r="AO19" i="1"/>
  <c r="AM19" i="1"/>
  <c r="Z19" i="1"/>
  <c r="AP19" i="1" s="1"/>
  <c r="L19" i="1"/>
  <c r="AN19" i="1" s="1"/>
  <c r="AQ18" i="1"/>
  <c r="AO18" i="1"/>
  <c r="AM18" i="1"/>
  <c r="Z18" i="1"/>
  <c r="AP18" i="1" s="1"/>
  <c r="L18" i="1"/>
  <c r="AN18" i="1" s="1"/>
  <c r="AQ17" i="1"/>
  <c r="AO17" i="1"/>
  <c r="AM17" i="1"/>
  <c r="Z17" i="1"/>
  <c r="AP17" i="1" s="1"/>
  <c r="L17" i="1"/>
  <c r="AN17" i="1" s="1"/>
  <c r="AQ16" i="1"/>
  <c r="AO16" i="1"/>
  <c r="AM16" i="1"/>
  <c r="Z16" i="1"/>
  <c r="AP16" i="1" s="1"/>
  <c r="L16" i="1"/>
  <c r="AN16" i="1" s="1"/>
  <c r="AQ15" i="1"/>
  <c r="AO15" i="1"/>
  <c r="AM15" i="1"/>
  <c r="Z15" i="1"/>
  <c r="AP15" i="1" s="1"/>
  <c r="L15" i="1"/>
  <c r="AN15" i="1" s="1"/>
  <c r="AQ14" i="1"/>
  <c r="AO14" i="1"/>
  <c r="AM14" i="1"/>
  <c r="Z14" i="1"/>
  <c r="AP14" i="1" s="1"/>
  <c r="L14" i="1"/>
  <c r="AN14" i="1" s="1"/>
  <c r="AQ13" i="1"/>
  <c r="AO13" i="1"/>
  <c r="AM13" i="1"/>
  <c r="Z13" i="1"/>
  <c r="AP13" i="1" s="1"/>
  <c r="L13" i="1"/>
  <c r="AN13" i="1" s="1"/>
  <c r="AQ12" i="1"/>
  <c r="AO12" i="1"/>
  <c r="AM12" i="1"/>
  <c r="Z12" i="1"/>
  <c r="AP12" i="1" s="1"/>
  <c r="L12" i="1"/>
  <c r="AN12" i="1" s="1"/>
  <c r="AQ11" i="1"/>
  <c r="AO11" i="1"/>
  <c r="AM11" i="1"/>
  <c r="Z11" i="1"/>
  <c r="AP11" i="1" s="1"/>
  <c r="L11" i="1"/>
  <c r="AN11" i="1" s="1"/>
  <c r="AQ10" i="1"/>
  <c r="AO10" i="1"/>
  <c r="AM10" i="1"/>
  <c r="Z10" i="1"/>
  <c r="AP10" i="1" s="1"/>
  <c r="L10" i="1"/>
  <c r="AN10" i="1" s="1"/>
  <c r="AQ9" i="1"/>
  <c r="AO9" i="1"/>
  <c r="AM9" i="1"/>
  <c r="Z9" i="1"/>
  <c r="AP9" i="1" s="1"/>
  <c r="L9" i="1"/>
  <c r="AN9" i="1" s="1"/>
  <c r="AQ8" i="1"/>
  <c r="AO8" i="1"/>
  <c r="AM8" i="1"/>
  <c r="Z8" i="1"/>
  <c r="AP8" i="1" s="1"/>
  <c r="L8" i="1"/>
  <c r="AN8" i="1" s="1"/>
  <c r="AQ7" i="1"/>
  <c r="AO7" i="1"/>
  <c r="AM7" i="1"/>
  <c r="Z7" i="1"/>
  <c r="AP7" i="1" s="1"/>
  <c r="L7" i="1"/>
  <c r="AN7" i="1" s="1"/>
  <c r="AQ6" i="1"/>
  <c r="AO6" i="1"/>
  <c r="AM6" i="1"/>
  <c r="Z6" i="1"/>
  <c r="AP6" i="1" s="1"/>
  <c r="L6" i="1"/>
  <c r="AN6" i="1" s="1"/>
  <c r="AQ5" i="1"/>
  <c r="AO5" i="1"/>
  <c r="AM5" i="1"/>
  <c r="Z5" i="1"/>
  <c r="AP5" i="1" s="1"/>
  <c r="L5" i="1"/>
  <c r="AN5" i="1" s="1"/>
  <c r="AQ4" i="1"/>
  <c r="AO4" i="1"/>
  <c r="AM4" i="1"/>
  <c r="Z4" i="1"/>
  <c r="AP4" i="1" s="1"/>
  <c r="L4" i="1"/>
  <c r="AN4" i="1" s="1"/>
  <c r="AQ3" i="1"/>
  <c r="AO3" i="1"/>
  <c r="AM3" i="1"/>
  <c r="Z3" i="1"/>
  <c r="AP3" i="1" s="1"/>
  <c r="L3" i="1"/>
  <c r="AN3" i="1" s="1"/>
  <c r="AQ2" i="1"/>
  <c r="AO2" i="1"/>
  <c r="AM2" i="1"/>
  <c r="Z2" i="1"/>
  <c r="AP2" i="1" s="1"/>
  <c r="L2" i="1"/>
  <c r="AN2" i="1" s="1"/>
  <c r="AL43" i="1" l="1"/>
  <c r="AM43" i="1" s="1"/>
</calcChain>
</file>

<file path=xl/sharedStrings.xml><?xml version="1.0" encoding="utf-8"?>
<sst xmlns="http://schemas.openxmlformats.org/spreadsheetml/2006/main" count="539" uniqueCount="194">
  <si>
    <t>mWater Site ID &gt; Name</t>
  </si>
  <si>
    <t>Age of Franchise (in months)</t>
  </si>
  <si>
    <t>Status</t>
  </si>
  <si>
    <t>Enumerator &gt; Given Name</t>
  </si>
  <si>
    <t>Average Litres Produced Per Day (Last 3 months)</t>
  </si>
  <si>
    <t>S.1.1: P&amp;Q Score</t>
  </si>
  <si>
    <t>S.1.3: Product Color, Taste and Smell</t>
  </si>
  <si>
    <t>S.1.4: All Finished Products are Complete</t>
  </si>
  <si>
    <t>S.1.5: Properly Filled Bottles:</t>
  </si>
  <si>
    <t>S.1.7 Franchise Hygiene</t>
  </si>
  <si>
    <t>P.1 Quality</t>
  </si>
  <si>
    <t>S.2.1 Sales Targets</t>
  </si>
  <si>
    <t>S.2.2 Product Portfolio</t>
  </si>
  <si>
    <t>S.2.3 Branding</t>
  </si>
  <si>
    <t>S.2.4 Sales Performance Tracking</t>
  </si>
  <si>
    <t>S.2.5 Sales Leads</t>
  </si>
  <si>
    <t>S.2.6 Refills</t>
  </si>
  <si>
    <t>P.2 Sales</t>
  </si>
  <si>
    <t>S.3.1 Customer Feedback management</t>
  </si>
  <si>
    <t>S.3.2 Price Compliance</t>
  </si>
  <si>
    <t>S.3.3 Customer Loyalty</t>
  </si>
  <si>
    <t>S.3.4 Customer Retention</t>
  </si>
  <si>
    <t>S.3.5 Reseller Management</t>
  </si>
  <si>
    <t>S.3.6 Operating Hours</t>
  </si>
  <si>
    <t>P.3 Customer Experience</t>
  </si>
  <si>
    <t>S.4.1 POS/ FieldPro usage</t>
  </si>
  <si>
    <t>S.4.2 Franchise Inventory</t>
  </si>
  <si>
    <t>S.4.3 Delivery Tool</t>
  </si>
  <si>
    <t>S.4.4  Franchisee Engagement</t>
  </si>
  <si>
    <t>S.4.5 Team Performance Management</t>
  </si>
  <si>
    <t>S.4.6 Training &amp; Certification</t>
  </si>
  <si>
    <t>S.4.7 Target Market Focus</t>
  </si>
  <si>
    <t>S.4.8 Managing Business Finances</t>
  </si>
  <si>
    <t>S.4.9 Territory Focus</t>
  </si>
  <si>
    <t>S.4.10 Franchise Performance Management</t>
  </si>
  <si>
    <t>P.4 Efficient Operations</t>
  </si>
  <si>
    <t>BOJ Total Score</t>
  </si>
  <si>
    <t>TOTAL</t>
  </si>
  <si>
    <t>Quality</t>
  </si>
  <si>
    <t>Sales</t>
  </si>
  <si>
    <t>Cx</t>
  </si>
  <si>
    <t>Ops</t>
  </si>
  <si>
    <t>Kenya</t>
  </si>
  <si>
    <t>KE002 Syokimau</t>
  </si>
  <si>
    <t>Final</t>
  </si>
  <si>
    <t>Brian</t>
  </si>
  <si>
    <t>KE003 Donholm</t>
  </si>
  <si>
    <t>Naomi</t>
  </si>
  <si>
    <t>KE004 Buruburu</t>
  </si>
  <si>
    <t>KE005 Ngong</t>
  </si>
  <si>
    <t>Ramadhan</t>
  </si>
  <si>
    <t>KE008 Mirema</t>
  </si>
  <si>
    <t>Eliud</t>
  </si>
  <si>
    <t xml:space="preserve">KE009 Riruta </t>
  </si>
  <si>
    <t>Abigael</t>
  </si>
  <si>
    <t>KE010 Kitengela</t>
  </si>
  <si>
    <t>KE011 Ruaka</t>
  </si>
  <si>
    <t>KE012 Langata</t>
  </si>
  <si>
    <t>Nelson</t>
  </si>
  <si>
    <t>KE015 Imara Daima</t>
  </si>
  <si>
    <t xml:space="preserve">KE016 Kikuyu </t>
  </si>
  <si>
    <t>KE017 Gachie</t>
  </si>
  <si>
    <t>KE018 South C</t>
  </si>
  <si>
    <t>KE019 South B</t>
  </si>
  <si>
    <t>KE020 Kilimani</t>
  </si>
  <si>
    <t xml:space="preserve">KE021 Upperhill </t>
  </si>
  <si>
    <t>KE022 Upper Langata</t>
  </si>
  <si>
    <t xml:space="preserve">KE023 Kasarani </t>
  </si>
  <si>
    <t>KE024 Kiambu</t>
  </si>
  <si>
    <t>KE026 Machakos</t>
  </si>
  <si>
    <t>KE027 Uthiru</t>
  </si>
  <si>
    <t>KE028 Pangani</t>
  </si>
  <si>
    <t>KE029 Lavington</t>
  </si>
  <si>
    <t>KE030 Ridgeways</t>
  </si>
  <si>
    <t>KE032 Nanyuki</t>
  </si>
  <si>
    <t>KE032 Utawala</t>
  </si>
  <si>
    <t>KE034 Westlands</t>
  </si>
  <si>
    <t>KE035 Karen</t>
  </si>
  <si>
    <t>KE014 Embakasi</t>
  </si>
  <si>
    <t>KE036 Ruiru</t>
  </si>
  <si>
    <t>Goma</t>
  </si>
  <si>
    <t xml:space="preserve">DRCG001 Virunga I </t>
  </si>
  <si>
    <t>Christian</t>
  </si>
  <si>
    <t>DRCG002 Ville</t>
  </si>
  <si>
    <t>DRCG003 Katindo I</t>
  </si>
  <si>
    <t>Salomon</t>
  </si>
  <si>
    <t>DRCG004 Birere</t>
  </si>
  <si>
    <t>DRCG005 Unigoma</t>
  </si>
  <si>
    <t>DRCG006 Virunga II</t>
  </si>
  <si>
    <t>DRCG007 Keshero</t>
  </si>
  <si>
    <t>DRCG008 CCLK</t>
  </si>
  <si>
    <t>DRCG009 - Katindo II</t>
  </si>
  <si>
    <t xml:space="preserve">DRCG010 Nyabushongo </t>
  </si>
  <si>
    <t>DRCG011 Majengo</t>
  </si>
  <si>
    <t>Rwanda</t>
  </si>
  <si>
    <t>RW020 RWAMAGANA</t>
  </si>
  <si>
    <t>Dredge</t>
  </si>
  <si>
    <t xml:space="preserve">RW032 KAYONZA </t>
  </si>
  <si>
    <t>RW036 KIREHE</t>
  </si>
  <si>
    <t>RW038 KIBUNGO</t>
  </si>
  <si>
    <t>RW039 NYAGATARE</t>
  </si>
  <si>
    <t>RW048 Kabarore</t>
  </si>
  <si>
    <t>RW055 Nyagasambu</t>
  </si>
  <si>
    <t>Uganda</t>
  </si>
  <si>
    <t>UG001 Kawempe</t>
  </si>
  <si>
    <t>Steven</t>
  </si>
  <si>
    <t>UG002 Namuwongo</t>
  </si>
  <si>
    <t>UG003 Ggaba</t>
  </si>
  <si>
    <t>Allan</t>
  </si>
  <si>
    <t>UG004 Kamwokya</t>
  </si>
  <si>
    <t>UG005 Bugolobi</t>
  </si>
  <si>
    <t>Phionah</t>
  </si>
  <si>
    <t>UG006 Entebbe</t>
  </si>
  <si>
    <t>Hadi</t>
  </si>
  <si>
    <t>UG007 Kireka</t>
  </si>
  <si>
    <t>UG008 Kitende</t>
  </si>
  <si>
    <t>Harold</t>
  </si>
  <si>
    <t>UG011 Ntinda</t>
  </si>
  <si>
    <t>george</t>
  </si>
  <si>
    <t>UG012 Downtown</t>
  </si>
  <si>
    <t>UG013 Mbarara 1</t>
  </si>
  <si>
    <t>Norah</t>
  </si>
  <si>
    <t>UG014 Kabuusu</t>
  </si>
  <si>
    <t>UG015 Seeta</t>
  </si>
  <si>
    <t>UG016 Najjanankumbi</t>
  </si>
  <si>
    <t>UG017 Makindye</t>
  </si>
  <si>
    <t>UG018 Naalya</t>
  </si>
  <si>
    <t>UG019 Mbarara 2</t>
  </si>
  <si>
    <t>UG020 Kasubi</t>
  </si>
  <si>
    <t>UG023 Jinja</t>
  </si>
  <si>
    <t>UG024 Mbale</t>
  </si>
  <si>
    <t>UG026 Masaka</t>
  </si>
  <si>
    <t>UG027 Arua</t>
  </si>
  <si>
    <t>UG028 Hoima</t>
  </si>
  <si>
    <t>UG029 Fort Portal</t>
  </si>
  <si>
    <t>UG030 Tororo</t>
  </si>
  <si>
    <t>UG032 Lira</t>
  </si>
  <si>
    <t>UG034 Gulu 2</t>
  </si>
  <si>
    <t>UG035 Gayaza</t>
  </si>
  <si>
    <t>UG036 Nansana</t>
  </si>
  <si>
    <t>UG037 Nakivale</t>
  </si>
  <si>
    <t xml:space="preserve">UG038 Kyengera </t>
  </si>
  <si>
    <t>UG039 Lolwe</t>
  </si>
  <si>
    <t>UG040 Kiryandongo</t>
  </si>
  <si>
    <t>UG041 Kasese</t>
  </si>
  <si>
    <t>UG042 Ndejje</t>
  </si>
  <si>
    <t>RW002 Kinamba</t>
  </si>
  <si>
    <t>Jean Paul</t>
  </si>
  <si>
    <t>RW003 Kimironko II</t>
  </si>
  <si>
    <t>jesca</t>
  </si>
  <si>
    <t>RW004 Nyamirambo I</t>
  </si>
  <si>
    <t>Soleil</t>
  </si>
  <si>
    <t xml:space="preserve">RW005 KICUKIRO </t>
  </si>
  <si>
    <t>RW006 Kanombe</t>
  </si>
  <si>
    <t xml:space="preserve">RW007 GIKONDO </t>
  </si>
  <si>
    <t>RW011 RUYENZI</t>
  </si>
  <si>
    <t>Richard</t>
  </si>
  <si>
    <t>RW012 KAGUGU</t>
  </si>
  <si>
    <t>RW013 NIBOYE</t>
  </si>
  <si>
    <t>RW014 MASAKA</t>
  </si>
  <si>
    <t>RW015 KIMISAGARA</t>
  </si>
  <si>
    <t>RW016 GATSATA</t>
  </si>
  <si>
    <t>RW017 Gisenyi I</t>
  </si>
  <si>
    <t>creffe</t>
  </si>
  <si>
    <t>RW018 KABUGA</t>
  </si>
  <si>
    <t>RW019 NYAMATA</t>
  </si>
  <si>
    <t>RW022 HUYE</t>
  </si>
  <si>
    <t>koko</t>
  </si>
  <si>
    <t>RW023 MUHANGA I</t>
  </si>
  <si>
    <t>RW024 KIBAGABAGA</t>
  </si>
  <si>
    <t>RW025 MUHIMA</t>
  </si>
  <si>
    <t>RW027 Rusizi</t>
  </si>
  <si>
    <t>RW028 Musanze I</t>
  </si>
  <si>
    <t>RW029 KABUYE</t>
  </si>
  <si>
    <t>RW030 GAHANGA</t>
  </si>
  <si>
    <t>RW031 NYABUGOGO</t>
  </si>
  <si>
    <t>RW033 KIMIHURURA</t>
  </si>
  <si>
    <t>RW035 Karongi</t>
  </si>
  <si>
    <t>RW037 NYANZA</t>
  </si>
  <si>
    <t>RW040 KINYINYA</t>
  </si>
  <si>
    <t>RW041 GASOGI</t>
  </si>
  <si>
    <t>RW043 MUHANGA II</t>
  </si>
  <si>
    <t>RW044 BUSANZA</t>
  </si>
  <si>
    <t>RW045 NYAMAGABE</t>
  </si>
  <si>
    <t>RW046 Musanze II</t>
  </si>
  <si>
    <t>RW047 Bugarama</t>
  </si>
  <si>
    <t>RW049 Gicumbi</t>
  </si>
  <si>
    <t>RW050 RUHANGO</t>
  </si>
  <si>
    <t>RW051 Gikondo II</t>
  </si>
  <si>
    <t>RW052 Bumbogo</t>
  </si>
  <si>
    <t>RW053 Mayange</t>
  </si>
  <si>
    <t>RW054 Kagarama</t>
  </si>
  <si>
    <t>RW056 Ngororero</t>
  </si>
  <si>
    <t xml:space="preserve">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</si>
</sst>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5E7E-B683-45F1-A185-7E668E5F35AC}">
  <dimension ref="A1:AQ125"/>
  <sheetViews>
    <sheetView tabSelected="1" workbookViewId="0">
      <selection activeCell="B5" sqref="B5"/>
    </sheetView>
  </sheetViews>
  <sheetFormatPr defaultRowHeight="15" x14ac:dyDescent="0.25"/>
  <sheetData>
    <row r="1" spans="1:43" s="8" customFormat="1" ht="13.5" customHeight="1" x14ac:dyDescent="0.25">
      <c r="A1" s="7" t="s">
        <v>193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</row>
    <row r="2" spans="1:43" ht="13.5" customHeight="1" x14ac:dyDescent="0.25">
      <c r="A2" s="1" t="s">
        <v>42</v>
      </c>
      <c r="B2" s="1" t="s">
        <v>43</v>
      </c>
      <c r="C2" s="1">
        <v>24</v>
      </c>
      <c r="D2" s="1" t="s">
        <v>44</v>
      </c>
      <c r="E2" s="1" t="s">
        <v>45</v>
      </c>
      <c r="F2" s="1">
        <v>600</v>
      </c>
      <c r="G2" s="1">
        <v>8.5</v>
      </c>
      <c r="H2" s="1">
        <v>4</v>
      </c>
      <c r="I2" s="1">
        <v>4</v>
      </c>
      <c r="J2" s="1">
        <v>2</v>
      </c>
      <c r="K2" s="1">
        <v>39.5</v>
      </c>
      <c r="L2" s="2">
        <f t="shared" ref="L2:L29" si="0">G2+H2+I2+J2+K2</f>
        <v>58</v>
      </c>
      <c r="M2" s="1">
        <v>3.5</v>
      </c>
      <c r="N2" s="1">
        <v>4</v>
      </c>
      <c r="O2" s="1">
        <v>14</v>
      </c>
      <c r="P2" s="1">
        <v>5.5</v>
      </c>
      <c r="Q2" s="1">
        <v>0</v>
      </c>
      <c r="R2" s="1">
        <v>0</v>
      </c>
      <c r="S2" s="1">
        <v>27</v>
      </c>
      <c r="T2" s="1">
        <v>10</v>
      </c>
      <c r="U2" s="1">
        <v>10</v>
      </c>
      <c r="V2" s="1"/>
      <c r="W2" s="1">
        <v>4</v>
      </c>
      <c r="X2" s="1">
        <v>47.666666666700003</v>
      </c>
      <c r="Y2" s="1">
        <v>2</v>
      </c>
      <c r="Z2" s="3">
        <f t="shared" ref="Z2:Z29" si="1">T2+U2+V2+W2+X2+Y2</f>
        <v>73.666666666699996</v>
      </c>
      <c r="AA2" s="1">
        <v>10</v>
      </c>
      <c r="AB2" s="1">
        <v>6</v>
      </c>
      <c r="AC2" s="1">
        <v>5</v>
      </c>
      <c r="AD2" s="1">
        <v>8</v>
      </c>
      <c r="AE2" s="3">
        <v>13.5</v>
      </c>
      <c r="AF2" s="3">
        <v>6</v>
      </c>
      <c r="AG2" s="3">
        <v>5</v>
      </c>
      <c r="AH2" s="3">
        <v>12</v>
      </c>
      <c r="AI2" s="3">
        <v>7</v>
      </c>
      <c r="AJ2" s="3">
        <v>8</v>
      </c>
      <c r="AK2" s="3">
        <v>72.5</v>
      </c>
      <c r="AL2" s="3">
        <v>220.66666666699999</v>
      </c>
      <c r="AM2" s="4">
        <f t="shared" ref="AM2:AM31" si="2">AL2/(325-10)</f>
        <v>0.70052910053015871</v>
      </c>
      <c r="AN2" s="4">
        <f t="shared" ref="AN2:AN31" si="3">L2/60</f>
        <v>0.96666666666666667</v>
      </c>
      <c r="AO2" s="4">
        <f t="shared" ref="AO2:AO31" si="4">S2/49</f>
        <v>0.55102040816326525</v>
      </c>
      <c r="AP2" s="4">
        <f t="shared" ref="AP2:AP31" si="5">Z2/(92-10)</f>
        <v>0.8983739837402438</v>
      </c>
      <c r="AQ2" s="4">
        <f t="shared" ref="AQ2:AQ31" si="6">AK2/124</f>
        <v>0.58467741935483875</v>
      </c>
    </row>
    <row r="3" spans="1:43" ht="13.5" customHeight="1" x14ac:dyDescent="0.25">
      <c r="A3" s="1" t="s">
        <v>42</v>
      </c>
      <c r="B3" s="1" t="s">
        <v>46</v>
      </c>
      <c r="C3" s="1">
        <v>48</v>
      </c>
      <c r="D3" s="1" t="s">
        <v>44</v>
      </c>
      <c r="E3" s="1" t="s">
        <v>47</v>
      </c>
      <c r="F3" s="1">
        <v>800</v>
      </c>
      <c r="G3" s="1">
        <v>8.4</v>
      </c>
      <c r="H3" s="1">
        <v>4</v>
      </c>
      <c r="I3" s="1">
        <v>4</v>
      </c>
      <c r="J3" s="1">
        <v>2</v>
      </c>
      <c r="K3" s="1">
        <v>39</v>
      </c>
      <c r="L3" s="2">
        <f t="shared" si="0"/>
        <v>57.4</v>
      </c>
      <c r="M3" s="1">
        <v>2.75</v>
      </c>
      <c r="N3" s="1">
        <v>4</v>
      </c>
      <c r="O3" s="1">
        <v>13</v>
      </c>
      <c r="P3" s="1">
        <v>2.75</v>
      </c>
      <c r="Q3" s="1">
        <v>0</v>
      </c>
      <c r="R3" s="1">
        <v>2</v>
      </c>
      <c r="S3" s="1">
        <v>24.5</v>
      </c>
      <c r="T3" s="1">
        <v>10</v>
      </c>
      <c r="U3" s="1">
        <v>10</v>
      </c>
      <c r="V3" s="1"/>
      <c r="W3" s="1">
        <v>4</v>
      </c>
      <c r="X3" s="1">
        <v>40.666666666700003</v>
      </c>
      <c r="Y3" s="1">
        <v>2</v>
      </c>
      <c r="Z3" s="3">
        <f t="shared" si="1"/>
        <v>66.666666666699996</v>
      </c>
      <c r="AA3" s="1">
        <v>1</v>
      </c>
      <c r="AB3" s="1">
        <v>2</v>
      </c>
      <c r="AC3" s="1">
        <v>2</v>
      </c>
      <c r="AD3" s="1">
        <v>5</v>
      </c>
      <c r="AE3" s="3">
        <v>6.5</v>
      </c>
      <c r="AF3" s="3">
        <v>3.6</v>
      </c>
      <c r="AG3" s="3">
        <v>5</v>
      </c>
      <c r="AH3" s="3">
        <v>11</v>
      </c>
      <c r="AI3" s="3">
        <v>7</v>
      </c>
      <c r="AJ3" s="3">
        <v>4</v>
      </c>
      <c r="AK3" s="3">
        <v>42.1</v>
      </c>
      <c r="AL3" s="3">
        <v>180.26666666700001</v>
      </c>
      <c r="AM3" s="4">
        <f t="shared" si="2"/>
        <v>0.57227513227619053</v>
      </c>
      <c r="AN3" s="4">
        <f t="shared" si="3"/>
        <v>0.95666666666666667</v>
      </c>
      <c r="AO3" s="4">
        <f t="shared" si="4"/>
        <v>0.5</v>
      </c>
      <c r="AP3" s="4">
        <f t="shared" si="5"/>
        <v>0.81300813008170725</v>
      </c>
      <c r="AQ3" s="4">
        <f t="shared" si="6"/>
        <v>0.33951612903225808</v>
      </c>
    </row>
    <row r="4" spans="1:43" ht="13.5" customHeight="1" x14ac:dyDescent="0.25">
      <c r="A4" s="1" t="s">
        <v>42</v>
      </c>
      <c r="B4" s="1" t="s">
        <v>48</v>
      </c>
      <c r="C4" s="1">
        <v>48</v>
      </c>
      <c r="D4" s="1" t="s">
        <v>44</v>
      </c>
      <c r="E4" s="1" t="s">
        <v>47</v>
      </c>
      <c r="F4" s="1">
        <v>900</v>
      </c>
      <c r="G4" s="1">
        <v>8.3000000000000007</v>
      </c>
      <c r="H4" s="1">
        <v>4</v>
      </c>
      <c r="I4" s="1">
        <v>4</v>
      </c>
      <c r="J4" s="1">
        <v>0</v>
      </c>
      <c r="K4" s="1">
        <v>36</v>
      </c>
      <c r="L4" s="2">
        <f t="shared" si="0"/>
        <v>52.3</v>
      </c>
      <c r="M4" s="1">
        <v>3.5</v>
      </c>
      <c r="N4" s="1">
        <v>4</v>
      </c>
      <c r="O4" s="1">
        <v>5</v>
      </c>
      <c r="P4" s="1">
        <v>3.5</v>
      </c>
      <c r="Q4" s="1">
        <v>0</v>
      </c>
      <c r="R4" s="1">
        <v>2</v>
      </c>
      <c r="S4" s="1">
        <v>18</v>
      </c>
      <c r="T4" s="1">
        <v>10</v>
      </c>
      <c r="U4" s="1">
        <v>0</v>
      </c>
      <c r="V4" s="1"/>
      <c r="W4" s="1">
        <v>4</v>
      </c>
      <c r="X4" s="1">
        <v>0</v>
      </c>
      <c r="Y4" s="1">
        <v>2</v>
      </c>
      <c r="Z4" s="3">
        <f t="shared" si="1"/>
        <v>16</v>
      </c>
      <c r="AA4" s="1">
        <v>4.5</v>
      </c>
      <c r="AB4" s="1">
        <v>6</v>
      </c>
      <c r="AC4" s="1">
        <v>4</v>
      </c>
      <c r="AD4" s="1">
        <v>8</v>
      </c>
      <c r="AE4" s="3">
        <v>13.75</v>
      </c>
      <c r="AF4" s="3">
        <v>8.8000000000000007</v>
      </c>
      <c r="AG4" s="3">
        <v>5</v>
      </c>
      <c r="AH4" s="3">
        <v>7</v>
      </c>
      <c r="AI4" s="3">
        <v>7</v>
      </c>
      <c r="AJ4" s="3">
        <v>4</v>
      </c>
      <c r="AK4" s="3">
        <v>60.05</v>
      </c>
      <c r="AL4" s="3">
        <v>136.05000000000001</v>
      </c>
      <c r="AM4" s="4">
        <f t="shared" si="2"/>
        <v>0.43190476190476196</v>
      </c>
      <c r="AN4" s="4">
        <f t="shared" si="3"/>
        <v>0.87166666666666659</v>
      </c>
      <c r="AO4" s="4">
        <f t="shared" si="4"/>
        <v>0.36734693877551022</v>
      </c>
      <c r="AP4" s="4">
        <f t="shared" si="5"/>
        <v>0.1951219512195122</v>
      </c>
      <c r="AQ4" s="4">
        <f t="shared" si="6"/>
        <v>0.48427419354838708</v>
      </c>
    </row>
    <row r="5" spans="1:43" ht="13.5" customHeight="1" x14ac:dyDescent="0.25">
      <c r="A5" s="1" t="s">
        <v>42</v>
      </c>
      <c r="B5" s="1" t="s">
        <v>49</v>
      </c>
      <c r="C5" s="1">
        <v>62</v>
      </c>
      <c r="D5" s="1" t="s">
        <v>44</v>
      </c>
      <c r="E5" s="1" t="s">
        <v>50</v>
      </c>
      <c r="F5" s="1">
        <v>900</v>
      </c>
      <c r="G5" s="1">
        <v>7.2</v>
      </c>
      <c r="H5" s="1">
        <v>4</v>
      </c>
      <c r="I5" s="1">
        <v>2</v>
      </c>
      <c r="J5" s="1">
        <v>2</v>
      </c>
      <c r="K5" s="1">
        <v>36</v>
      </c>
      <c r="L5" s="2">
        <f t="shared" si="0"/>
        <v>51.2</v>
      </c>
      <c r="M5" s="1">
        <v>4</v>
      </c>
      <c r="N5" s="1">
        <v>4</v>
      </c>
      <c r="O5" s="1">
        <v>14</v>
      </c>
      <c r="P5" s="1">
        <v>6</v>
      </c>
      <c r="Q5" s="1">
        <v>0</v>
      </c>
      <c r="R5" s="1">
        <v>2</v>
      </c>
      <c r="S5" s="1">
        <v>30</v>
      </c>
      <c r="T5" s="1">
        <v>10</v>
      </c>
      <c r="U5" s="1">
        <v>10</v>
      </c>
      <c r="V5" s="1"/>
      <c r="W5" s="1">
        <v>4</v>
      </c>
      <c r="X5" s="1">
        <v>13</v>
      </c>
      <c r="Y5" s="1">
        <v>2</v>
      </c>
      <c r="Z5" s="3">
        <f t="shared" si="1"/>
        <v>39</v>
      </c>
      <c r="AA5" s="1">
        <v>13</v>
      </c>
      <c r="AB5" s="1">
        <v>3</v>
      </c>
      <c r="AC5" s="1">
        <v>4</v>
      </c>
      <c r="AD5" s="1">
        <v>3</v>
      </c>
      <c r="AE5" s="3">
        <v>15</v>
      </c>
      <c r="AF5" s="3">
        <v>12.8</v>
      </c>
      <c r="AG5" s="3">
        <v>5</v>
      </c>
      <c r="AH5" s="3">
        <v>10</v>
      </c>
      <c r="AI5" s="3">
        <v>7</v>
      </c>
      <c r="AJ5" s="3">
        <v>8</v>
      </c>
      <c r="AK5" s="3">
        <v>77.8</v>
      </c>
      <c r="AL5" s="3">
        <v>188.8</v>
      </c>
      <c r="AM5" s="4">
        <f t="shared" si="2"/>
        <v>0.59936507936507943</v>
      </c>
      <c r="AN5" s="4">
        <f t="shared" si="3"/>
        <v>0.85333333333333339</v>
      </c>
      <c r="AO5" s="4">
        <f t="shared" si="4"/>
        <v>0.61224489795918369</v>
      </c>
      <c r="AP5" s="4">
        <f t="shared" si="5"/>
        <v>0.47560975609756095</v>
      </c>
      <c r="AQ5" s="4">
        <f t="shared" si="6"/>
        <v>0.6274193548387097</v>
      </c>
    </row>
    <row r="6" spans="1:43" ht="13.5" customHeight="1" x14ac:dyDescent="0.25">
      <c r="A6" s="1" t="s">
        <v>42</v>
      </c>
      <c r="B6" s="1" t="s">
        <v>51</v>
      </c>
      <c r="C6" s="1">
        <v>44</v>
      </c>
      <c r="D6" s="1" t="s">
        <v>44</v>
      </c>
      <c r="E6" s="1" t="s">
        <v>52</v>
      </c>
      <c r="F6" s="5">
        <v>1000</v>
      </c>
      <c r="G6" s="2">
        <v>7.8</v>
      </c>
      <c r="H6" s="1">
        <v>4</v>
      </c>
      <c r="I6" s="1">
        <v>4</v>
      </c>
      <c r="J6" s="1">
        <v>2</v>
      </c>
      <c r="K6" s="1">
        <v>37</v>
      </c>
      <c r="L6" s="2">
        <f t="shared" si="0"/>
        <v>54.8</v>
      </c>
      <c r="M6" s="1">
        <v>0</v>
      </c>
      <c r="N6" s="1">
        <v>4</v>
      </c>
      <c r="O6" s="1">
        <v>10</v>
      </c>
      <c r="P6" s="1">
        <v>0</v>
      </c>
      <c r="Q6" s="1">
        <v>0</v>
      </c>
      <c r="R6" s="1">
        <v>2</v>
      </c>
      <c r="S6" s="1">
        <v>16</v>
      </c>
      <c r="T6" s="1">
        <v>5</v>
      </c>
      <c r="U6" s="1">
        <v>10</v>
      </c>
      <c r="V6" s="1"/>
      <c r="W6" s="1">
        <v>4</v>
      </c>
      <c r="X6" s="1">
        <v>15</v>
      </c>
      <c r="Y6" s="1">
        <v>2</v>
      </c>
      <c r="Z6" s="3">
        <f t="shared" si="1"/>
        <v>36</v>
      </c>
      <c r="AA6" s="1">
        <v>1</v>
      </c>
      <c r="AB6" s="1">
        <v>4</v>
      </c>
      <c r="AC6" s="1">
        <v>3</v>
      </c>
      <c r="AD6" s="1">
        <v>2</v>
      </c>
      <c r="AE6" s="3">
        <v>8</v>
      </c>
      <c r="AF6" s="3">
        <v>6</v>
      </c>
      <c r="AG6" s="3">
        <v>5</v>
      </c>
      <c r="AH6" s="3">
        <v>10</v>
      </c>
      <c r="AI6" s="3">
        <v>5</v>
      </c>
      <c r="AJ6" s="3">
        <v>10</v>
      </c>
      <c r="AK6" s="3">
        <v>52</v>
      </c>
      <c r="AL6" s="3">
        <v>149</v>
      </c>
      <c r="AM6" s="4">
        <f t="shared" si="2"/>
        <v>0.473015873015873</v>
      </c>
      <c r="AN6" s="4">
        <f t="shared" si="3"/>
        <v>0.91333333333333333</v>
      </c>
      <c r="AO6" s="4">
        <f t="shared" si="4"/>
        <v>0.32653061224489793</v>
      </c>
      <c r="AP6" s="4">
        <f t="shared" si="5"/>
        <v>0.43902439024390244</v>
      </c>
      <c r="AQ6" s="4">
        <f t="shared" si="6"/>
        <v>0.41935483870967744</v>
      </c>
    </row>
    <row r="7" spans="1:43" ht="13.5" customHeight="1" x14ac:dyDescent="0.25">
      <c r="A7" s="1" t="s">
        <v>42</v>
      </c>
      <c r="B7" s="1" t="s">
        <v>53</v>
      </c>
      <c r="C7" s="1">
        <v>72</v>
      </c>
      <c r="D7" s="1" t="s">
        <v>44</v>
      </c>
      <c r="E7" s="1" t="s">
        <v>54</v>
      </c>
      <c r="F7" s="5">
        <v>1200</v>
      </c>
      <c r="G7" s="2">
        <v>7</v>
      </c>
      <c r="H7" s="1">
        <v>4</v>
      </c>
      <c r="I7" s="1">
        <v>4</v>
      </c>
      <c r="J7" s="1">
        <v>2</v>
      </c>
      <c r="K7" s="1">
        <v>10</v>
      </c>
      <c r="L7" s="2">
        <f t="shared" si="0"/>
        <v>27</v>
      </c>
      <c r="M7" s="1">
        <v>3.75</v>
      </c>
      <c r="N7" s="1">
        <v>4</v>
      </c>
      <c r="O7" s="1">
        <v>9</v>
      </c>
      <c r="P7" s="1">
        <v>3.75</v>
      </c>
      <c r="Q7" s="1">
        <v>0</v>
      </c>
      <c r="R7" s="1">
        <v>2</v>
      </c>
      <c r="S7" s="1">
        <v>22.5</v>
      </c>
      <c r="T7" s="1">
        <v>5</v>
      </c>
      <c r="U7" s="1">
        <v>10</v>
      </c>
      <c r="V7" s="1"/>
      <c r="W7" s="1">
        <v>2</v>
      </c>
      <c r="X7" s="1">
        <v>33.333333333299997</v>
      </c>
      <c r="Y7" s="1">
        <v>2</v>
      </c>
      <c r="Z7" s="3">
        <f t="shared" si="1"/>
        <v>52.333333333299997</v>
      </c>
      <c r="AA7" s="1">
        <v>8.5</v>
      </c>
      <c r="AB7" s="1">
        <v>5</v>
      </c>
      <c r="AC7" s="1">
        <v>5</v>
      </c>
      <c r="AD7" s="1">
        <v>4</v>
      </c>
      <c r="AE7" s="3">
        <v>14</v>
      </c>
      <c r="AF7" s="3">
        <v>14.4</v>
      </c>
      <c r="AG7" s="3">
        <v>5</v>
      </c>
      <c r="AH7" s="3">
        <v>9</v>
      </c>
      <c r="AI7" s="3">
        <v>2</v>
      </c>
      <c r="AJ7" s="3">
        <v>8</v>
      </c>
      <c r="AK7" s="3">
        <v>70.900000000000006</v>
      </c>
      <c r="AL7" s="3">
        <v>163.73333333299999</v>
      </c>
      <c r="AM7" s="4">
        <f t="shared" si="2"/>
        <v>0.51978835978730153</v>
      </c>
      <c r="AN7" s="4">
        <f t="shared" si="3"/>
        <v>0.45</v>
      </c>
      <c r="AO7" s="4">
        <f t="shared" si="4"/>
        <v>0.45918367346938777</v>
      </c>
      <c r="AP7" s="4">
        <f t="shared" si="5"/>
        <v>0.63821138211341455</v>
      </c>
      <c r="AQ7" s="4">
        <f t="shared" si="6"/>
        <v>0.5717741935483871</v>
      </c>
    </row>
    <row r="8" spans="1:43" ht="13.5" customHeight="1" x14ac:dyDescent="0.25">
      <c r="A8" s="1" t="s">
        <v>42</v>
      </c>
      <c r="B8" s="1" t="s">
        <v>55</v>
      </c>
      <c r="C8" s="1">
        <v>44</v>
      </c>
      <c r="D8" s="1" t="s">
        <v>44</v>
      </c>
      <c r="E8" s="1" t="s">
        <v>45</v>
      </c>
      <c r="F8" s="1">
        <v>800</v>
      </c>
      <c r="G8" s="2">
        <v>7.4</v>
      </c>
      <c r="H8" s="1">
        <v>4</v>
      </c>
      <c r="I8" s="1">
        <v>4</v>
      </c>
      <c r="J8" s="1">
        <v>2</v>
      </c>
      <c r="K8" s="1">
        <v>39.5</v>
      </c>
      <c r="L8" s="2">
        <f t="shared" si="0"/>
        <v>56.9</v>
      </c>
      <c r="M8" s="1">
        <v>3.5</v>
      </c>
      <c r="N8" s="1">
        <v>4</v>
      </c>
      <c r="O8" s="1">
        <v>9</v>
      </c>
      <c r="P8" s="1">
        <v>3.5</v>
      </c>
      <c r="Q8" s="1">
        <v>0</v>
      </c>
      <c r="R8" s="1">
        <v>0</v>
      </c>
      <c r="S8" s="1">
        <v>20</v>
      </c>
      <c r="T8" s="1">
        <v>5</v>
      </c>
      <c r="U8" s="1">
        <v>10</v>
      </c>
      <c r="V8" s="1"/>
      <c r="W8" s="1">
        <v>4</v>
      </c>
      <c r="X8" s="1">
        <v>15.333333333300001</v>
      </c>
      <c r="Y8" s="1">
        <v>2</v>
      </c>
      <c r="Z8" s="3">
        <f t="shared" si="1"/>
        <v>36.333333333300004</v>
      </c>
      <c r="AA8" s="1">
        <v>9.5</v>
      </c>
      <c r="AB8" s="1">
        <v>6</v>
      </c>
      <c r="AC8" s="1">
        <v>4</v>
      </c>
      <c r="AD8" s="1">
        <v>7</v>
      </c>
      <c r="AE8" s="3">
        <v>10.75</v>
      </c>
      <c r="AF8" s="3">
        <v>4.8</v>
      </c>
      <c r="AG8" s="3">
        <v>5</v>
      </c>
      <c r="AH8" s="3">
        <v>10</v>
      </c>
      <c r="AI8" s="3">
        <v>7</v>
      </c>
      <c r="AJ8" s="3">
        <v>10</v>
      </c>
      <c r="AK8" s="3">
        <v>67.05</v>
      </c>
      <c r="AL8" s="3">
        <v>170.883333333</v>
      </c>
      <c r="AM8" s="4">
        <f t="shared" si="2"/>
        <v>0.54248677248571431</v>
      </c>
      <c r="AN8" s="4">
        <f t="shared" si="3"/>
        <v>0.94833333333333336</v>
      </c>
      <c r="AO8" s="4">
        <f t="shared" si="4"/>
        <v>0.40816326530612246</v>
      </c>
      <c r="AP8" s="4">
        <f t="shared" si="5"/>
        <v>0.44308943089390251</v>
      </c>
      <c r="AQ8" s="4">
        <f t="shared" si="6"/>
        <v>0.54072580645161283</v>
      </c>
    </row>
    <row r="9" spans="1:43" ht="13.5" customHeight="1" x14ac:dyDescent="0.25">
      <c r="A9" s="1" t="s">
        <v>42</v>
      </c>
      <c r="B9" s="1" t="s">
        <v>56</v>
      </c>
      <c r="C9" s="1">
        <v>30</v>
      </c>
      <c r="D9" s="1" t="s">
        <v>44</v>
      </c>
      <c r="E9" s="1" t="s">
        <v>50</v>
      </c>
      <c r="F9" s="5">
        <v>2300</v>
      </c>
      <c r="G9" s="2">
        <v>7.3</v>
      </c>
      <c r="H9" s="1">
        <v>4</v>
      </c>
      <c r="I9" s="1">
        <v>4</v>
      </c>
      <c r="J9" s="1">
        <v>2</v>
      </c>
      <c r="K9" s="1">
        <v>38</v>
      </c>
      <c r="L9" s="2">
        <f t="shared" si="0"/>
        <v>55.3</v>
      </c>
      <c r="M9" s="1">
        <v>4</v>
      </c>
      <c r="N9" s="1">
        <v>4</v>
      </c>
      <c r="O9" s="1">
        <v>8</v>
      </c>
      <c r="P9" s="1">
        <v>4</v>
      </c>
      <c r="Q9" s="1">
        <v>0</v>
      </c>
      <c r="R9" s="1">
        <v>2</v>
      </c>
      <c r="S9" s="1">
        <v>22</v>
      </c>
      <c r="T9" s="1">
        <v>10</v>
      </c>
      <c r="U9" s="1">
        <v>10</v>
      </c>
      <c r="V9" s="1"/>
      <c r="W9" s="1">
        <v>4</v>
      </c>
      <c r="X9" s="1">
        <v>43.666666666700003</v>
      </c>
      <c r="Y9" s="1">
        <v>2</v>
      </c>
      <c r="Z9" s="3">
        <f t="shared" si="1"/>
        <v>69.666666666699996</v>
      </c>
      <c r="AA9" s="1">
        <v>5</v>
      </c>
      <c r="AB9" s="1">
        <v>5</v>
      </c>
      <c r="AC9" s="1">
        <v>5</v>
      </c>
      <c r="AD9" s="1">
        <v>7</v>
      </c>
      <c r="AE9" s="3">
        <v>17.25</v>
      </c>
      <c r="AF9" s="3">
        <v>10.4</v>
      </c>
      <c r="AG9" s="3">
        <v>5</v>
      </c>
      <c r="AH9" s="3">
        <v>10</v>
      </c>
      <c r="AI9" s="3">
        <v>7</v>
      </c>
      <c r="AJ9" s="3">
        <v>10</v>
      </c>
      <c r="AK9" s="3">
        <v>74.650000000000006</v>
      </c>
      <c r="AL9" s="3">
        <v>212.31666666699999</v>
      </c>
      <c r="AM9" s="4">
        <f t="shared" si="2"/>
        <v>0.67402116402222223</v>
      </c>
      <c r="AN9" s="4">
        <f t="shared" si="3"/>
        <v>0.92166666666666663</v>
      </c>
      <c r="AO9" s="4">
        <f t="shared" si="4"/>
        <v>0.44897959183673469</v>
      </c>
      <c r="AP9" s="4">
        <f t="shared" si="5"/>
        <v>0.84959349593536582</v>
      </c>
      <c r="AQ9" s="4">
        <f t="shared" si="6"/>
        <v>0.6020161290322581</v>
      </c>
    </row>
    <row r="10" spans="1:43" ht="13.5" customHeight="1" x14ac:dyDescent="0.25">
      <c r="A10" s="1" t="s">
        <v>42</v>
      </c>
      <c r="B10" s="1" t="s">
        <v>57</v>
      </c>
      <c r="C10" s="1">
        <v>30</v>
      </c>
      <c r="D10" s="1" t="s">
        <v>44</v>
      </c>
      <c r="E10" s="1" t="s">
        <v>58</v>
      </c>
      <c r="F10" s="5">
        <v>1500</v>
      </c>
      <c r="G10" s="2">
        <v>8.4</v>
      </c>
      <c r="H10" s="1">
        <v>4</v>
      </c>
      <c r="I10" s="1">
        <v>4</v>
      </c>
      <c r="J10" s="1">
        <v>2</v>
      </c>
      <c r="K10" s="1">
        <v>40</v>
      </c>
      <c r="L10" s="2">
        <f t="shared" si="0"/>
        <v>58.4</v>
      </c>
      <c r="M10" s="1">
        <v>3.75</v>
      </c>
      <c r="N10" s="1">
        <v>4</v>
      </c>
      <c r="O10" s="1">
        <v>14</v>
      </c>
      <c r="P10" s="1">
        <v>5.75</v>
      </c>
      <c r="Q10" s="1">
        <v>2</v>
      </c>
      <c r="R10" s="1">
        <v>0</v>
      </c>
      <c r="S10" s="1">
        <v>29.5</v>
      </c>
      <c r="T10" s="1">
        <v>5</v>
      </c>
      <c r="U10" s="1">
        <v>10</v>
      </c>
      <c r="V10" s="1"/>
      <c r="W10" s="1">
        <v>2</v>
      </c>
      <c r="X10" s="1">
        <v>45.666666666700003</v>
      </c>
      <c r="Y10" s="1">
        <v>2</v>
      </c>
      <c r="Z10" s="3">
        <f t="shared" si="1"/>
        <v>64.666666666699996</v>
      </c>
      <c r="AA10" s="1">
        <v>15</v>
      </c>
      <c r="AB10" s="1">
        <v>6</v>
      </c>
      <c r="AC10" s="1">
        <v>6</v>
      </c>
      <c r="AD10" s="1">
        <v>8</v>
      </c>
      <c r="AE10" s="3">
        <v>15.25</v>
      </c>
      <c r="AF10" s="3">
        <v>15.6</v>
      </c>
      <c r="AG10" s="3">
        <v>5</v>
      </c>
      <c r="AH10" s="3">
        <v>12</v>
      </c>
      <c r="AI10" s="3">
        <v>5</v>
      </c>
      <c r="AJ10" s="3">
        <v>8</v>
      </c>
      <c r="AK10" s="3">
        <v>87.85</v>
      </c>
      <c r="AL10" s="3">
        <v>230.01666666700001</v>
      </c>
      <c r="AM10" s="4">
        <f t="shared" si="2"/>
        <v>0.73021164021269847</v>
      </c>
      <c r="AN10" s="4">
        <f t="shared" si="3"/>
        <v>0.97333333333333327</v>
      </c>
      <c r="AO10" s="4">
        <f t="shared" si="4"/>
        <v>0.60204081632653061</v>
      </c>
      <c r="AP10" s="4">
        <f t="shared" si="5"/>
        <v>0.7886178861792682</v>
      </c>
      <c r="AQ10" s="4">
        <f t="shared" si="6"/>
        <v>0.70846774193548379</v>
      </c>
    </row>
    <row r="11" spans="1:43" ht="13.5" customHeight="1" x14ac:dyDescent="0.25">
      <c r="A11" s="1" t="s">
        <v>42</v>
      </c>
      <c r="B11" s="1" t="s">
        <v>59</v>
      </c>
      <c r="C11" s="1">
        <v>24</v>
      </c>
      <c r="D11" s="1" t="s">
        <v>44</v>
      </c>
      <c r="E11" s="1" t="s">
        <v>47</v>
      </c>
      <c r="F11" s="5">
        <v>1100</v>
      </c>
      <c r="G11" s="2">
        <v>7.4</v>
      </c>
      <c r="H11" s="1">
        <v>4</v>
      </c>
      <c r="I11" s="1">
        <v>4</v>
      </c>
      <c r="J11" s="1">
        <v>0</v>
      </c>
      <c r="K11" s="1">
        <v>40</v>
      </c>
      <c r="L11" s="2">
        <f t="shared" si="0"/>
        <v>55.4</v>
      </c>
      <c r="M11" s="1">
        <v>3</v>
      </c>
      <c r="N11" s="1">
        <v>4</v>
      </c>
      <c r="O11" s="1">
        <v>12</v>
      </c>
      <c r="P11" s="1">
        <v>3</v>
      </c>
      <c r="Q11" s="1">
        <v>0</v>
      </c>
      <c r="R11" s="1">
        <v>2</v>
      </c>
      <c r="S11" s="1">
        <v>24</v>
      </c>
      <c r="T11" s="1">
        <v>5</v>
      </c>
      <c r="U11" s="1">
        <v>10</v>
      </c>
      <c r="V11" s="1"/>
      <c r="W11" s="1">
        <v>4</v>
      </c>
      <c r="X11" s="1">
        <v>31.666666666699999</v>
      </c>
      <c r="Y11" s="1">
        <v>2</v>
      </c>
      <c r="Z11" s="3">
        <f t="shared" si="1"/>
        <v>52.666666666699996</v>
      </c>
      <c r="AA11" s="1">
        <v>3.5</v>
      </c>
      <c r="AB11" s="1">
        <v>6</v>
      </c>
      <c r="AC11" s="1">
        <v>3</v>
      </c>
      <c r="AD11" s="1">
        <v>7</v>
      </c>
      <c r="AE11" s="3">
        <v>14.5</v>
      </c>
      <c r="AF11" s="3">
        <v>5.6</v>
      </c>
      <c r="AG11" s="3">
        <v>5</v>
      </c>
      <c r="AH11" s="3">
        <v>10</v>
      </c>
      <c r="AI11" s="3">
        <v>7</v>
      </c>
      <c r="AJ11" s="3">
        <v>4</v>
      </c>
      <c r="AK11" s="3">
        <v>58.6</v>
      </c>
      <c r="AL11" s="3">
        <v>181.26666666700001</v>
      </c>
      <c r="AM11" s="4">
        <f t="shared" si="2"/>
        <v>0.5754497354507937</v>
      </c>
      <c r="AN11" s="4">
        <f t="shared" si="3"/>
        <v>0.92333333333333334</v>
      </c>
      <c r="AO11" s="4">
        <f t="shared" si="4"/>
        <v>0.48979591836734693</v>
      </c>
      <c r="AP11" s="4">
        <f t="shared" si="5"/>
        <v>0.64227642276463415</v>
      </c>
      <c r="AQ11" s="4">
        <f t="shared" si="6"/>
        <v>0.47258064516129034</v>
      </c>
    </row>
    <row r="12" spans="1:43" ht="13.5" customHeight="1" x14ac:dyDescent="0.25">
      <c r="A12" s="1" t="s">
        <v>42</v>
      </c>
      <c r="B12" s="1" t="s">
        <v>60</v>
      </c>
      <c r="C12" s="1">
        <v>26</v>
      </c>
      <c r="D12" s="1" t="s">
        <v>44</v>
      </c>
      <c r="E12" s="1" t="s">
        <v>50</v>
      </c>
      <c r="F12" s="1">
        <v>650</v>
      </c>
      <c r="G12" s="2">
        <v>7.6</v>
      </c>
      <c r="H12" s="1">
        <v>4</v>
      </c>
      <c r="I12" s="1">
        <v>4</v>
      </c>
      <c r="J12" s="1">
        <v>2</v>
      </c>
      <c r="K12" s="1">
        <v>37.5</v>
      </c>
      <c r="L12" s="2">
        <f t="shared" si="0"/>
        <v>55.1</v>
      </c>
      <c r="M12" s="1">
        <v>3.75</v>
      </c>
      <c r="N12" s="1">
        <v>4</v>
      </c>
      <c r="O12" s="1">
        <v>12</v>
      </c>
      <c r="P12" s="1">
        <v>3.75</v>
      </c>
      <c r="Q12" s="1">
        <v>0</v>
      </c>
      <c r="R12" s="1">
        <v>2</v>
      </c>
      <c r="S12" s="1">
        <v>25.5</v>
      </c>
      <c r="T12" s="1">
        <v>10</v>
      </c>
      <c r="U12" s="1">
        <v>10</v>
      </c>
      <c r="V12" s="1"/>
      <c r="W12" s="1">
        <v>4</v>
      </c>
      <c r="X12" s="1">
        <v>42.333333333299997</v>
      </c>
      <c r="Y12" s="1">
        <v>2</v>
      </c>
      <c r="Z12" s="3">
        <f t="shared" si="1"/>
        <v>68.333333333300004</v>
      </c>
      <c r="AA12" s="1">
        <v>13.5</v>
      </c>
      <c r="AB12" s="1">
        <v>5</v>
      </c>
      <c r="AC12" s="1">
        <v>5</v>
      </c>
      <c r="AD12" s="1">
        <v>7</v>
      </c>
      <c r="AE12" s="3">
        <v>14.75</v>
      </c>
      <c r="AF12" s="3">
        <v>11.6</v>
      </c>
      <c r="AG12" s="3">
        <v>5</v>
      </c>
      <c r="AH12" s="3">
        <v>10</v>
      </c>
      <c r="AI12" s="3">
        <v>7</v>
      </c>
      <c r="AJ12" s="3">
        <v>8</v>
      </c>
      <c r="AK12" s="3">
        <v>79.849999999999994</v>
      </c>
      <c r="AL12" s="3">
        <v>219.18333333300001</v>
      </c>
      <c r="AM12" s="4">
        <f t="shared" si="2"/>
        <v>0.69582010581904763</v>
      </c>
      <c r="AN12" s="4">
        <f t="shared" si="3"/>
        <v>0.91833333333333333</v>
      </c>
      <c r="AO12" s="4">
        <f t="shared" si="4"/>
        <v>0.52040816326530615</v>
      </c>
      <c r="AP12" s="4">
        <f t="shared" si="5"/>
        <v>0.83333333333292692</v>
      </c>
      <c r="AQ12" s="4">
        <f t="shared" si="6"/>
        <v>0.64395161290322578</v>
      </c>
    </row>
    <row r="13" spans="1:43" ht="13.5" customHeight="1" x14ac:dyDescent="0.25">
      <c r="A13" s="1" t="s">
        <v>42</v>
      </c>
      <c r="B13" s="1" t="s">
        <v>61</v>
      </c>
      <c r="C13" s="1">
        <v>19</v>
      </c>
      <c r="D13" s="1" t="s">
        <v>44</v>
      </c>
      <c r="E13" s="1" t="s">
        <v>50</v>
      </c>
      <c r="F13" s="1">
        <v>50</v>
      </c>
      <c r="G13" s="2">
        <v>7.2</v>
      </c>
      <c r="H13" s="1">
        <v>2</v>
      </c>
      <c r="I13" s="1">
        <v>2</v>
      </c>
      <c r="J13" s="1">
        <v>2</v>
      </c>
      <c r="K13" s="1">
        <v>12.5</v>
      </c>
      <c r="L13" s="2">
        <f t="shared" si="0"/>
        <v>25.7</v>
      </c>
      <c r="M13" s="1">
        <v>3</v>
      </c>
      <c r="N13" s="1">
        <v>2</v>
      </c>
      <c r="O13" s="1">
        <v>5</v>
      </c>
      <c r="P13" s="1">
        <v>3</v>
      </c>
      <c r="Q13" s="1">
        <v>0</v>
      </c>
      <c r="R13" s="1">
        <v>2</v>
      </c>
      <c r="S13" s="1">
        <v>15</v>
      </c>
      <c r="T13" s="1">
        <v>5</v>
      </c>
      <c r="U13" s="1">
        <v>0</v>
      </c>
      <c r="V13" s="1"/>
      <c r="W13" s="1">
        <v>2</v>
      </c>
      <c r="X13" s="1">
        <v>4.6666666666700003</v>
      </c>
      <c r="Y13" s="1">
        <v>2</v>
      </c>
      <c r="Z13" s="3">
        <f t="shared" si="1"/>
        <v>13.66666666667</v>
      </c>
      <c r="AA13" s="1">
        <v>5</v>
      </c>
      <c r="AB13" s="1">
        <v>1</v>
      </c>
      <c r="AC13" s="1">
        <v>4</v>
      </c>
      <c r="AD13" s="1">
        <v>1</v>
      </c>
      <c r="AE13" s="3">
        <v>7.5</v>
      </c>
      <c r="AF13" s="3">
        <v>7.2</v>
      </c>
      <c r="AG13" s="3">
        <v>5</v>
      </c>
      <c r="AH13" s="3">
        <v>8</v>
      </c>
      <c r="AI13" s="3">
        <v>7</v>
      </c>
      <c r="AJ13" s="3">
        <v>0</v>
      </c>
      <c r="AK13" s="3">
        <v>44.7</v>
      </c>
      <c r="AL13" s="3">
        <v>89.866666666699999</v>
      </c>
      <c r="AM13" s="4">
        <f t="shared" si="2"/>
        <v>0.28529100529111112</v>
      </c>
      <c r="AN13" s="4">
        <f t="shared" si="3"/>
        <v>0.42833333333333334</v>
      </c>
      <c r="AO13" s="4">
        <f t="shared" si="4"/>
        <v>0.30612244897959184</v>
      </c>
      <c r="AP13" s="4">
        <f t="shared" si="5"/>
        <v>0.16666666666670732</v>
      </c>
      <c r="AQ13" s="4">
        <f t="shared" si="6"/>
        <v>0.36048387096774198</v>
      </c>
    </row>
    <row r="14" spans="1:43" ht="13.5" customHeight="1" x14ac:dyDescent="0.25">
      <c r="A14" s="1" t="s">
        <v>42</v>
      </c>
      <c r="B14" s="1" t="s">
        <v>62</v>
      </c>
      <c r="C14" s="1">
        <v>22</v>
      </c>
      <c r="D14" s="1" t="s">
        <v>44</v>
      </c>
      <c r="E14" s="1" t="s">
        <v>45</v>
      </c>
      <c r="F14" s="1">
        <v>900</v>
      </c>
      <c r="G14" s="2">
        <v>8.5</v>
      </c>
      <c r="H14" s="1">
        <v>4</v>
      </c>
      <c r="I14" s="1">
        <v>4</v>
      </c>
      <c r="J14" s="1">
        <v>2</v>
      </c>
      <c r="K14" s="1">
        <v>39.5</v>
      </c>
      <c r="L14" s="2">
        <f t="shared" si="0"/>
        <v>58</v>
      </c>
      <c r="M14" s="1">
        <v>1.5</v>
      </c>
      <c r="N14" s="1">
        <v>4</v>
      </c>
      <c r="O14" s="1">
        <v>13</v>
      </c>
      <c r="P14" s="1">
        <v>3.5</v>
      </c>
      <c r="Q14" s="1">
        <v>0</v>
      </c>
      <c r="R14" s="1">
        <v>0</v>
      </c>
      <c r="S14" s="1">
        <v>22</v>
      </c>
      <c r="T14" s="1">
        <v>10</v>
      </c>
      <c r="U14" s="1">
        <v>10</v>
      </c>
      <c r="V14" s="1"/>
      <c r="W14" s="1">
        <v>4</v>
      </c>
      <c r="X14" s="1">
        <v>39.666666666700003</v>
      </c>
      <c r="Y14" s="1">
        <v>2</v>
      </c>
      <c r="Z14" s="3">
        <f t="shared" si="1"/>
        <v>65.666666666699996</v>
      </c>
      <c r="AA14" s="1">
        <v>10</v>
      </c>
      <c r="AB14" s="1">
        <v>6</v>
      </c>
      <c r="AC14" s="1">
        <v>5</v>
      </c>
      <c r="AD14" s="1">
        <v>8</v>
      </c>
      <c r="AE14" s="3">
        <v>11.25</v>
      </c>
      <c r="AF14" s="3">
        <v>6.4</v>
      </c>
      <c r="AG14" s="3">
        <v>5</v>
      </c>
      <c r="AH14" s="3">
        <v>12</v>
      </c>
      <c r="AI14" s="3">
        <v>7</v>
      </c>
      <c r="AJ14" s="3">
        <v>10</v>
      </c>
      <c r="AK14" s="3">
        <v>72.650000000000006</v>
      </c>
      <c r="AL14" s="3">
        <v>207.81666666699999</v>
      </c>
      <c r="AM14" s="4">
        <f t="shared" si="2"/>
        <v>0.65973544973650788</v>
      </c>
      <c r="AN14" s="4">
        <f t="shared" si="3"/>
        <v>0.96666666666666667</v>
      </c>
      <c r="AO14" s="4">
        <f t="shared" si="4"/>
        <v>0.44897959183673469</v>
      </c>
      <c r="AP14" s="4">
        <f t="shared" si="5"/>
        <v>0.80081300813048772</v>
      </c>
      <c r="AQ14" s="4">
        <f t="shared" si="6"/>
        <v>0.58588709677419359</v>
      </c>
    </row>
    <row r="15" spans="1:43" ht="13.5" customHeight="1" x14ac:dyDescent="0.25">
      <c r="A15" s="1" t="s">
        <v>42</v>
      </c>
      <c r="B15" s="1" t="s">
        <v>63</v>
      </c>
      <c r="C15" s="1">
        <v>24</v>
      </c>
      <c r="D15" s="1" t="s">
        <v>44</v>
      </c>
      <c r="E15" s="1" t="s">
        <v>58</v>
      </c>
      <c r="F15" s="1">
        <v>700</v>
      </c>
      <c r="G15" s="2">
        <v>7.4</v>
      </c>
      <c r="H15" s="1">
        <v>4</v>
      </c>
      <c r="I15" s="1">
        <v>4</v>
      </c>
      <c r="J15" s="1">
        <v>2</v>
      </c>
      <c r="K15" s="1">
        <v>39.5</v>
      </c>
      <c r="L15" s="2">
        <f t="shared" si="0"/>
        <v>56.9</v>
      </c>
      <c r="M15" s="1">
        <v>3</v>
      </c>
      <c r="N15" s="1">
        <v>4</v>
      </c>
      <c r="O15" s="1">
        <v>14</v>
      </c>
      <c r="P15" s="1">
        <v>3</v>
      </c>
      <c r="Q15" s="1">
        <v>0</v>
      </c>
      <c r="R15" s="1">
        <v>2</v>
      </c>
      <c r="S15" s="1">
        <v>26</v>
      </c>
      <c r="T15" s="1">
        <v>10</v>
      </c>
      <c r="U15" s="1">
        <v>10</v>
      </c>
      <c r="V15" s="1"/>
      <c r="W15" s="1">
        <v>4</v>
      </c>
      <c r="X15" s="1">
        <v>12.333333333300001</v>
      </c>
      <c r="Y15" s="1">
        <v>2</v>
      </c>
      <c r="Z15" s="3">
        <f t="shared" si="1"/>
        <v>38.333333333300004</v>
      </c>
      <c r="AA15" s="1">
        <v>5</v>
      </c>
      <c r="AB15" s="1">
        <v>5</v>
      </c>
      <c r="AC15" s="1">
        <v>4</v>
      </c>
      <c r="AD15" s="1">
        <v>4</v>
      </c>
      <c r="AE15" s="3">
        <v>9.75</v>
      </c>
      <c r="AF15" s="3">
        <v>6.8</v>
      </c>
      <c r="AG15" s="3">
        <v>5</v>
      </c>
      <c r="AH15" s="3">
        <v>12</v>
      </c>
      <c r="AI15" s="3">
        <v>7</v>
      </c>
      <c r="AJ15" s="3">
        <v>8</v>
      </c>
      <c r="AK15" s="3">
        <v>62.55</v>
      </c>
      <c r="AL15" s="3">
        <v>174.383333333</v>
      </c>
      <c r="AM15" s="4">
        <f t="shared" si="2"/>
        <v>0.55359788359682538</v>
      </c>
      <c r="AN15" s="4">
        <f t="shared" si="3"/>
        <v>0.94833333333333336</v>
      </c>
      <c r="AO15" s="4">
        <f t="shared" si="4"/>
        <v>0.53061224489795922</v>
      </c>
      <c r="AP15" s="4">
        <f t="shared" si="5"/>
        <v>0.4674796747963415</v>
      </c>
      <c r="AQ15" s="4">
        <f t="shared" si="6"/>
        <v>0.5044354838709677</v>
      </c>
    </row>
    <row r="16" spans="1:43" ht="13.5" customHeight="1" x14ac:dyDescent="0.25">
      <c r="A16" s="1" t="s">
        <v>42</v>
      </c>
      <c r="B16" s="1" t="s">
        <v>64</v>
      </c>
      <c r="C16" s="1">
        <v>23</v>
      </c>
      <c r="D16" s="1" t="s">
        <v>44</v>
      </c>
      <c r="E16" s="1" t="s">
        <v>58</v>
      </c>
      <c r="F16" s="5">
        <v>1000</v>
      </c>
      <c r="G16" s="2">
        <v>7.7</v>
      </c>
      <c r="H16" s="1">
        <v>4</v>
      </c>
      <c r="I16" s="1">
        <v>4</v>
      </c>
      <c r="J16" s="1">
        <v>2</v>
      </c>
      <c r="K16" s="1">
        <v>40</v>
      </c>
      <c r="L16" s="2">
        <f t="shared" si="0"/>
        <v>57.7</v>
      </c>
      <c r="M16" s="1">
        <v>3.75</v>
      </c>
      <c r="N16" s="1">
        <v>4</v>
      </c>
      <c r="O16" s="1">
        <v>10</v>
      </c>
      <c r="P16" s="1">
        <v>5.75</v>
      </c>
      <c r="Q16" s="1">
        <v>2</v>
      </c>
      <c r="R16" s="1">
        <v>2</v>
      </c>
      <c r="S16" s="1">
        <v>27.5</v>
      </c>
      <c r="T16" s="1">
        <v>5</v>
      </c>
      <c r="U16" s="1">
        <v>10</v>
      </c>
      <c r="V16" s="1"/>
      <c r="W16" s="1">
        <v>4</v>
      </c>
      <c r="X16" s="1">
        <v>44.333333333299997</v>
      </c>
      <c r="Y16" s="1">
        <v>2</v>
      </c>
      <c r="Z16" s="3">
        <f t="shared" si="1"/>
        <v>65.333333333300004</v>
      </c>
      <c r="AA16" s="1">
        <v>21</v>
      </c>
      <c r="AB16" s="1">
        <v>6</v>
      </c>
      <c r="AC16" s="1">
        <v>6</v>
      </c>
      <c r="AD16" s="1">
        <v>8</v>
      </c>
      <c r="AE16" s="3">
        <v>15.75</v>
      </c>
      <c r="AF16" s="3">
        <v>13.2</v>
      </c>
      <c r="AG16" s="3">
        <v>0</v>
      </c>
      <c r="AH16" s="3">
        <v>10</v>
      </c>
      <c r="AI16" s="3">
        <v>7</v>
      </c>
      <c r="AJ16" s="3">
        <v>6</v>
      </c>
      <c r="AK16" s="3">
        <v>84.95</v>
      </c>
      <c r="AL16" s="3">
        <v>225.783333333</v>
      </c>
      <c r="AM16" s="4">
        <f t="shared" si="2"/>
        <v>0.71677248677142857</v>
      </c>
      <c r="AN16" s="4">
        <f t="shared" si="3"/>
        <v>0.96166666666666667</v>
      </c>
      <c r="AO16" s="4">
        <f t="shared" si="4"/>
        <v>0.56122448979591832</v>
      </c>
      <c r="AP16" s="4">
        <f t="shared" si="5"/>
        <v>0.79674796747926835</v>
      </c>
      <c r="AQ16" s="4">
        <f t="shared" si="6"/>
        <v>0.6850806451612903</v>
      </c>
    </row>
    <row r="17" spans="1:43" ht="13.5" customHeight="1" x14ac:dyDescent="0.25">
      <c r="A17" s="1" t="s">
        <v>42</v>
      </c>
      <c r="B17" s="1" t="s">
        <v>65</v>
      </c>
      <c r="C17" s="1">
        <v>22</v>
      </c>
      <c r="D17" s="1" t="s">
        <v>44</v>
      </c>
      <c r="E17" s="1" t="s">
        <v>58</v>
      </c>
      <c r="F17" s="1">
        <v>900</v>
      </c>
      <c r="G17" s="2">
        <v>7.6</v>
      </c>
      <c r="H17" s="1">
        <v>4</v>
      </c>
      <c r="I17" s="1">
        <v>4</v>
      </c>
      <c r="J17" s="1">
        <v>2</v>
      </c>
      <c r="K17" s="1">
        <v>33.5</v>
      </c>
      <c r="L17" s="2">
        <f t="shared" si="0"/>
        <v>51.1</v>
      </c>
      <c r="M17" s="1">
        <v>3.5</v>
      </c>
      <c r="N17" s="1">
        <v>2</v>
      </c>
      <c r="O17" s="1">
        <v>10</v>
      </c>
      <c r="P17" s="1">
        <v>3.5</v>
      </c>
      <c r="Q17" s="1">
        <v>2</v>
      </c>
      <c r="R17" s="1">
        <v>2</v>
      </c>
      <c r="S17" s="1">
        <v>23</v>
      </c>
      <c r="T17" s="1">
        <v>10</v>
      </c>
      <c r="U17" s="1">
        <v>10</v>
      </c>
      <c r="V17" s="1"/>
      <c r="W17" s="1">
        <v>4</v>
      </c>
      <c r="X17" s="1">
        <v>11.666666666699999</v>
      </c>
      <c r="Y17" s="1">
        <v>2</v>
      </c>
      <c r="Z17" s="3">
        <f t="shared" si="1"/>
        <v>37.666666666699996</v>
      </c>
      <c r="AA17" s="1">
        <v>8</v>
      </c>
      <c r="AB17" s="1">
        <v>6</v>
      </c>
      <c r="AC17" s="1">
        <v>4</v>
      </c>
      <c r="AD17" s="1">
        <v>8</v>
      </c>
      <c r="AE17" s="3">
        <v>13.75</v>
      </c>
      <c r="AF17" s="3">
        <v>9.1999999999999993</v>
      </c>
      <c r="AG17" s="3">
        <v>5</v>
      </c>
      <c r="AH17" s="3">
        <v>12</v>
      </c>
      <c r="AI17" s="3">
        <v>7</v>
      </c>
      <c r="AJ17" s="3">
        <v>10</v>
      </c>
      <c r="AK17" s="3">
        <v>74.95</v>
      </c>
      <c r="AL17" s="3">
        <v>177.116666667</v>
      </c>
      <c r="AM17" s="4">
        <f t="shared" si="2"/>
        <v>0.56227513227619053</v>
      </c>
      <c r="AN17" s="4">
        <f t="shared" si="3"/>
        <v>0.85166666666666668</v>
      </c>
      <c r="AO17" s="4">
        <f t="shared" si="4"/>
        <v>0.46938775510204084</v>
      </c>
      <c r="AP17" s="4">
        <f t="shared" si="5"/>
        <v>0.45934959349634141</v>
      </c>
      <c r="AQ17" s="4">
        <f t="shared" si="6"/>
        <v>0.60443548387096779</v>
      </c>
    </row>
    <row r="18" spans="1:43" ht="13.5" customHeight="1" x14ac:dyDescent="0.25">
      <c r="A18" s="1" t="s">
        <v>42</v>
      </c>
      <c r="B18" s="1" t="s">
        <v>66</v>
      </c>
      <c r="C18" s="1">
        <v>21</v>
      </c>
      <c r="D18" s="1" t="s">
        <v>44</v>
      </c>
      <c r="E18" s="1" t="s">
        <v>58</v>
      </c>
      <c r="F18" s="1">
        <v>600</v>
      </c>
      <c r="G18" s="2">
        <v>7.6</v>
      </c>
      <c r="H18" s="1">
        <v>4</v>
      </c>
      <c r="I18" s="1">
        <v>4</v>
      </c>
      <c r="J18" s="1">
        <v>2</v>
      </c>
      <c r="K18" s="1">
        <v>39.5</v>
      </c>
      <c r="L18" s="2">
        <f t="shared" si="0"/>
        <v>57.1</v>
      </c>
      <c r="M18" s="1">
        <v>3.25</v>
      </c>
      <c r="N18" s="1">
        <v>4</v>
      </c>
      <c r="O18" s="1">
        <v>13</v>
      </c>
      <c r="P18" s="1">
        <v>3.25</v>
      </c>
      <c r="Q18" s="1">
        <v>2</v>
      </c>
      <c r="R18" s="1">
        <v>2</v>
      </c>
      <c r="S18" s="1">
        <v>27.5</v>
      </c>
      <c r="T18" s="1">
        <v>10</v>
      </c>
      <c r="U18" s="1">
        <v>10</v>
      </c>
      <c r="V18" s="1"/>
      <c r="W18" s="1">
        <v>4</v>
      </c>
      <c r="X18" s="1">
        <v>43.333333333299997</v>
      </c>
      <c r="Y18" s="1">
        <v>2</v>
      </c>
      <c r="Z18" s="3">
        <f t="shared" si="1"/>
        <v>69.333333333300004</v>
      </c>
      <c r="AA18" s="1">
        <v>10</v>
      </c>
      <c r="AB18" s="1">
        <v>5</v>
      </c>
      <c r="AC18" s="1">
        <v>4</v>
      </c>
      <c r="AD18" s="1">
        <v>5</v>
      </c>
      <c r="AE18" s="3">
        <v>12.5</v>
      </c>
      <c r="AF18" s="3">
        <v>9.1999999999999993</v>
      </c>
      <c r="AG18" s="3">
        <v>5</v>
      </c>
      <c r="AH18" s="3">
        <v>10</v>
      </c>
      <c r="AI18" s="3">
        <v>5</v>
      </c>
      <c r="AJ18" s="3">
        <v>10</v>
      </c>
      <c r="AK18" s="3">
        <v>70.7</v>
      </c>
      <c r="AL18" s="3">
        <v>215.033333333</v>
      </c>
      <c r="AM18" s="4">
        <f t="shared" si="2"/>
        <v>0.68264550264444446</v>
      </c>
      <c r="AN18" s="4">
        <f t="shared" si="3"/>
        <v>0.95166666666666666</v>
      </c>
      <c r="AO18" s="4">
        <f t="shared" si="4"/>
        <v>0.56122448979591832</v>
      </c>
      <c r="AP18" s="4">
        <f t="shared" si="5"/>
        <v>0.84552845528414644</v>
      </c>
      <c r="AQ18" s="4">
        <f t="shared" si="6"/>
        <v>0.57016129032258067</v>
      </c>
    </row>
    <row r="19" spans="1:43" ht="13.5" customHeight="1" x14ac:dyDescent="0.25">
      <c r="A19" s="1" t="s">
        <v>42</v>
      </c>
      <c r="B19" s="1" t="s">
        <v>67</v>
      </c>
      <c r="C19" s="1">
        <v>21</v>
      </c>
      <c r="D19" s="1" t="s">
        <v>44</v>
      </c>
      <c r="E19" s="1" t="s">
        <v>47</v>
      </c>
      <c r="F19" s="1">
        <v>800</v>
      </c>
      <c r="G19" s="2">
        <v>7.4</v>
      </c>
      <c r="H19" s="1">
        <v>4</v>
      </c>
      <c r="I19" s="1">
        <v>4</v>
      </c>
      <c r="J19" s="1">
        <v>2</v>
      </c>
      <c r="K19" s="1">
        <v>40</v>
      </c>
      <c r="L19" s="2">
        <f t="shared" si="0"/>
        <v>57.4</v>
      </c>
      <c r="M19" s="1">
        <v>1</v>
      </c>
      <c r="N19" s="1">
        <v>4</v>
      </c>
      <c r="O19" s="1">
        <v>12</v>
      </c>
      <c r="P19" s="1">
        <v>1</v>
      </c>
      <c r="Q19" s="1">
        <v>0</v>
      </c>
      <c r="R19" s="1">
        <v>2</v>
      </c>
      <c r="S19" s="1">
        <v>20</v>
      </c>
      <c r="T19" s="1">
        <v>5</v>
      </c>
      <c r="U19" s="1">
        <v>5</v>
      </c>
      <c r="V19" s="1"/>
      <c r="W19" s="1">
        <v>4</v>
      </c>
      <c r="X19" s="1">
        <v>43</v>
      </c>
      <c r="Y19" s="1">
        <v>2</v>
      </c>
      <c r="Z19" s="3">
        <f t="shared" si="1"/>
        <v>59</v>
      </c>
      <c r="AA19" s="1">
        <v>0.5</v>
      </c>
      <c r="AB19" s="1">
        <v>5</v>
      </c>
      <c r="AC19" s="1">
        <v>5</v>
      </c>
      <c r="AD19" s="1">
        <v>5</v>
      </c>
      <c r="AE19" s="3">
        <v>14.75</v>
      </c>
      <c r="AF19" s="3">
        <v>10.4</v>
      </c>
      <c r="AG19" s="3">
        <v>5</v>
      </c>
      <c r="AH19" s="3">
        <v>12</v>
      </c>
      <c r="AI19" s="3">
        <v>5</v>
      </c>
      <c r="AJ19" s="3">
        <v>10</v>
      </c>
      <c r="AK19" s="3">
        <v>67.650000000000006</v>
      </c>
      <c r="AL19" s="3">
        <v>194.65</v>
      </c>
      <c r="AM19" s="4">
        <f t="shared" si="2"/>
        <v>0.61793650793650801</v>
      </c>
      <c r="AN19" s="4">
        <f t="shared" si="3"/>
        <v>0.95666666666666667</v>
      </c>
      <c r="AO19" s="4">
        <f t="shared" si="4"/>
        <v>0.40816326530612246</v>
      </c>
      <c r="AP19" s="4">
        <f t="shared" si="5"/>
        <v>0.71951219512195119</v>
      </c>
      <c r="AQ19" s="4">
        <f t="shared" si="6"/>
        <v>0.54556451612903234</v>
      </c>
    </row>
    <row r="20" spans="1:43" ht="13.5" customHeight="1" x14ac:dyDescent="0.25">
      <c r="A20" s="1" t="s">
        <v>42</v>
      </c>
      <c r="B20" s="1" t="s">
        <v>68</v>
      </c>
      <c r="C20" s="1">
        <v>24</v>
      </c>
      <c r="D20" s="1" t="s">
        <v>44</v>
      </c>
      <c r="E20" s="1" t="s">
        <v>52</v>
      </c>
      <c r="F20" s="1">
        <v>850</v>
      </c>
      <c r="G20" s="2">
        <v>8.3000000000000007</v>
      </c>
      <c r="H20" s="1">
        <v>4</v>
      </c>
      <c r="I20" s="1">
        <v>4</v>
      </c>
      <c r="J20" s="1">
        <v>2</v>
      </c>
      <c r="K20" s="1">
        <v>37.5</v>
      </c>
      <c r="L20" s="2">
        <f t="shared" si="0"/>
        <v>55.8</v>
      </c>
      <c r="M20" s="1">
        <v>2.5</v>
      </c>
      <c r="N20" s="1">
        <v>4</v>
      </c>
      <c r="O20" s="1">
        <v>12</v>
      </c>
      <c r="P20" s="1">
        <v>2.5</v>
      </c>
      <c r="Q20" s="1">
        <v>0</v>
      </c>
      <c r="R20" s="1">
        <v>2</v>
      </c>
      <c r="S20" s="1">
        <v>23</v>
      </c>
      <c r="T20" s="1">
        <v>5</v>
      </c>
      <c r="U20" s="1">
        <v>5</v>
      </c>
      <c r="V20" s="1"/>
      <c r="W20" s="1">
        <v>4</v>
      </c>
      <c r="X20" s="1">
        <v>38.333333333299997</v>
      </c>
      <c r="Y20" s="1">
        <v>2</v>
      </c>
      <c r="Z20" s="3">
        <f t="shared" si="1"/>
        <v>54.333333333299997</v>
      </c>
      <c r="AA20" s="1">
        <v>3</v>
      </c>
      <c r="AB20" s="1">
        <v>3</v>
      </c>
      <c r="AC20" s="1">
        <v>3</v>
      </c>
      <c r="AD20" s="1">
        <v>2</v>
      </c>
      <c r="AE20" s="3">
        <v>10</v>
      </c>
      <c r="AF20" s="3">
        <v>5.6</v>
      </c>
      <c r="AG20" s="3">
        <v>5</v>
      </c>
      <c r="AH20" s="3">
        <v>12</v>
      </c>
      <c r="AI20" s="3">
        <v>5</v>
      </c>
      <c r="AJ20" s="3">
        <v>8</v>
      </c>
      <c r="AK20" s="3">
        <v>54.6</v>
      </c>
      <c r="AL20" s="3">
        <v>177.43333333300001</v>
      </c>
      <c r="AM20" s="4">
        <f t="shared" si="2"/>
        <v>0.56328042327936512</v>
      </c>
      <c r="AN20" s="4">
        <f t="shared" si="3"/>
        <v>0.92999999999999994</v>
      </c>
      <c r="AO20" s="4">
        <f t="shared" si="4"/>
        <v>0.46938775510204084</v>
      </c>
      <c r="AP20" s="4">
        <f t="shared" si="5"/>
        <v>0.6626016260158536</v>
      </c>
      <c r="AQ20" s="4">
        <f t="shared" si="6"/>
        <v>0.44032258064516128</v>
      </c>
    </row>
    <row r="21" spans="1:43" ht="13.5" customHeight="1" x14ac:dyDescent="0.25">
      <c r="A21" s="1" t="s">
        <v>42</v>
      </c>
      <c r="B21" s="1" t="s">
        <v>69</v>
      </c>
      <c r="C21" s="1">
        <v>17</v>
      </c>
      <c r="D21" s="1" t="s">
        <v>44</v>
      </c>
      <c r="E21" s="1" t="s">
        <v>45</v>
      </c>
      <c r="F21" s="1">
        <v>600</v>
      </c>
      <c r="G21" s="2">
        <v>7</v>
      </c>
      <c r="H21" s="1">
        <v>4</v>
      </c>
      <c r="I21" s="1">
        <v>4</v>
      </c>
      <c r="J21" s="1">
        <v>2</v>
      </c>
      <c r="K21" s="1">
        <v>40</v>
      </c>
      <c r="L21" s="2">
        <f t="shared" si="0"/>
        <v>57</v>
      </c>
      <c r="M21" s="1">
        <v>4</v>
      </c>
      <c r="N21" s="1">
        <v>4</v>
      </c>
      <c r="O21" s="1">
        <v>11</v>
      </c>
      <c r="P21" s="1">
        <v>6</v>
      </c>
      <c r="Q21" s="1">
        <v>0</v>
      </c>
      <c r="R21" s="1">
        <v>0</v>
      </c>
      <c r="S21" s="1">
        <v>25</v>
      </c>
      <c r="T21" s="1">
        <v>10</v>
      </c>
      <c r="U21" s="1">
        <v>10</v>
      </c>
      <c r="V21" s="1"/>
      <c r="W21" s="1">
        <v>4</v>
      </c>
      <c r="X21" s="1">
        <v>20</v>
      </c>
      <c r="Y21" s="1">
        <v>2</v>
      </c>
      <c r="Z21" s="3">
        <f t="shared" si="1"/>
        <v>46</v>
      </c>
      <c r="AA21" s="1">
        <v>9.5</v>
      </c>
      <c r="AB21" s="1">
        <v>6</v>
      </c>
      <c r="AC21" s="1">
        <v>4</v>
      </c>
      <c r="AD21" s="1">
        <v>7</v>
      </c>
      <c r="AE21" s="3">
        <v>16</v>
      </c>
      <c r="AF21" s="3">
        <v>6.4</v>
      </c>
      <c r="AG21" s="3">
        <v>5</v>
      </c>
      <c r="AH21" s="3">
        <v>12</v>
      </c>
      <c r="AI21" s="3">
        <v>5</v>
      </c>
      <c r="AJ21" s="3">
        <v>10</v>
      </c>
      <c r="AK21" s="3">
        <v>73.900000000000006</v>
      </c>
      <c r="AL21" s="3">
        <v>192.9</v>
      </c>
      <c r="AM21" s="4">
        <f t="shared" si="2"/>
        <v>0.61238095238095236</v>
      </c>
      <c r="AN21" s="4">
        <f t="shared" si="3"/>
        <v>0.95</v>
      </c>
      <c r="AO21" s="4">
        <f t="shared" si="4"/>
        <v>0.51020408163265307</v>
      </c>
      <c r="AP21" s="4">
        <f t="shared" si="5"/>
        <v>0.56097560975609762</v>
      </c>
      <c r="AQ21" s="4">
        <f t="shared" si="6"/>
        <v>0.59596774193548396</v>
      </c>
    </row>
    <row r="22" spans="1:43" ht="13.5" customHeight="1" x14ac:dyDescent="0.25">
      <c r="A22" s="1" t="s">
        <v>42</v>
      </c>
      <c r="B22" s="1" t="s">
        <v>70</v>
      </c>
      <c r="C22" s="1">
        <v>15</v>
      </c>
      <c r="D22" s="1" t="s">
        <v>44</v>
      </c>
      <c r="E22" s="1" t="s">
        <v>54</v>
      </c>
      <c r="F22" s="5">
        <v>1327</v>
      </c>
      <c r="G22" s="2">
        <v>7.9</v>
      </c>
      <c r="H22" s="1">
        <v>4</v>
      </c>
      <c r="I22" s="1">
        <v>4</v>
      </c>
      <c r="J22" s="1">
        <v>2</v>
      </c>
      <c r="K22" s="1">
        <v>40</v>
      </c>
      <c r="L22" s="2">
        <f t="shared" si="0"/>
        <v>57.9</v>
      </c>
      <c r="M22" s="1">
        <v>4</v>
      </c>
      <c r="N22" s="1">
        <v>2</v>
      </c>
      <c r="O22" s="1">
        <v>13</v>
      </c>
      <c r="P22" s="1">
        <v>6</v>
      </c>
      <c r="Q22" s="1">
        <v>2</v>
      </c>
      <c r="R22" s="1">
        <v>0</v>
      </c>
      <c r="S22" s="1">
        <v>27</v>
      </c>
      <c r="T22" s="1">
        <v>10</v>
      </c>
      <c r="U22" s="1">
        <v>10</v>
      </c>
      <c r="V22" s="1"/>
      <c r="W22" s="1">
        <v>4</v>
      </c>
      <c r="X22" s="1">
        <v>36.333333333299997</v>
      </c>
      <c r="Y22" s="1">
        <v>2</v>
      </c>
      <c r="Z22" s="3">
        <f t="shared" si="1"/>
        <v>62.333333333299997</v>
      </c>
      <c r="AA22" s="1">
        <v>13.5</v>
      </c>
      <c r="AB22" s="1">
        <v>6</v>
      </c>
      <c r="AC22" s="1">
        <v>4</v>
      </c>
      <c r="AD22" s="1">
        <v>7</v>
      </c>
      <c r="AE22" s="3">
        <v>16.75</v>
      </c>
      <c r="AF22" s="3">
        <v>13.6</v>
      </c>
      <c r="AG22" s="3">
        <v>5</v>
      </c>
      <c r="AH22" s="3">
        <v>8</v>
      </c>
      <c r="AI22" s="3">
        <v>7</v>
      </c>
      <c r="AJ22" s="3">
        <v>8</v>
      </c>
      <c r="AK22" s="3">
        <v>81.849999999999994</v>
      </c>
      <c r="AL22" s="3">
        <v>219.18333333300001</v>
      </c>
      <c r="AM22" s="4">
        <f t="shared" si="2"/>
        <v>0.69582010581904763</v>
      </c>
      <c r="AN22" s="4">
        <f t="shared" si="3"/>
        <v>0.96499999999999997</v>
      </c>
      <c r="AO22" s="4">
        <f t="shared" si="4"/>
        <v>0.55102040816326525</v>
      </c>
      <c r="AP22" s="4">
        <f t="shared" si="5"/>
        <v>0.76016260162560967</v>
      </c>
      <c r="AQ22" s="4">
        <f t="shared" si="6"/>
        <v>0.66008064516129028</v>
      </c>
    </row>
    <row r="23" spans="1:43" ht="13.5" customHeight="1" x14ac:dyDescent="0.25">
      <c r="A23" s="1" t="s">
        <v>42</v>
      </c>
      <c r="B23" s="1" t="s">
        <v>71</v>
      </c>
      <c r="C23" s="1">
        <v>15</v>
      </c>
      <c r="D23" s="1" t="s">
        <v>44</v>
      </c>
      <c r="E23" s="1" t="s">
        <v>47</v>
      </c>
      <c r="F23" s="5">
        <v>1800</v>
      </c>
      <c r="G23" s="2">
        <v>7.3</v>
      </c>
      <c r="H23" s="1">
        <v>4</v>
      </c>
      <c r="I23" s="1">
        <v>4</v>
      </c>
      <c r="J23" s="1">
        <v>0</v>
      </c>
      <c r="K23" s="1">
        <v>31.5</v>
      </c>
      <c r="L23" s="2">
        <f t="shared" si="0"/>
        <v>46.8</v>
      </c>
      <c r="M23" s="1">
        <v>0.75</v>
      </c>
      <c r="N23" s="1">
        <v>4</v>
      </c>
      <c r="O23" s="1">
        <v>13</v>
      </c>
      <c r="P23" s="1">
        <v>0.75</v>
      </c>
      <c r="Q23" s="1">
        <v>2</v>
      </c>
      <c r="R23" s="1">
        <v>2</v>
      </c>
      <c r="S23" s="1">
        <v>22.5</v>
      </c>
      <c r="T23" s="1">
        <v>5</v>
      </c>
      <c r="U23" s="1">
        <v>10</v>
      </c>
      <c r="V23" s="1"/>
      <c r="W23" s="1">
        <v>2</v>
      </c>
      <c r="X23" s="1">
        <v>41.333333333299997</v>
      </c>
      <c r="Y23" s="1">
        <v>2</v>
      </c>
      <c r="Z23" s="3">
        <f t="shared" si="1"/>
        <v>60.333333333299997</v>
      </c>
      <c r="AA23" s="1">
        <v>6</v>
      </c>
      <c r="AB23" s="1">
        <v>6</v>
      </c>
      <c r="AC23" s="1">
        <v>4</v>
      </c>
      <c r="AD23" s="1">
        <v>6</v>
      </c>
      <c r="AE23" s="3">
        <v>11.25</v>
      </c>
      <c r="AF23" s="3">
        <v>6.4</v>
      </c>
      <c r="AG23" s="3">
        <v>5</v>
      </c>
      <c r="AH23" s="3">
        <v>11</v>
      </c>
      <c r="AI23" s="3">
        <v>7</v>
      </c>
      <c r="AJ23" s="3">
        <v>4</v>
      </c>
      <c r="AK23" s="3">
        <v>60.65</v>
      </c>
      <c r="AL23" s="3">
        <v>180.98333333299999</v>
      </c>
      <c r="AM23" s="4">
        <f t="shared" si="2"/>
        <v>0.57455026454920632</v>
      </c>
      <c r="AN23" s="4">
        <f t="shared" si="3"/>
        <v>0.77999999999999992</v>
      </c>
      <c r="AO23" s="4">
        <f t="shared" si="4"/>
        <v>0.45918367346938777</v>
      </c>
      <c r="AP23" s="4">
        <f t="shared" si="5"/>
        <v>0.73577235772317073</v>
      </c>
      <c r="AQ23" s="4">
        <f t="shared" si="6"/>
        <v>0.48911290322580642</v>
      </c>
    </row>
    <row r="24" spans="1:43" ht="13.5" customHeight="1" x14ac:dyDescent="0.25">
      <c r="A24" s="1" t="s">
        <v>42</v>
      </c>
      <c r="B24" s="1" t="s">
        <v>72</v>
      </c>
      <c r="C24" s="1">
        <v>14</v>
      </c>
      <c r="D24" s="1" t="s">
        <v>44</v>
      </c>
      <c r="E24" s="1" t="s">
        <v>58</v>
      </c>
      <c r="F24" s="5">
        <v>1500</v>
      </c>
      <c r="G24" s="2">
        <v>7.4</v>
      </c>
      <c r="H24" s="1">
        <v>4</v>
      </c>
      <c r="I24" s="1">
        <v>4</v>
      </c>
      <c r="J24" s="1">
        <v>2</v>
      </c>
      <c r="K24" s="1">
        <v>36</v>
      </c>
      <c r="L24" s="2">
        <f t="shared" si="0"/>
        <v>53.4</v>
      </c>
      <c r="M24" s="1">
        <v>3.5</v>
      </c>
      <c r="N24" s="1">
        <v>2</v>
      </c>
      <c r="O24" s="1">
        <v>9</v>
      </c>
      <c r="P24" s="1">
        <v>5.5</v>
      </c>
      <c r="Q24" s="1">
        <v>2</v>
      </c>
      <c r="R24" s="1">
        <v>2</v>
      </c>
      <c r="S24" s="1">
        <v>24</v>
      </c>
      <c r="T24" s="1">
        <v>10</v>
      </c>
      <c r="U24" s="1">
        <v>10</v>
      </c>
      <c r="V24" s="1"/>
      <c r="W24" s="1">
        <v>2</v>
      </c>
      <c r="X24" s="1">
        <v>15</v>
      </c>
      <c r="Y24" s="1">
        <v>2</v>
      </c>
      <c r="Z24" s="3">
        <f t="shared" si="1"/>
        <v>39</v>
      </c>
      <c r="AA24" s="1">
        <v>18.5</v>
      </c>
      <c r="AB24" s="1">
        <v>5</v>
      </c>
      <c r="AC24" s="1">
        <v>4</v>
      </c>
      <c r="AD24" s="1">
        <v>8</v>
      </c>
      <c r="AE24" s="3">
        <v>17.5</v>
      </c>
      <c r="AF24" s="3">
        <v>13.6</v>
      </c>
      <c r="AG24" s="3">
        <v>5</v>
      </c>
      <c r="AH24" s="3">
        <v>12</v>
      </c>
      <c r="AI24" s="3">
        <v>7</v>
      </c>
      <c r="AJ24" s="3">
        <v>8</v>
      </c>
      <c r="AK24" s="3">
        <v>90.6</v>
      </c>
      <c r="AL24" s="3">
        <v>197.6</v>
      </c>
      <c r="AM24" s="4">
        <f t="shared" si="2"/>
        <v>0.62730158730158725</v>
      </c>
      <c r="AN24" s="4">
        <f t="shared" si="3"/>
        <v>0.89</v>
      </c>
      <c r="AO24" s="4">
        <f t="shared" si="4"/>
        <v>0.48979591836734693</v>
      </c>
      <c r="AP24" s="4">
        <f t="shared" si="5"/>
        <v>0.47560975609756095</v>
      </c>
      <c r="AQ24" s="4">
        <f t="shared" si="6"/>
        <v>0.73064516129032253</v>
      </c>
    </row>
    <row r="25" spans="1:43" ht="13.5" customHeight="1" x14ac:dyDescent="0.25">
      <c r="A25" s="1" t="s">
        <v>42</v>
      </c>
      <c r="B25" s="1" t="s">
        <v>73</v>
      </c>
      <c r="C25" s="1">
        <v>14</v>
      </c>
      <c r="D25" s="1" t="s">
        <v>44</v>
      </c>
      <c r="E25" s="1" t="s">
        <v>52</v>
      </c>
      <c r="F25" s="1">
        <v>800</v>
      </c>
      <c r="G25" s="2">
        <v>7.3</v>
      </c>
      <c r="H25" s="1">
        <v>4</v>
      </c>
      <c r="I25" s="1">
        <v>4</v>
      </c>
      <c r="J25" s="1">
        <v>2</v>
      </c>
      <c r="K25" s="1">
        <v>39.5</v>
      </c>
      <c r="L25" s="2">
        <f t="shared" si="0"/>
        <v>56.8</v>
      </c>
      <c r="M25" s="1">
        <v>2</v>
      </c>
      <c r="N25" s="1">
        <v>4</v>
      </c>
      <c r="O25" s="1">
        <v>12</v>
      </c>
      <c r="P25" s="1">
        <v>2</v>
      </c>
      <c r="Q25" s="1">
        <v>0</v>
      </c>
      <c r="R25" s="1">
        <v>2</v>
      </c>
      <c r="S25" s="1">
        <v>22</v>
      </c>
      <c r="T25" s="1">
        <v>5</v>
      </c>
      <c r="U25" s="1">
        <v>10</v>
      </c>
      <c r="V25" s="1"/>
      <c r="W25" s="1">
        <v>4</v>
      </c>
      <c r="X25" s="1">
        <v>52</v>
      </c>
      <c r="Y25" s="1">
        <v>2</v>
      </c>
      <c r="Z25" s="3">
        <f t="shared" si="1"/>
        <v>73</v>
      </c>
      <c r="AA25" s="1">
        <v>6</v>
      </c>
      <c r="AB25" s="1">
        <v>5</v>
      </c>
      <c r="AC25" s="1">
        <v>5</v>
      </c>
      <c r="AD25" s="1">
        <v>5</v>
      </c>
      <c r="AE25" s="3">
        <v>7.75</v>
      </c>
      <c r="AF25" s="3">
        <v>8.8000000000000007</v>
      </c>
      <c r="AG25" s="3">
        <v>5</v>
      </c>
      <c r="AH25" s="3">
        <v>12</v>
      </c>
      <c r="AI25" s="3">
        <v>5</v>
      </c>
      <c r="AJ25" s="3">
        <v>10</v>
      </c>
      <c r="AK25" s="3">
        <v>64.55</v>
      </c>
      <c r="AL25" s="3">
        <v>207.05</v>
      </c>
      <c r="AM25" s="4">
        <f t="shared" si="2"/>
        <v>0.65730158730158739</v>
      </c>
      <c r="AN25" s="4">
        <f t="shared" si="3"/>
        <v>0.94666666666666666</v>
      </c>
      <c r="AO25" s="4">
        <f t="shared" si="4"/>
        <v>0.44897959183673469</v>
      </c>
      <c r="AP25" s="4">
        <f t="shared" si="5"/>
        <v>0.8902439024390244</v>
      </c>
      <c r="AQ25" s="4">
        <f t="shared" si="6"/>
        <v>0.52056451612903221</v>
      </c>
    </row>
    <row r="26" spans="1:43" ht="13.5" customHeight="1" x14ac:dyDescent="0.25">
      <c r="A26" s="1" t="s">
        <v>42</v>
      </c>
      <c r="B26" s="1" t="s">
        <v>74</v>
      </c>
      <c r="C26" s="1">
        <v>11</v>
      </c>
      <c r="D26" s="1" t="s">
        <v>44</v>
      </c>
      <c r="E26" s="1" t="s">
        <v>52</v>
      </c>
      <c r="F26" s="5">
        <v>1400</v>
      </c>
      <c r="G26" s="2">
        <v>8.6</v>
      </c>
      <c r="H26" s="1">
        <v>4</v>
      </c>
      <c r="I26" s="1">
        <v>4</v>
      </c>
      <c r="J26" s="1">
        <v>2</v>
      </c>
      <c r="K26" s="1">
        <v>38</v>
      </c>
      <c r="L26" s="2">
        <f t="shared" si="0"/>
        <v>56.6</v>
      </c>
      <c r="M26" s="1">
        <v>3.75</v>
      </c>
      <c r="N26" s="1">
        <v>4</v>
      </c>
      <c r="O26" s="1">
        <v>12</v>
      </c>
      <c r="P26" s="1">
        <v>3.75</v>
      </c>
      <c r="Q26" s="1">
        <v>0</v>
      </c>
      <c r="R26" s="1">
        <v>2</v>
      </c>
      <c r="S26" s="1">
        <v>25.5</v>
      </c>
      <c r="T26" s="1">
        <v>5</v>
      </c>
      <c r="U26" s="1">
        <v>10</v>
      </c>
      <c r="V26" s="1"/>
      <c r="W26" s="1">
        <v>4</v>
      </c>
      <c r="X26" s="1">
        <v>44.333333333299997</v>
      </c>
      <c r="Y26" s="1">
        <v>2</v>
      </c>
      <c r="Z26" s="3">
        <f t="shared" si="1"/>
        <v>65.333333333300004</v>
      </c>
      <c r="AA26" s="1">
        <v>11.5</v>
      </c>
      <c r="AB26" s="1">
        <v>4</v>
      </c>
      <c r="AC26" s="1">
        <v>3</v>
      </c>
      <c r="AD26" s="1">
        <v>6</v>
      </c>
      <c r="AE26" s="3">
        <v>16</v>
      </c>
      <c r="AF26" s="3">
        <v>12</v>
      </c>
      <c r="AG26" s="3">
        <v>5</v>
      </c>
      <c r="AH26" s="3">
        <v>10</v>
      </c>
      <c r="AI26" s="3">
        <v>5</v>
      </c>
      <c r="AJ26" s="3">
        <v>10</v>
      </c>
      <c r="AK26" s="3">
        <v>76.5</v>
      </c>
      <c r="AL26" s="3">
        <v>213.33333333300001</v>
      </c>
      <c r="AM26" s="4">
        <f t="shared" si="2"/>
        <v>0.67724867724761906</v>
      </c>
      <c r="AN26" s="4">
        <f t="shared" si="3"/>
        <v>0.94333333333333336</v>
      </c>
      <c r="AO26" s="4">
        <f t="shared" si="4"/>
        <v>0.52040816326530615</v>
      </c>
      <c r="AP26" s="4">
        <f t="shared" si="5"/>
        <v>0.79674796747926835</v>
      </c>
      <c r="AQ26" s="4">
        <f t="shared" si="6"/>
        <v>0.61693548387096775</v>
      </c>
    </row>
    <row r="27" spans="1:43" ht="13.5" customHeight="1" x14ac:dyDescent="0.25">
      <c r="A27" s="1" t="s">
        <v>42</v>
      </c>
      <c r="B27" s="1" t="s">
        <v>75</v>
      </c>
      <c r="C27" s="1">
        <v>11</v>
      </c>
      <c r="D27" s="1" t="s">
        <v>44</v>
      </c>
      <c r="E27" s="1" t="s">
        <v>45</v>
      </c>
      <c r="F27" s="1">
        <v>115</v>
      </c>
      <c r="G27" s="1">
        <v>7.5</v>
      </c>
      <c r="H27" s="1">
        <v>4</v>
      </c>
      <c r="I27" s="1">
        <v>4</v>
      </c>
      <c r="J27" s="1">
        <v>2</v>
      </c>
      <c r="K27" s="1">
        <v>39.5</v>
      </c>
      <c r="L27" s="2">
        <f t="shared" si="0"/>
        <v>57</v>
      </c>
      <c r="M27" s="1">
        <v>3.5</v>
      </c>
      <c r="N27" s="1">
        <v>4</v>
      </c>
      <c r="O27" s="1">
        <v>14</v>
      </c>
      <c r="P27" s="1">
        <v>3.5</v>
      </c>
      <c r="Q27" s="1">
        <v>0</v>
      </c>
      <c r="R27" s="1">
        <v>2</v>
      </c>
      <c r="S27" s="1">
        <v>27</v>
      </c>
      <c r="T27" s="1">
        <v>10</v>
      </c>
      <c r="U27" s="1">
        <v>5</v>
      </c>
      <c r="V27" s="1"/>
      <c r="W27" s="1">
        <v>4</v>
      </c>
      <c r="X27" s="1">
        <v>0.33333333333300003</v>
      </c>
      <c r="Y27" s="1">
        <v>2</v>
      </c>
      <c r="Z27" s="3">
        <f t="shared" si="1"/>
        <v>21.333333333333002</v>
      </c>
      <c r="AA27" s="1">
        <v>6.5</v>
      </c>
      <c r="AB27" s="1">
        <v>6</v>
      </c>
      <c r="AC27" s="1">
        <v>4</v>
      </c>
      <c r="AD27" s="1">
        <v>6</v>
      </c>
      <c r="AE27" s="3">
        <v>13.5</v>
      </c>
      <c r="AF27" s="3">
        <v>4.4000000000000004</v>
      </c>
      <c r="AG27" s="3">
        <v>5</v>
      </c>
      <c r="AH27" s="3">
        <v>12</v>
      </c>
      <c r="AI27" s="3">
        <v>7</v>
      </c>
      <c r="AJ27" s="3">
        <v>10</v>
      </c>
      <c r="AK27" s="3">
        <v>68.400000000000006</v>
      </c>
      <c r="AL27" s="3">
        <v>164.23333333299999</v>
      </c>
      <c r="AM27" s="4">
        <f t="shared" si="2"/>
        <v>0.52137566137460312</v>
      </c>
      <c r="AN27" s="4">
        <f t="shared" si="3"/>
        <v>0.95</v>
      </c>
      <c r="AO27" s="4">
        <f t="shared" si="4"/>
        <v>0.55102040816326525</v>
      </c>
      <c r="AP27" s="4">
        <f t="shared" si="5"/>
        <v>0.26016260162601224</v>
      </c>
      <c r="AQ27" s="4">
        <f t="shared" si="6"/>
        <v>0.55161290322580647</v>
      </c>
    </row>
    <row r="28" spans="1:43" ht="13.5" customHeight="1" x14ac:dyDescent="0.25">
      <c r="A28" s="1" t="s">
        <v>42</v>
      </c>
      <c r="B28" s="1" t="s">
        <v>76</v>
      </c>
      <c r="C28" s="1">
        <v>11</v>
      </c>
      <c r="D28" s="1" t="s">
        <v>44</v>
      </c>
      <c r="E28" s="1" t="s">
        <v>50</v>
      </c>
      <c r="F28" s="5">
        <v>1100</v>
      </c>
      <c r="G28" s="2">
        <v>8.1999999999999993</v>
      </c>
      <c r="H28" s="1">
        <v>4</v>
      </c>
      <c r="I28" s="1">
        <v>4</v>
      </c>
      <c r="J28" s="1">
        <v>2</v>
      </c>
      <c r="K28" s="1">
        <v>40</v>
      </c>
      <c r="L28" s="2">
        <f t="shared" si="0"/>
        <v>58.2</v>
      </c>
      <c r="M28" s="1">
        <v>4</v>
      </c>
      <c r="N28" s="1">
        <v>4</v>
      </c>
      <c r="O28" s="1">
        <v>14</v>
      </c>
      <c r="P28" s="1">
        <v>6</v>
      </c>
      <c r="Q28" s="1">
        <v>0</v>
      </c>
      <c r="R28" s="1">
        <v>2</v>
      </c>
      <c r="S28" s="1">
        <v>30</v>
      </c>
      <c r="T28" s="1">
        <v>10</v>
      </c>
      <c r="U28" s="1">
        <v>10</v>
      </c>
      <c r="V28" s="1"/>
      <c r="W28" s="1">
        <v>0</v>
      </c>
      <c r="X28" s="1">
        <v>31</v>
      </c>
      <c r="Y28" s="1">
        <v>0</v>
      </c>
      <c r="Z28" s="3">
        <f t="shared" si="1"/>
        <v>51</v>
      </c>
      <c r="AA28" s="1">
        <v>15</v>
      </c>
      <c r="AB28" s="1">
        <v>6</v>
      </c>
      <c r="AC28" s="1">
        <v>2</v>
      </c>
      <c r="AD28" s="1">
        <v>8</v>
      </c>
      <c r="AE28" s="3">
        <v>15.75</v>
      </c>
      <c r="AF28" s="3">
        <v>14.4</v>
      </c>
      <c r="AG28" s="3">
        <v>5</v>
      </c>
      <c r="AH28" s="3">
        <v>12</v>
      </c>
      <c r="AI28" s="3">
        <v>5</v>
      </c>
      <c r="AJ28" s="3">
        <v>10</v>
      </c>
      <c r="AK28" s="3">
        <v>85.15</v>
      </c>
      <c r="AL28" s="3">
        <v>216.15</v>
      </c>
      <c r="AM28" s="4">
        <f t="shared" si="2"/>
        <v>0.68619047619047624</v>
      </c>
      <c r="AN28" s="4">
        <f t="shared" si="3"/>
        <v>0.97000000000000008</v>
      </c>
      <c r="AO28" s="4">
        <f t="shared" si="4"/>
        <v>0.61224489795918369</v>
      </c>
      <c r="AP28" s="4">
        <f t="shared" si="5"/>
        <v>0.62195121951219512</v>
      </c>
      <c r="AQ28" s="4">
        <f t="shared" si="6"/>
        <v>0.68669354838709684</v>
      </c>
    </row>
    <row r="29" spans="1:43" ht="13.5" customHeight="1" x14ac:dyDescent="0.25">
      <c r="A29" s="1" t="s">
        <v>42</v>
      </c>
      <c r="B29" s="1" t="s">
        <v>77</v>
      </c>
      <c r="C29" s="1">
        <v>8</v>
      </c>
      <c r="D29" s="1" t="s">
        <v>44</v>
      </c>
      <c r="E29" s="1" t="s">
        <v>54</v>
      </c>
      <c r="F29" s="1">
        <v>630</v>
      </c>
      <c r="G29" s="2">
        <v>8.1999999999999993</v>
      </c>
      <c r="H29" s="1">
        <v>4</v>
      </c>
      <c r="I29" s="1">
        <v>4</v>
      </c>
      <c r="J29" s="1">
        <v>2</v>
      </c>
      <c r="K29" s="1">
        <v>40</v>
      </c>
      <c r="L29" s="2">
        <f t="shared" si="0"/>
        <v>58.2</v>
      </c>
      <c r="M29" s="1">
        <v>4</v>
      </c>
      <c r="N29" s="1">
        <v>4</v>
      </c>
      <c r="O29" s="1">
        <v>14</v>
      </c>
      <c r="P29" s="1">
        <v>6</v>
      </c>
      <c r="Q29" s="1">
        <v>0</v>
      </c>
      <c r="R29" s="1">
        <v>0</v>
      </c>
      <c r="S29" s="1">
        <v>28</v>
      </c>
      <c r="T29" s="1">
        <v>10</v>
      </c>
      <c r="U29" s="1">
        <v>10</v>
      </c>
      <c r="V29" s="1"/>
      <c r="W29" s="1">
        <v>4</v>
      </c>
      <c r="X29" s="1">
        <v>32.333333333299997</v>
      </c>
      <c r="Y29" s="1">
        <v>2</v>
      </c>
      <c r="Z29" s="3">
        <f t="shared" si="1"/>
        <v>58.333333333299997</v>
      </c>
      <c r="AA29" s="1">
        <v>14</v>
      </c>
      <c r="AB29" s="1">
        <v>3</v>
      </c>
      <c r="AC29" s="1">
        <v>4</v>
      </c>
      <c r="AD29" s="1">
        <v>4</v>
      </c>
      <c r="AE29" s="3">
        <v>16.25</v>
      </c>
      <c r="AF29" s="3">
        <v>11.6</v>
      </c>
      <c r="AG29" s="3">
        <v>5</v>
      </c>
      <c r="AH29" s="3">
        <v>10</v>
      </c>
      <c r="AI29" s="3">
        <v>5</v>
      </c>
      <c r="AJ29" s="3">
        <v>10</v>
      </c>
      <c r="AK29" s="3">
        <v>78.849999999999994</v>
      </c>
      <c r="AL29" s="3">
        <v>213.18333333300001</v>
      </c>
      <c r="AM29" s="4">
        <f t="shared" si="2"/>
        <v>0.67677248677142865</v>
      </c>
      <c r="AN29" s="4">
        <f t="shared" si="3"/>
        <v>0.97000000000000008</v>
      </c>
      <c r="AO29" s="4">
        <f t="shared" si="4"/>
        <v>0.5714285714285714</v>
      </c>
      <c r="AP29" s="4">
        <f t="shared" si="5"/>
        <v>0.71138211382073169</v>
      </c>
      <c r="AQ29" s="4">
        <f t="shared" si="6"/>
        <v>0.63588709677419353</v>
      </c>
    </row>
    <row r="30" spans="1:43" ht="13.5" customHeight="1" x14ac:dyDescent="0.25">
      <c r="A30" s="1" t="s">
        <v>42</v>
      </c>
      <c r="B30" s="1" t="s">
        <v>78</v>
      </c>
      <c r="C30" s="1">
        <v>74</v>
      </c>
      <c r="D30" s="1" t="s">
        <v>44</v>
      </c>
      <c r="E30" s="1" t="s">
        <v>45</v>
      </c>
      <c r="F30" s="1">
        <v>590</v>
      </c>
      <c r="G30" s="1">
        <v>8.1999999999999993</v>
      </c>
      <c r="H30" s="1">
        <v>4</v>
      </c>
      <c r="I30" s="1">
        <v>4</v>
      </c>
      <c r="J30" s="1">
        <v>2</v>
      </c>
      <c r="K30" s="1">
        <v>39.5</v>
      </c>
      <c r="L30" s="1">
        <v>49.5</v>
      </c>
      <c r="M30" s="1">
        <v>3.25</v>
      </c>
      <c r="N30" s="1">
        <v>4</v>
      </c>
      <c r="O30" s="1">
        <v>12</v>
      </c>
      <c r="P30" s="1">
        <v>3.25</v>
      </c>
      <c r="Q30" s="1">
        <v>0</v>
      </c>
      <c r="R30" s="1">
        <v>2</v>
      </c>
      <c r="S30" s="1">
        <v>24.5</v>
      </c>
      <c r="T30" s="1">
        <v>10</v>
      </c>
      <c r="U30" s="1">
        <v>10</v>
      </c>
      <c r="V30" s="1"/>
      <c r="W30" s="1">
        <v>4</v>
      </c>
      <c r="X30" s="1">
        <v>0</v>
      </c>
      <c r="Y30" s="1">
        <v>2</v>
      </c>
      <c r="Z30" s="1">
        <v>24</v>
      </c>
      <c r="AA30" s="1">
        <v>13</v>
      </c>
      <c r="AB30" s="1">
        <v>6</v>
      </c>
      <c r="AC30" s="1">
        <v>4</v>
      </c>
      <c r="AD30" s="1">
        <v>6</v>
      </c>
      <c r="AE30" s="1">
        <v>10.75</v>
      </c>
      <c r="AF30" s="1">
        <v>4</v>
      </c>
      <c r="AG30" s="1">
        <v>5</v>
      </c>
      <c r="AH30" s="1">
        <v>12</v>
      </c>
      <c r="AI30" s="1">
        <v>7</v>
      </c>
      <c r="AJ30" s="1">
        <v>10</v>
      </c>
      <c r="AK30" s="1">
        <v>71.75</v>
      </c>
      <c r="AL30" s="1">
        <v>169.75</v>
      </c>
      <c r="AM30" s="4">
        <f t="shared" si="2"/>
        <v>0.53888888888888886</v>
      </c>
      <c r="AN30" s="4">
        <f t="shared" si="3"/>
        <v>0.82499999999999996</v>
      </c>
      <c r="AO30" s="4">
        <f t="shared" si="4"/>
        <v>0.5</v>
      </c>
      <c r="AP30" s="4">
        <f t="shared" si="5"/>
        <v>0.29268292682926828</v>
      </c>
      <c r="AQ30" s="4">
        <f t="shared" si="6"/>
        <v>0.5786290322580645</v>
      </c>
    </row>
    <row r="31" spans="1:43" ht="13.5" customHeight="1" x14ac:dyDescent="0.25">
      <c r="A31" s="1" t="s">
        <v>42</v>
      </c>
      <c r="B31" s="1" t="s">
        <v>79</v>
      </c>
      <c r="C31" s="1">
        <v>6</v>
      </c>
      <c r="D31" s="1" t="s">
        <v>44</v>
      </c>
      <c r="E31" s="1" t="s">
        <v>52</v>
      </c>
      <c r="F31" s="1">
        <v>547</v>
      </c>
      <c r="G31" s="2">
        <v>7.8</v>
      </c>
      <c r="H31" s="1">
        <v>4</v>
      </c>
      <c r="I31" s="1">
        <v>4</v>
      </c>
      <c r="J31" s="1">
        <v>2</v>
      </c>
      <c r="K31" s="1">
        <v>40</v>
      </c>
      <c r="L31" s="2">
        <f>G31+H31+I31+J31+K31</f>
        <v>57.8</v>
      </c>
      <c r="M31" s="1">
        <v>2.75</v>
      </c>
      <c r="N31" s="1">
        <v>4</v>
      </c>
      <c r="O31" s="1">
        <v>11</v>
      </c>
      <c r="P31" s="1">
        <v>4.75</v>
      </c>
      <c r="Q31" s="1">
        <v>0</v>
      </c>
      <c r="R31" s="1">
        <v>0</v>
      </c>
      <c r="S31" s="1">
        <v>22.5</v>
      </c>
      <c r="T31" s="1">
        <v>5</v>
      </c>
      <c r="U31" s="1">
        <v>10</v>
      </c>
      <c r="V31" s="1"/>
      <c r="W31" s="1">
        <v>4</v>
      </c>
      <c r="X31" s="1">
        <v>49.666666666700003</v>
      </c>
      <c r="Y31" s="1">
        <v>2</v>
      </c>
      <c r="Z31" s="3">
        <f>T31+U31+V31+W31+X31+Y31</f>
        <v>70.666666666699996</v>
      </c>
      <c r="AA31" s="1">
        <v>5.5</v>
      </c>
      <c r="AB31" s="1">
        <v>5</v>
      </c>
      <c r="AC31" s="1">
        <v>5</v>
      </c>
      <c r="AD31" s="1">
        <v>7</v>
      </c>
      <c r="AE31" s="3">
        <v>12.25</v>
      </c>
      <c r="AF31" s="3">
        <v>11.6</v>
      </c>
      <c r="AG31" s="3">
        <v>5</v>
      </c>
      <c r="AH31" s="3">
        <v>12</v>
      </c>
      <c r="AI31" s="3">
        <v>0</v>
      </c>
      <c r="AJ31" s="3">
        <v>8</v>
      </c>
      <c r="AK31" s="3">
        <v>64.349999999999994</v>
      </c>
      <c r="AL31" s="3">
        <v>205.51666666700001</v>
      </c>
      <c r="AM31" s="4">
        <f t="shared" si="2"/>
        <v>0.65243386243492063</v>
      </c>
      <c r="AN31" s="4">
        <f t="shared" si="3"/>
        <v>0.96333333333333326</v>
      </c>
      <c r="AO31" s="4">
        <f t="shared" si="4"/>
        <v>0.45918367346938777</v>
      </c>
      <c r="AP31" s="4">
        <f t="shared" si="5"/>
        <v>0.86178861788658534</v>
      </c>
      <c r="AQ31" s="4">
        <f t="shared" si="6"/>
        <v>0.51895161290322578</v>
      </c>
    </row>
    <row r="32" spans="1:43" ht="13.5" customHeight="1" x14ac:dyDescent="0.25">
      <c r="A32" s="1" t="s">
        <v>80</v>
      </c>
      <c r="B32" s="1" t="s">
        <v>81</v>
      </c>
      <c r="C32" s="1">
        <v>48</v>
      </c>
      <c r="D32" s="1" t="s">
        <v>44</v>
      </c>
      <c r="E32" s="1" t="s">
        <v>82</v>
      </c>
      <c r="F32" s="5">
        <v>2680</v>
      </c>
      <c r="G32" s="5">
        <v>8</v>
      </c>
      <c r="H32" s="1">
        <v>4</v>
      </c>
      <c r="I32" s="1">
        <v>4</v>
      </c>
      <c r="J32" s="1">
        <v>2</v>
      </c>
      <c r="K32" s="1">
        <v>39.5</v>
      </c>
      <c r="L32" s="2">
        <f t="shared" ref="L32:L42" si="7">G32+H32+I32+J32+K32</f>
        <v>57.5</v>
      </c>
      <c r="M32" s="1">
        <v>3.25</v>
      </c>
      <c r="N32" s="1">
        <v>4</v>
      </c>
      <c r="O32" s="1">
        <v>7</v>
      </c>
      <c r="P32" s="1">
        <v>5.25</v>
      </c>
      <c r="Q32" s="1">
        <v>0</v>
      </c>
      <c r="R32" s="1">
        <v>2</v>
      </c>
      <c r="S32" s="1">
        <v>21.5</v>
      </c>
      <c r="T32" s="1">
        <v>0</v>
      </c>
      <c r="U32" s="1">
        <v>0</v>
      </c>
      <c r="V32" s="1"/>
      <c r="W32" s="1">
        <v>2</v>
      </c>
      <c r="X32" s="1">
        <v>48.333333333299997</v>
      </c>
      <c r="Y32" s="1">
        <v>0</v>
      </c>
      <c r="Z32" s="3">
        <f t="shared" ref="Z32:Z42" si="8">T32+U32+V32+W32+X32+Y32</f>
        <v>50.333333333299997</v>
      </c>
      <c r="AA32" s="1">
        <v>10.5</v>
      </c>
      <c r="AB32" s="1">
        <v>6</v>
      </c>
      <c r="AC32" s="1">
        <v>5</v>
      </c>
      <c r="AD32" s="1">
        <v>6</v>
      </c>
      <c r="AE32" s="3">
        <v>11</v>
      </c>
      <c r="AF32" s="3">
        <v>10.4</v>
      </c>
      <c r="AG32" s="3">
        <v>5</v>
      </c>
      <c r="AH32" s="3">
        <v>12</v>
      </c>
      <c r="AI32" s="3">
        <v>5</v>
      </c>
      <c r="AJ32" s="3">
        <v>8</v>
      </c>
      <c r="AK32" s="3">
        <v>72.900000000000006</v>
      </c>
      <c r="AL32" s="3">
        <v>194.23333333299999</v>
      </c>
      <c r="AM32" s="4">
        <f t="shared" ref="AM32:AM42" si="9">AL32/325</f>
        <v>0.59764102563999999</v>
      </c>
      <c r="AN32" s="4">
        <f t="shared" ref="AN32:AN42" si="10">L32/60</f>
        <v>0.95833333333333337</v>
      </c>
      <c r="AO32" s="4">
        <f t="shared" ref="AO32:AO42" si="11">S32/49</f>
        <v>0.43877551020408162</v>
      </c>
      <c r="AP32" s="4">
        <f t="shared" ref="AP32:AP42" si="12">Z32/92</f>
        <v>0.54710144927499993</v>
      </c>
      <c r="AQ32" s="4">
        <f t="shared" ref="AQ32:AQ42" si="13">AK32/124</f>
        <v>0.58790322580645171</v>
      </c>
    </row>
    <row r="33" spans="1:43" ht="13.5" customHeight="1" x14ac:dyDescent="0.25">
      <c r="A33" s="1" t="s">
        <v>80</v>
      </c>
      <c r="B33" s="1" t="s">
        <v>83</v>
      </c>
      <c r="C33" s="1">
        <v>48</v>
      </c>
      <c r="D33" s="1" t="s">
        <v>44</v>
      </c>
      <c r="E33" s="1" t="s">
        <v>82</v>
      </c>
      <c r="F33" s="5">
        <v>2700</v>
      </c>
      <c r="G33" s="5">
        <v>8</v>
      </c>
      <c r="H33" s="1">
        <v>4</v>
      </c>
      <c r="I33" s="1">
        <v>4</v>
      </c>
      <c r="J33" s="1">
        <v>2</v>
      </c>
      <c r="K33" s="1">
        <v>40</v>
      </c>
      <c r="L33" s="2">
        <f t="shared" si="7"/>
        <v>58</v>
      </c>
      <c r="M33" s="1">
        <v>3.75</v>
      </c>
      <c r="N33" s="1">
        <v>4</v>
      </c>
      <c r="O33" s="1">
        <v>7</v>
      </c>
      <c r="P33" s="1">
        <v>5.75</v>
      </c>
      <c r="Q33" s="1">
        <v>0</v>
      </c>
      <c r="R33" s="1">
        <v>2</v>
      </c>
      <c r="S33" s="1">
        <v>22.5</v>
      </c>
      <c r="T33" s="1">
        <v>0</v>
      </c>
      <c r="U33" s="1">
        <v>10</v>
      </c>
      <c r="V33" s="1">
        <v>0.7</v>
      </c>
      <c r="W33" s="1">
        <v>2</v>
      </c>
      <c r="X33" s="1">
        <v>44.333333333299997</v>
      </c>
      <c r="Y33" s="1">
        <v>2</v>
      </c>
      <c r="Z33" s="3">
        <f t="shared" si="8"/>
        <v>59.033333333299993</v>
      </c>
      <c r="AA33" s="1">
        <v>13</v>
      </c>
      <c r="AB33" s="1">
        <v>7</v>
      </c>
      <c r="AC33" s="1">
        <v>2</v>
      </c>
      <c r="AD33" s="1">
        <v>7</v>
      </c>
      <c r="AE33" s="3">
        <v>16.5</v>
      </c>
      <c r="AF33" s="3">
        <v>11.2</v>
      </c>
      <c r="AG33" s="3">
        <v>0</v>
      </c>
      <c r="AH33" s="3">
        <v>12</v>
      </c>
      <c r="AI33" s="3">
        <v>5</v>
      </c>
      <c r="AJ33" s="3">
        <v>8</v>
      </c>
      <c r="AK33" s="3">
        <v>74.7</v>
      </c>
      <c r="AL33" s="3">
        <v>203.533333333</v>
      </c>
      <c r="AM33" s="4">
        <f t="shared" si="9"/>
        <v>0.62625641025538459</v>
      </c>
      <c r="AN33" s="4">
        <f t="shared" si="10"/>
        <v>0.96666666666666667</v>
      </c>
      <c r="AO33" s="4">
        <f t="shared" si="11"/>
        <v>0.45918367346938777</v>
      </c>
      <c r="AP33" s="4">
        <f t="shared" si="12"/>
        <v>0.64166666666630423</v>
      </c>
      <c r="AQ33" s="4">
        <f t="shared" si="13"/>
        <v>0.60241935483870968</v>
      </c>
    </row>
    <row r="34" spans="1:43" ht="13.5" customHeight="1" x14ac:dyDescent="0.25">
      <c r="A34" s="1" t="s">
        <v>80</v>
      </c>
      <c r="B34" s="1" t="s">
        <v>84</v>
      </c>
      <c r="C34" s="1">
        <v>48</v>
      </c>
      <c r="D34" s="1" t="s">
        <v>44</v>
      </c>
      <c r="E34" s="1" t="s">
        <v>85</v>
      </c>
      <c r="F34" s="5">
        <v>2600</v>
      </c>
      <c r="G34" s="5">
        <v>9</v>
      </c>
      <c r="H34" s="1">
        <v>4</v>
      </c>
      <c r="I34" s="1">
        <v>4</v>
      </c>
      <c r="J34" s="1">
        <v>2</v>
      </c>
      <c r="K34" s="1">
        <v>38</v>
      </c>
      <c r="L34" s="2">
        <f t="shared" si="7"/>
        <v>57</v>
      </c>
      <c r="M34" s="1">
        <v>4</v>
      </c>
      <c r="N34" s="1">
        <v>2</v>
      </c>
      <c r="O34" s="1">
        <v>7</v>
      </c>
      <c r="P34" s="1">
        <v>4</v>
      </c>
      <c r="Q34" s="1">
        <v>0</v>
      </c>
      <c r="R34" s="1">
        <v>2</v>
      </c>
      <c r="S34" s="1">
        <v>19</v>
      </c>
      <c r="T34" s="1">
        <v>5</v>
      </c>
      <c r="U34" s="1">
        <v>10</v>
      </c>
      <c r="V34" s="1">
        <v>3.5</v>
      </c>
      <c r="W34" s="1">
        <v>2</v>
      </c>
      <c r="X34" s="1">
        <v>46.666666666700003</v>
      </c>
      <c r="Y34" s="1">
        <v>2</v>
      </c>
      <c r="Z34" s="3">
        <f t="shared" si="8"/>
        <v>69.166666666699996</v>
      </c>
      <c r="AA34" s="1">
        <v>13</v>
      </c>
      <c r="AB34" s="1">
        <v>7</v>
      </c>
      <c r="AC34" s="1">
        <v>5</v>
      </c>
      <c r="AD34" s="1">
        <v>6</v>
      </c>
      <c r="AE34" s="3">
        <v>15.5</v>
      </c>
      <c r="AF34" s="3">
        <v>8</v>
      </c>
      <c r="AG34" s="3">
        <v>5</v>
      </c>
      <c r="AH34" s="3">
        <v>11</v>
      </c>
      <c r="AI34" s="3">
        <v>2</v>
      </c>
      <c r="AJ34" s="3">
        <v>6</v>
      </c>
      <c r="AK34" s="3">
        <v>72.5</v>
      </c>
      <c r="AL34" s="3">
        <v>203.16666666699999</v>
      </c>
      <c r="AM34" s="4">
        <f t="shared" si="9"/>
        <v>0.62512820512923073</v>
      </c>
      <c r="AN34" s="4">
        <f t="shared" si="10"/>
        <v>0.95</v>
      </c>
      <c r="AO34" s="4">
        <f t="shared" si="11"/>
        <v>0.38775510204081631</v>
      </c>
      <c r="AP34" s="4">
        <f t="shared" si="12"/>
        <v>0.75181159420326082</v>
      </c>
      <c r="AQ34" s="4">
        <f t="shared" si="13"/>
        <v>0.58467741935483875</v>
      </c>
    </row>
    <row r="35" spans="1:43" ht="13.5" customHeight="1" x14ac:dyDescent="0.25">
      <c r="A35" s="1" t="s">
        <v>80</v>
      </c>
      <c r="B35" s="1" t="s">
        <v>86</v>
      </c>
      <c r="C35" s="1">
        <v>41</v>
      </c>
      <c r="D35" s="1" t="s">
        <v>44</v>
      </c>
      <c r="E35" s="1" t="s">
        <v>85</v>
      </c>
      <c r="F35" s="5">
        <v>2200</v>
      </c>
      <c r="G35" s="5">
        <v>8</v>
      </c>
      <c r="H35" s="1">
        <v>4</v>
      </c>
      <c r="I35" s="1">
        <v>4</v>
      </c>
      <c r="J35" s="1">
        <v>2</v>
      </c>
      <c r="K35" s="1">
        <v>40</v>
      </c>
      <c r="L35" s="2">
        <f t="shared" si="7"/>
        <v>58</v>
      </c>
      <c r="M35" s="1">
        <v>4</v>
      </c>
      <c r="N35" s="1">
        <v>4</v>
      </c>
      <c r="O35" s="1">
        <v>6</v>
      </c>
      <c r="P35" s="1">
        <v>6</v>
      </c>
      <c r="Q35" s="1">
        <v>0</v>
      </c>
      <c r="R35" s="1">
        <v>2</v>
      </c>
      <c r="S35" s="1">
        <v>22</v>
      </c>
      <c r="T35" s="1">
        <v>5</v>
      </c>
      <c r="U35" s="1">
        <v>10</v>
      </c>
      <c r="V35" s="1">
        <v>0.5</v>
      </c>
      <c r="W35" s="1">
        <v>4</v>
      </c>
      <c r="X35" s="1">
        <v>44</v>
      </c>
      <c r="Y35" s="1">
        <v>2</v>
      </c>
      <c r="Z35" s="3">
        <f t="shared" si="8"/>
        <v>65.5</v>
      </c>
      <c r="AA35" s="1">
        <v>8.5</v>
      </c>
      <c r="AB35" s="1">
        <v>6</v>
      </c>
      <c r="AC35" s="1">
        <v>5</v>
      </c>
      <c r="AD35" s="1">
        <v>7</v>
      </c>
      <c r="AE35" s="3">
        <v>15</v>
      </c>
      <c r="AF35" s="3">
        <v>10</v>
      </c>
      <c r="AG35" s="3">
        <v>5</v>
      </c>
      <c r="AH35" s="3">
        <v>10</v>
      </c>
      <c r="AI35" s="3">
        <v>7</v>
      </c>
      <c r="AJ35" s="3">
        <v>8</v>
      </c>
      <c r="AK35" s="3">
        <v>74.5</v>
      </c>
      <c r="AL35" s="3">
        <v>209.5</v>
      </c>
      <c r="AM35" s="4">
        <f t="shared" si="9"/>
        <v>0.64461538461538459</v>
      </c>
      <c r="AN35" s="4">
        <f t="shared" si="10"/>
        <v>0.96666666666666667</v>
      </c>
      <c r="AO35" s="4">
        <f t="shared" si="11"/>
        <v>0.44897959183673469</v>
      </c>
      <c r="AP35" s="4">
        <f t="shared" si="12"/>
        <v>0.71195652173913049</v>
      </c>
      <c r="AQ35" s="4">
        <f t="shared" si="13"/>
        <v>0.60080645161290325</v>
      </c>
    </row>
    <row r="36" spans="1:43" ht="13.5" customHeight="1" x14ac:dyDescent="0.25">
      <c r="A36" s="1" t="s">
        <v>80</v>
      </c>
      <c r="B36" s="1" t="s">
        <v>87</v>
      </c>
      <c r="C36" s="1">
        <v>27</v>
      </c>
      <c r="D36" s="1" t="s">
        <v>44</v>
      </c>
      <c r="E36" s="1" t="s">
        <v>85</v>
      </c>
      <c r="F36" s="5">
        <v>4000</v>
      </c>
      <c r="G36" s="5">
        <v>8</v>
      </c>
      <c r="H36" s="1">
        <v>4</v>
      </c>
      <c r="I36" s="1">
        <v>4</v>
      </c>
      <c r="J36" s="1">
        <v>2</v>
      </c>
      <c r="K36" s="1">
        <v>36</v>
      </c>
      <c r="L36" s="2">
        <f t="shared" si="7"/>
        <v>54</v>
      </c>
      <c r="M36" s="1">
        <v>4</v>
      </c>
      <c r="N36" s="1">
        <v>4</v>
      </c>
      <c r="O36" s="1">
        <v>8</v>
      </c>
      <c r="P36" s="1">
        <v>6</v>
      </c>
      <c r="Q36" s="1">
        <v>0</v>
      </c>
      <c r="R36" s="1">
        <v>2</v>
      </c>
      <c r="S36" s="1">
        <v>24</v>
      </c>
      <c r="T36" s="1">
        <v>0</v>
      </c>
      <c r="U36" s="1">
        <v>0</v>
      </c>
      <c r="V36" s="1">
        <v>0.6</v>
      </c>
      <c r="W36" s="1">
        <v>4</v>
      </c>
      <c r="X36" s="1">
        <v>48.333333333299997</v>
      </c>
      <c r="Y36" s="1">
        <v>2</v>
      </c>
      <c r="Z36" s="3">
        <f t="shared" si="8"/>
        <v>54.933333333299998</v>
      </c>
      <c r="AA36" s="1">
        <v>12</v>
      </c>
      <c r="AB36" s="1">
        <v>6</v>
      </c>
      <c r="AC36" s="1">
        <v>6</v>
      </c>
      <c r="AD36" s="1">
        <v>7</v>
      </c>
      <c r="AE36" s="3">
        <v>14.25</v>
      </c>
      <c r="AF36" s="3">
        <v>10</v>
      </c>
      <c r="AG36" s="3">
        <v>5</v>
      </c>
      <c r="AH36" s="3">
        <v>10</v>
      </c>
      <c r="AI36" s="3">
        <v>0</v>
      </c>
      <c r="AJ36" s="3">
        <v>8</v>
      </c>
      <c r="AK36" s="3">
        <v>71.25</v>
      </c>
      <c r="AL36" s="3">
        <v>193.58333333300001</v>
      </c>
      <c r="AM36" s="4">
        <f t="shared" si="9"/>
        <v>0.59564102563999999</v>
      </c>
      <c r="AN36" s="4">
        <f t="shared" si="10"/>
        <v>0.9</v>
      </c>
      <c r="AO36" s="4">
        <f t="shared" si="11"/>
        <v>0.48979591836734693</v>
      </c>
      <c r="AP36" s="4">
        <f t="shared" si="12"/>
        <v>0.59710144927499997</v>
      </c>
      <c r="AQ36" s="4">
        <f t="shared" si="13"/>
        <v>0.57459677419354838</v>
      </c>
    </row>
    <row r="37" spans="1:43" ht="13.5" customHeight="1" x14ac:dyDescent="0.25">
      <c r="A37" s="1" t="s">
        <v>80</v>
      </c>
      <c r="B37" s="1" t="s">
        <v>88</v>
      </c>
      <c r="C37" s="1">
        <v>29</v>
      </c>
      <c r="D37" s="1" t="s">
        <v>44</v>
      </c>
      <c r="E37" s="1" t="s">
        <v>82</v>
      </c>
      <c r="F37" s="5">
        <v>3400</v>
      </c>
      <c r="G37" s="5">
        <v>8</v>
      </c>
      <c r="H37" s="1">
        <v>4</v>
      </c>
      <c r="I37" s="1">
        <v>4</v>
      </c>
      <c r="J37" s="1">
        <v>2</v>
      </c>
      <c r="K37" s="1">
        <v>40</v>
      </c>
      <c r="L37" s="2">
        <f t="shared" si="7"/>
        <v>58</v>
      </c>
      <c r="M37" s="1">
        <v>4</v>
      </c>
      <c r="N37" s="1">
        <v>4</v>
      </c>
      <c r="O37" s="1">
        <v>9</v>
      </c>
      <c r="P37" s="1">
        <v>6</v>
      </c>
      <c r="Q37" s="1">
        <v>2</v>
      </c>
      <c r="R37" s="1">
        <v>2</v>
      </c>
      <c r="S37" s="1">
        <v>27</v>
      </c>
      <c r="T37" s="1">
        <v>0</v>
      </c>
      <c r="U37" s="1">
        <v>10</v>
      </c>
      <c r="V37" s="1"/>
      <c r="W37" s="1">
        <v>2</v>
      </c>
      <c r="X37" s="1">
        <v>48</v>
      </c>
      <c r="Y37" s="1">
        <v>0</v>
      </c>
      <c r="Z37" s="3">
        <f t="shared" si="8"/>
        <v>60</v>
      </c>
      <c r="AA37" s="1">
        <v>24</v>
      </c>
      <c r="AB37" s="1">
        <v>6</v>
      </c>
      <c r="AC37" s="1">
        <v>5</v>
      </c>
      <c r="AD37" s="1">
        <v>8</v>
      </c>
      <c r="AE37" s="3">
        <v>17.25</v>
      </c>
      <c r="AF37" s="3">
        <v>11.6</v>
      </c>
      <c r="AG37" s="3">
        <v>5</v>
      </c>
      <c r="AH37" s="3">
        <v>12</v>
      </c>
      <c r="AI37" s="3">
        <v>0</v>
      </c>
      <c r="AJ37" s="3">
        <v>10</v>
      </c>
      <c r="AK37" s="3">
        <v>90.85</v>
      </c>
      <c r="AL37" s="3">
        <v>227.85</v>
      </c>
      <c r="AM37" s="4">
        <f t="shared" si="9"/>
        <v>0.70107692307692304</v>
      </c>
      <c r="AN37" s="4">
        <f t="shared" si="10"/>
        <v>0.96666666666666667</v>
      </c>
      <c r="AO37" s="4">
        <f t="shared" si="11"/>
        <v>0.55102040816326525</v>
      </c>
      <c r="AP37" s="4">
        <f t="shared" si="12"/>
        <v>0.65217391304347827</v>
      </c>
      <c r="AQ37" s="4">
        <f t="shared" si="13"/>
        <v>0.73266129032258065</v>
      </c>
    </row>
    <row r="38" spans="1:43" ht="13.5" customHeight="1" x14ac:dyDescent="0.25">
      <c r="A38" s="1" t="s">
        <v>80</v>
      </c>
      <c r="B38" s="1" t="s">
        <v>89</v>
      </c>
      <c r="C38" s="1">
        <v>26</v>
      </c>
      <c r="D38" s="1" t="s">
        <v>44</v>
      </c>
      <c r="E38" s="1" t="s">
        <v>82</v>
      </c>
      <c r="F38" s="5">
        <v>1100</v>
      </c>
      <c r="G38" s="5">
        <v>7</v>
      </c>
      <c r="H38" s="1">
        <v>4</v>
      </c>
      <c r="I38" s="1">
        <v>4</v>
      </c>
      <c r="J38" s="1">
        <v>2</v>
      </c>
      <c r="K38" s="1">
        <v>40</v>
      </c>
      <c r="L38" s="2">
        <f t="shared" si="7"/>
        <v>57</v>
      </c>
      <c r="M38" s="1">
        <v>4</v>
      </c>
      <c r="N38" s="1">
        <v>4</v>
      </c>
      <c r="O38" s="1">
        <v>7</v>
      </c>
      <c r="P38" s="1">
        <v>6</v>
      </c>
      <c r="Q38" s="1">
        <v>2</v>
      </c>
      <c r="R38" s="1">
        <v>2</v>
      </c>
      <c r="S38" s="1">
        <v>25</v>
      </c>
      <c r="T38" s="1">
        <v>5</v>
      </c>
      <c r="U38" s="1">
        <v>10</v>
      </c>
      <c r="V38" s="1">
        <v>-3.5</v>
      </c>
      <c r="W38" s="1">
        <v>2</v>
      </c>
      <c r="X38" s="1">
        <v>50.666666666700003</v>
      </c>
      <c r="Y38" s="1">
        <v>0</v>
      </c>
      <c r="Z38" s="3">
        <f t="shared" si="8"/>
        <v>64.166666666699996</v>
      </c>
      <c r="AA38" s="1">
        <v>13</v>
      </c>
      <c r="AB38" s="1">
        <v>6</v>
      </c>
      <c r="AC38" s="1">
        <v>6</v>
      </c>
      <c r="AD38" s="1">
        <v>8</v>
      </c>
      <c r="AE38" s="3">
        <v>17</v>
      </c>
      <c r="AF38" s="3">
        <v>10.8</v>
      </c>
      <c r="AG38" s="3">
        <v>5</v>
      </c>
      <c r="AH38" s="3">
        <v>12</v>
      </c>
      <c r="AI38" s="3">
        <v>7</v>
      </c>
      <c r="AJ38" s="3">
        <v>10</v>
      </c>
      <c r="AK38" s="3">
        <v>86.8</v>
      </c>
      <c r="AL38" s="3">
        <v>229.466666667</v>
      </c>
      <c r="AM38" s="4">
        <f t="shared" si="9"/>
        <v>0.70605128205230772</v>
      </c>
      <c r="AN38" s="4">
        <f t="shared" si="10"/>
        <v>0.95</v>
      </c>
      <c r="AO38" s="4">
        <f t="shared" si="11"/>
        <v>0.51020408163265307</v>
      </c>
      <c r="AP38" s="4">
        <f t="shared" si="12"/>
        <v>0.69746376811630428</v>
      </c>
      <c r="AQ38" s="4">
        <f t="shared" si="13"/>
        <v>0.7</v>
      </c>
    </row>
    <row r="39" spans="1:43" ht="13.5" customHeight="1" x14ac:dyDescent="0.25">
      <c r="A39" s="1" t="s">
        <v>80</v>
      </c>
      <c r="B39" s="1" t="s">
        <v>90</v>
      </c>
      <c r="C39" s="1">
        <v>19</v>
      </c>
      <c r="D39" s="1" t="s">
        <v>44</v>
      </c>
      <c r="E39" s="1" t="s">
        <v>85</v>
      </c>
      <c r="F39" s="5">
        <v>1200</v>
      </c>
      <c r="G39" s="5">
        <v>8</v>
      </c>
      <c r="H39" s="1">
        <v>4</v>
      </c>
      <c r="I39" s="1">
        <v>4</v>
      </c>
      <c r="J39" s="1">
        <v>2</v>
      </c>
      <c r="K39" s="1">
        <v>40</v>
      </c>
      <c r="L39" s="2">
        <f t="shared" si="7"/>
        <v>58</v>
      </c>
      <c r="M39" s="1">
        <v>4</v>
      </c>
      <c r="N39" s="1">
        <v>4</v>
      </c>
      <c r="O39" s="1">
        <v>8</v>
      </c>
      <c r="P39" s="1">
        <v>6</v>
      </c>
      <c r="Q39" s="1">
        <v>0</v>
      </c>
      <c r="R39" s="1">
        <v>2</v>
      </c>
      <c r="S39" s="1">
        <v>24</v>
      </c>
      <c r="T39" s="1">
        <v>5</v>
      </c>
      <c r="U39" s="1">
        <v>10</v>
      </c>
      <c r="V39" s="1">
        <v>5.8</v>
      </c>
      <c r="W39" s="1">
        <v>4</v>
      </c>
      <c r="X39" s="1">
        <v>51.666666666700003</v>
      </c>
      <c r="Y39" s="1">
        <v>2</v>
      </c>
      <c r="Z39" s="3">
        <f t="shared" si="8"/>
        <v>78.466666666700007</v>
      </c>
      <c r="AA39" s="1">
        <v>9</v>
      </c>
      <c r="AB39" s="1">
        <v>7</v>
      </c>
      <c r="AC39" s="1">
        <v>5</v>
      </c>
      <c r="AD39" s="1">
        <v>7</v>
      </c>
      <c r="AE39" s="3">
        <v>13.5</v>
      </c>
      <c r="AF39" s="3">
        <v>10</v>
      </c>
      <c r="AG39" s="3">
        <v>5</v>
      </c>
      <c r="AH39" s="3">
        <v>10</v>
      </c>
      <c r="AI39" s="3">
        <v>0</v>
      </c>
      <c r="AJ39" s="3">
        <v>10</v>
      </c>
      <c r="AK39" s="3">
        <v>69.5</v>
      </c>
      <c r="AL39" s="3">
        <v>214.16666666699999</v>
      </c>
      <c r="AM39" s="4">
        <f t="shared" si="9"/>
        <v>0.65897435897538459</v>
      </c>
      <c r="AN39" s="4">
        <f t="shared" si="10"/>
        <v>0.96666666666666667</v>
      </c>
      <c r="AO39" s="4">
        <f t="shared" si="11"/>
        <v>0.48979591836734693</v>
      </c>
      <c r="AP39" s="4">
        <f t="shared" si="12"/>
        <v>0.85289855072500009</v>
      </c>
      <c r="AQ39" s="4">
        <f t="shared" si="13"/>
        <v>0.56048387096774188</v>
      </c>
    </row>
    <row r="40" spans="1:43" ht="13.5" customHeight="1" x14ac:dyDescent="0.25">
      <c r="A40" s="1" t="s">
        <v>80</v>
      </c>
      <c r="B40" s="1" t="s">
        <v>91</v>
      </c>
      <c r="C40" s="1">
        <v>30</v>
      </c>
      <c r="D40" s="1" t="s">
        <v>44</v>
      </c>
      <c r="E40" s="1" t="s">
        <v>82</v>
      </c>
      <c r="F40" s="5">
        <v>2000</v>
      </c>
      <c r="G40" s="5">
        <v>7</v>
      </c>
      <c r="H40" s="1">
        <v>4</v>
      </c>
      <c r="I40" s="1">
        <v>4</v>
      </c>
      <c r="J40" s="1">
        <v>2</v>
      </c>
      <c r="K40" s="1">
        <v>30</v>
      </c>
      <c r="L40" s="2">
        <f t="shared" si="7"/>
        <v>47</v>
      </c>
      <c r="M40" s="1">
        <v>3.5</v>
      </c>
      <c r="N40" s="1">
        <v>4</v>
      </c>
      <c r="O40" s="1">
        <v>6</v>
      </c>
      <c r="P40" s="1">
        <v>5.5</v>
      </c>
      <c r="Q40" s="1">
        <v>0</v>
      </c>
      <c r="R40" s="1">
        <v>2</v>
      </c>
      <c r="S40" s="1">
        <v>21</v>
      </c>
      <c r="T40" s="1">
        <v>0</v>
      </c>
      <c r="U40" s="1">
        <v>10</v>
      </c>
      <c r="V40" s="1">
        <v>10</v>
      </c>
      <c r="W40" s="1">
        <v>0</v>
      </c>
      <c r="X40" s="1">
        <v>46.666666666700003</v>
      </c>
      <c r="Y40" s="1">
        <v>0</v>
      </c>
      <c r="Z40" s="3">
        <f t="shared" si="8"/>
        <v>66.666666666699996</v>
      </c>
      <c r="AA40" s="1">
        <v>14.5</v>
      </c>
      <c r="AB40" s="1">
        <v>3</v>
      </c>
      <c r="AC40" s="1">
        <v>5</v>
      </c>
      <c r="AD40" s="1">
        <v>7</v>
      </c>
      <c r="AE40" s="3">
        <v>12.25</v>
      </c>
      <c r="AF40" s="3">
        <v>7.6</v>
      </c>
      <c r="AG40" s="3">
        <v>5</v>
      </c>
      <c r="AH40" s="3">
        <v>8</v>
      </c>
      <c r="AI40" s="3">
        <v>5</v>
      </c>
      <c r="AJ40" s="3">
        <v>10</v>
      </c>
      <c r="AK40" s="3">
        <v>70.349999999999994</v>
      </c>
      <c r="AL40" s="3">
        <v>188.01666666700001</v>
      </c>
      <c r="AM40" s="4">
        <f t="shared" si="9"/>
        <v>0.57851282051384623</v>
      </c>
      <c r="AN40" s="4">
        <f t="shared" si="10"/>
        <v>0.78333333333333333</v>
      </c>
      <c r="AO40" s="4">
        <f t="shared" si="11"/>
        <v>0.42857142857142855</v>
      </c>
      <c r="AP40" s="4">
        <f t="shared" si="12"/>
        <v>0.72463768115978255</v>
      </c>
      <c r="AQ40" s="4">
        <f t="shared" si="13"/>
        <v>0.56733870967741928</v>
      </c>
    </row>
    <row r="41" spans="1:43" ht="13.5" customHeight="1" x14ac:dyDescent="0.25">
      <c r="A41" s="1" t="s">
        <v>80</v>
      </c>
      <c r="B41" s="1" t="s">
        <v>92</v>
      </c>
      <c r="C41" s="1">
        <v>14</v>
      </c>
      <c r="D41" s="1" t="s">
        <v>44</v>
      </c>
      <c r="E41" s="1" t="s">
        <v>85</v>
      </c>
      <c r="F41" s="5">
        <v>2100</v>
      </c>
      <c r="G41" s="5">
        <v>8</v>
      </c>
      <c r="H41" s="1">
        <v>4</v>
      </c>
      <c r="I41" s="1">
        <v>4</v>
      </c>
      <c r="J41" s="1">
        <v>2</v>
      </c>
      <c r="K41" s="1">
        <v>38</v>
      </c>
      <c r="L41" s="2">
        <f t="shared" si="7"/>
        <v>56</v>
      </c>
      <c r="M41" s="1">
        <v>4</v>
      </c>
      <c r="N41" s="1">
        <v>4</v>
      </c>
      <c r="O41" s="1">
        <v>8</v>
      </c>
      <c r="P41" s="1">
        <v>6</v>
      </c>
      <c r="Q41" s="1">
        <v>0</v>
      </c>
      <c r="R41" s="1">
        <v>2</v>
      </c>
      <c r="S41" s="1">
        <v>24</v>
      </c>
      <c r="T41" s="1">
        <v>5</v>
      </c>
      <c r="U41" s="1">
        <v>5</v>
      </c>
      <c r="V41" s="1">
        <v>3.3</v>
      </c>
      <c r="W41" s="1">
        <v>4</v>
      </c>
      <c r="X41" s="1">
        <v>16.333333333300001</v>
      </c>
      <c r="Y41" s="1">
        <v>2</v>
      </c>
      <c r="Z41" s="3">
        <f t="shared" si="8"/>
        <v>35.633333333300001</v>
      </c>
      <c r="AA41" s="1">
        <v>11.5</v>
      </c>
      <c r="AB41" s="1">
        <v>6</v>
      </c>
      <c r="AC41" s="1">
        <v>6</v>
      </c>
      <c r="AD41" s="1">
        <v>8</v>
      </c>
      <c r="AE41" s="3">
        <v>16.25</v>
      </c>
      <c r="AF41" s="3">
        <v>10</v>
      </c>
      <c r="AG41" s="3">
        <v>5</v>
      </c>
      <c r="AH41" s="3">
        <v>12</v>
      </c>
      <c r="AI41" s="3">
        <v>2</v>
      </c>
      <c r="AJ41" s="3">
        <v>10</v>
      </c>
      <c r="AK41" s="3">
        <v>78.75</v>
      </c>
      <c r="AL41" s="3">
        <v>181.08333333300001</v>
      </c>
      <c r="AM41" s="4">
        <f t="shared" si="9"/>
        <v>0.55717948717846155</v>
      </c>
      <c r="AN41" s="4">
        <f t="shared" si="10"/>
        <v>0.93333333333333335</v>
      </c>
      <c r="AO41" s="4">
        <f t="shared" si="11"/>
        <v>0.48979591836734693</v>
      </c>
      <c r="AP41" s="4">
        <f t="shared" si="12"/>
        <v>0.38731884057934785</v>
      </c>
      <c r="AQ41" s="4">
        <f t="shared" si="13"/>
        <v>0.63508064516129037</v>
      </c>
    </row>
    <row r="42" spans="1:43" ht="13.5" customHeight="1" x14ac:dyDescent="0.25">
      <c r="A42" s="1" t="s">
        <v>80</v>
      </c>
      <c r="B42" s="1" t="s">
        <v>93</v>
      </c>
      <c r="C42" s="1">
        <v>3</v>
      </c>
      <c r="D42" s="1" t="s">
        <v>44</v>
      </c>
      <c r="E42" s="1" t="s">
        <v>85</v>
      </c>
      <c r="F42" s="5">
        <v>1800</v>
      </c>
      <c r="G42" s="5">
        <v>7</v>
      </c>
      <c r="H42" s="1">
        <v>4</v>
      </c>
      <c r="I42" s="1">
        <v>4</v>
      </c>
      <c r="J42" s="1">
        <v>2</v>
      </c>
      <c r="K42" s="1">
        <v>40</v>
      </c>
      <c r="L42" s="2">
        <f t="shared" si="7"/>
        <v>57</v>
      </c>
      <c r="M42" s="1">
        <v>4</v>
      </c>
      <c r="N42" s="1">
        <v>4</v>
      </c>
      <c r="O42" s="1">
        <v>7</v>
      </c>
      <c r="P42" s="1">
        <v>6</v>
      </c>
      <c r="Q42" s="1">
        <v>0</v>
      </c>
      <c r="R42" s="1">
        <v>2</v>
      </c>
      <c r="S42" s="1">
        <v>23</v>
      </c>
      <c r="T42" s="1">
        <v>5</v>
      </c>
      <c r="U42" s="1">
        <v>10</v>
      </c>
      <c r="V42" s="1"/>
      <c r="W42" s="1">
        <v>4</v>
      </c>
      <c r="X42" s="1">
        <v>44.333333333299997</v>
      </c>
      <c r="Y42" s="1">
        <v>2</v>
      </c>
      <c r="Z42" s="3">
        <f t="shared" si="8"/>
        <v>65.333333333300004</v>
      </c>
      <c r="AA42" s="1">
        <v>8</v>
      </c>
      <c r="AB42" s="1">
        <v>6</v>
      </c>
      <c r="AC42" s="1">
        <v>6</v>
      </c>
      <c r="AD42" s="1">
        <v>8</v>
      </c>
      <c r="AE42" s="3">
        <v>15.5</v>
      </c>
      <c r="AF42" s="3">
        <v>9.1999999999999993</v>
      </c>
      <c r="AG42" s="3">
        <v>5</v>
      </c>
      <c r="AH42" s="3">
        <v>12</v>
      </c>
      <c r="AI42" s="3">
        <v>7</v>
      </c>
      <c r="AJ42" s="3">
        <v>8</v>
      </c>
      <c r="AK42" s="3">
        <v>76.7</v>
      </c>
      <c r="AL42" s="3">
        <v>213.033333333</v>
      </c>
      <c r="AM42" s="4">
        <f t="shared" si="9"/>
        <v>0.65548717948615387</v>
      </c>
      <c r="AN42" s="4">
        <f t="shared" si="10"/>
        <v>0.95</v>
      </c>
      <c r="AO42" s="4">
        <f t="shared" si="11"/>
        <v>0.46938775510204084</v>
      </c>
      <c r="AP42" s="4">
        <f t="shared" si="12"/>
        <v>0.71014492753586966</v>
      </c>
      <c r="AQ42" s="4">
        <f t="shared" si="13"/>
        <v>0.61854838709677418</v>
      </c>
    </row>
    <row r="43" spans="1:43" ht="13.5" customHeight="1" x14ac:dyDescent="0.25">
      <c r="A43" s="1" t="s">
        <v>103</v>
      </c>
      <c r="B43" s="1" t="s">
        <v>104</v>
      </c>
      <c r="C43" s="1">
        <v>96</v>
      </c>
      <c r="D43" s="1" t="s">
        <v>44</v>
      </c>
      <c r="E43" s="1" t="s">
        <v>105</v>
      </c>
      <c r="F43" s="5">
        <v>3500</v>
      </c>
      <c r="G43" s="2">
        <v>9.4</v>
      </c>
      <c r="H43" s="1">
        <v>4</v>
      </c>
      <c r="I43" s="1">
        <v>4</v>
      </c>
      <c r="J43" s="1">
        <v>2</v>
      </c>
      <c r="K43" s="1">
        <v>36</v>
      </c>
      <c r="L43" s="2">
        <f t="shared" ref="L43:L106" si="14">G43+H43+I43+J43+K43</f>
        <v>55.4</v>
      </c>
      <c r="M43" s="1">
        <v>3.5</v>
      </c>
      <c r="N43" s="1">
        <v>4</v>
      </c>
      <c r="O43" s="1">
        <v>9</v>
      </c>
      <c r="P43" s="1">
        <v>3.5</v>
      </c>
      <c r="Q43" s="1">
        <v>2</v>
      </c>
      <c r="R43" s="1">
        <v>2</v>
      </c>
      <c r="S43" s="1">
        <v>24</v>
      </c>
      <c r="T43" s="1">
        <v>10</v>
      </c>
      <c r="U43" s="1">
        <v>10</v>
      </c>
      <c r="V43" s="1"/>
      <c r="W43" s="1">
        <v>2</v>
      </c>
      <c r="X43" s="1">
        <v>0</v>
      </c>
      <c r="Y43" s="1">
        <v>2</v>
      </c>
      <c r="Z43" s="3">
        <f t="shared" ref="Z43:Z106" si="15">T43+U43+V43+W43+X43+Y43</f>
        <v>24</v>
      </c>
      <c r="AA43" s="1">
        <v>8</v>
      </c>
      <c r="AB43" s="1">
        <v>5</v>
      </c>
      <c r="AC43" s="1">
        <v>5</v>
      </c>
      <c r="AD43" s="1">
        <v>8</v>
      </c>
      <c r="AE43" s="3">
        <v>15.25</v>
      </c>
      <c r="AF43" s="3">
        <v>7.6</v>
      </c>
      <c r="AG43" s="3">
        <v>5</v>
      </c>
      <c r="AH43" s="3">
        <v>10</v>
      </c>
      <c r="AI43" s="3">
        <v>5</v>
      </c>
      <c r="AJ43" s="3">
        <v>8</v>
      </c>
      <c r="AK43" s="3">
        <v>68.849999999999994</v>
      </c>
      <c r="AL43" s="3">
        <f>L43+S43+Z43+AK43</f>
        <v>172.25</v>
      </c>
      <c r="AM43" s="4">
        <f t="shared" ref="AM43:AM77" si="16">AL43/(325-53)</f>
        <v>0.63327205882352944</v>
      </c>
      <c r="AN43" s="4">
        <f t="shared" ref="AN43:AN106" si="17">L43/60</f>
        <v>0.92333333333333334</v>
      </c>
      <c r="AO43" s="4">
        <f t="shared" ref="AO43:AO106" si="18">S43/49</f>
        <v>0.48979591836734693</v>
      </c>
      <c r="AP43" s="4">
        <f t="shared" ref="AP43:AP77" si="19">Z43/(92-53)</f>
        <v>0.61538461538461542</v>
      </c>
      <c r="AQ43" s="4">
        <f t="shared" ref="AQ43:AQ106" si="20">AK43/124</f>
        <v>0.55524193548387091</v>
      </c>
    </row>
    <row r="44" spans="1:43" ht="13.5" customHeight="1" x14ac:dyDescent="0.25">
      <c r="A44" s="1" t="s">
        <v>103</v>
      </c>
      <c r="B44" s="1" t="s">
        <v>106</v>
      </c>
      <c r="C44" s="1">
        <v>84</v>
      </c>
      <c r="D44" s="1" t="s">
        <v>44</v>
      </c>
      <c r="E44" s="1" t="s">
        <v>105</v>
      </c>
      <c r="F44" s="5">
        <v>9000</v>
      </c>
      <c r="G44" s="2"/>
      <c r="H44" s="1">
        <v>4</v>
      </c>
      <c r="I44" s="1">
        <v>4</v>
      </c>
      <c r="J44" s="1">
        <v>2</v>
      </c>
      <c r="K44" s="1">
        <v>40</v>
      </c>
      <c r="L44" s="2">
        <f t="shared" si="14"/>
        <v>50</v>
      </c>
      <c r="M44" s="1">
        <v>3.75</v>
      </c>
      <c r="N44" s="1">
        <v>4</v>
      </c>
      <c r="O44" s="1">
        <v>10</v>
      </c>
      <c r="P44" s="1">
        <v>3.75</v>
      </c>
      <c r="Q44" s="1">
        <v>0</v>
      </c>
      <c r="R44" s="1">
        <v>0</v>
      </c>
      <c r="S44" s="1">
        <v>21.5</v>
      </c>
      <c r="T44" s="1">
        <v>10</v>
      </c>
      <c r="U44" s="1">
        <v>5</v>
      </c>
      <c r="V44" s="1">
        <v>3</v>
      </c>
      <c r="W44" s="1">
        <v>4</v>
      </c>
      <c r="X44" s="1">
        <v>0</v>
      </c>
      <c r="Y44" s="1">
        <v>2</v>
      </c>
      <c r="Z44" s="3">
        <f t="shared" si="15"/>
        <v>24</v>
      </c>
      <c r="AA44" s="1">
        <v>11.5</v>
      </c>
      <c r="AB44" s="1">
        <v>7</v>
      </c>
      <c r="AC44" s="1">
        <v>3</v>
      </c>
      <c r="AD44" s="1">
        <v>8</v>
      </c>
      <c r="AE44" s="3">
        <v>15.5</v>
      </c>
      <c r="AF44" s="3">
        <v>8.8000000000000007</v>
      </c>
      <c r="AG44" s="3">
        <v>5</v>
      </c>
      <c r="AH44" s="3">
        <v>12</v>
      </c>
      <c r="AI44" s="3">
        <v>5</v>
      </c>
      <c r="AJ44" s="3">
        <v>8</v>
      </c>
      <c r="AK44" s="3">
        <v>75.8</v>
      </c>
      <c r="AL44" s="3">
        <v>166.3</v>
      </c>
      <c r="AM44" s="4">
        <f t="shared" si="16"/>
        <v>0.61139705882352946</v>
      </c>
      <c r="AN44" s="4">
        <f t="shared" si="17"/>
        <v>0.83333333333333337</v>
      </c>
      <c r="AO44" s="4">
        <f t="shared" si="18"/>
        <v>0.43877551020408162</v>
      </c>
      <c r="AP44" s="4">
        <f t="shared" si="19"/>
        <v>0.61538461538461542</v>
      </c>
      <c r="AQ44" s="4">
        <f t="shared" si="20"/>
        <v>0.61129032258064508</v>
      </c>
    </row>
    <row r="45" spans="1:43" ht="13.5" customHeight="1" x14ac:dyDescent="0.25">
      <c r="A45" s="1" t="s">
        <v>103</v>
      </c>
      <c r="B45" s="1" t="s">
        <v>107</v>
      </c>
      <c r="C45" s="1">
        <v>8</v>
      </c>
      <c r="D45" s="1" t="s">
        <v>44</v>
      </c>
      <c r="E45" s="1" t="s">
        <v>108</v>
      </c>
      <c r="F45" s="5">
        <v>7500</v>
      </c>
      <c r="G45" s="2">
        <v>9</v>
      </c>
      <c r="H45" s="1">
        <v>4</v>
      </c>
      <c r="I45" s="1">
        <v>4</v>
      </c>
      <c r="J45" s="1">
        <v>2</v>
      </c>
      <c r="K45" s="1">
        <v>40</v>
      </c>
      <c r="L45" s="2">
        <f t="shared" si="14"/>
        <v>59</v>
      </c>
      <c r="M45" s="1">
        <v>4</v>
      </c>
      <c r="N45" s="1">
        <v>4</v>
      </c>
      <c r="O45" s="1">
        <v>13</v>
      </c>
      <c r="P45" s="1">
        <v>4</v>
      </c>
      <c r="Q45" s="1">
        <v>0</v>
      </c>
      <c r="R45" s="1">
        <v>2</v>
      </c>
      <c r="S45" s="1">
        <v>27</v>
      </c>
      <c r="T45" s="1">
        <v>10</v>
      </c>
      <c r="U45" s="1">
        <v>10</v>
      </c>
      <c r="V45" s="3">
        <v>-4</v>
      </c>
      <c r="W45" s="1">
        <v>2</v>
      </c>
      <c r="X45" s="1">
        <v>0</v>
      </c>
      <c r="Y45" s="1">
        <v>2</v>
      </c>
      <c r="Z45" s="3">
        <f t="shared" si="15"/>
        <v>20</v>
      </c>
      <c r="AA45" s="1">
        <v>5.5</v>
      </c>
      <c r="AB45" s="1">
        <v>8</v>
      </c>
      <c r="AC45" s="1">
        <v>5</v>
      </c>
      <c r="AD45" s="1">
        <v>8</v>
      </c>
      <c r="AE45" s="3">
        <v>15.5</v>
      </c>
      <c r="AF45" s="3">
        <v>14</v>
      </c>
      <c r="AG45" s="3">
        <v>0</v>
      </c>
      <c r="AH45" s="3">
        <v>10</v>
      </c>
      <c r="AI45" s="3">
        <v>7</v>
      </c>
      <c r="AJ45" s="3">
        <v>10</v>
      </c>
      <c r="AK45" s="3">
        <v>75</v>
      </c>
      <c r="AL45" s="3">
        <v>174</v>
      </c>
      <c r="AM45" s="4">
        <f t="shared" si="16"/>
        <v>0.63970588235294112</v>
      </c>
      <c r="AN45" s="4">
        <f t="shared" si="17"/>
        <v>0.98333333333333328</v>
      </c>
      <c r="AO45" s="4">
        <f t="shared" si="18"/>
        <v>0.55102040816326525</v>
      </c>
      <c r="AP45" s="4">
        <f t="shared" si="19"/>
        <v>0.51282051282051277</v>
      </c>
      <c r="AQ45" s="4">
        <f t="shared" si="20"/>
        <v>0.60483870967741937</v>
      </c>
    </row>
    <row r="46" spans="1:43" ht="13.5" customHeight="1" x14ac:dyDescent="0.25">
      <c r="A46" s="1" t="s">
        <v>103</v>
      </c>
      <c r="B46" s="1" t="s">
        <v>109</v>
      </c>
      <c r="C46" s="1">
        <v>94</v>
      </c>
      <c r="D46" s="1" t="s">
        <v>44</v>
      </c>
      <c r="E46" s="1" t="s">
        <v>105</v>
      </c>
      <c r="F46" s="5">
        <v>6400</v>
      </c>
      <c r="G46" s="2">
        <v>9.1999999999999993</v>
      </c>
      <c r="H46" s="1">
        <v>2</v>
      </c>
      <c r="I46" s="1">
        <v>4</v>
      </c>
      <c r="J46" s="1">
        <v>2</v>
      </c>
      <c r="K46" s="1">
        <v>40</v>
      </c>
      <c r="L46" s="2">
        <f t="shared" si="14"/>
        <v>57.2</v>
      </c>
      <c r="M46" s="1">
        <v>3.25</v>
      </c>
      <c r="N46" s="1">
        <v>4</v>
      </c>
      <c r="O46" s="1">
        <v>9</v>
      </c>
      <c r="P46" s="1">
        <v>3.25</v>
      </c>
      <c r="Q46" s="1">
        <v>0</v>
      </c>
      <c r="R46" s="1">
        <v>2</v>
      </c>
      <c r="S46" s="1">
        <v>21.5</v>
      </c>
      <c r="T46" s="1">
        <v>5</v>
      </c>
      <c r="U46" s="1">
        <v>10</v>
      </c>
      <c r="V46" s="1">
        <v>-1.4</v>
      </c>
      <c r="W46" s="1">
        <v>2</v>
      </c>
      <c r="X46" s="1">
        <v>0</v>
      </c>
      <c r="Y46" s="1">
        <v>0</v>
      </c>
      <c r="Z46" s="3">
        <f t="shared" si="15"/>
        <v>15.6</v>
      </c>
      <c r="AA46" s="1">
        <v>12</v>
      </c>
      <c r="AB46" s="1">
        <v>8</v>
      </c>
      <c r="AC46" s="1">
        <v>3</v>
      </c>
      <c r="AD46" s="1">
        <v>8</v>
      </c>
      <c r="AE46" s="3">
        <v>14.75</v>
      </c>
      <c r="AF46" s="3">
        <v>8.4</v>
      </c>
      <c r="AG46" s="3">
        <v>5</v>
      </c>
      <c r="AH46" s="3">
        <v>12</v>
      </c>
      <c r="AI46" s="3">
        <v>0</v>
      </c>
      <c r="AJ46" s="3">
        <v>10</v>
      </c>
      <c r="AK46" s="3">
        <v>73.150000000000006</v>
      </c>
      <c r="AL46" s="3">
        <v>159.65</v>
      </c>
      <c r="AM46" s="4">
        <f t="shared" si="16"/>
        <v>0.58694852941176467</v>
      </c>
      <c r="AN46" s="4">
        <f t="shared" si="17"/>
        <v>0.95333333333333337</v>
      </c>
      <c r="AO46" s="4">
        <f t="shared" si="18"/>
        <v>0.43877551020408162</v>
      </c>
      <c r="AP46" s="4">
        <f t="shared" si="19"/>
        <v>0.39999999999999997</v>
      </c>
      <c r="AQ46" s="4">
        <f t="shared" si="20"/>
        <v>0.58991935483870972</v>
      </c>
    </row>
    <row r="47" spans="1:43" ht="13.5" customHeight="1" x14ac:dyDescent="0.25">
      <c r="A47" s="1" t="s">
        <v>103</v>
      </c>
      <c r="B47" s="1" t="s">
        <v>110</v>
      </c>
      <c r="C47" s="1">
        <v>78</v>
      </c>
      <c r="D47" s="1" t="s">
        <v>44</v>
      </c>
      <c r="E47" s="1" t="s">
        <v>111</v>
      </c>
      <c r="F47" s="5">
        <v>3500</v>
      </c>
      <c r="G47" s="2">
        <v>9.6999999999999993</v>
      </c>
      <c r="H47" s="1">
        <v>0</v>
      </c>
      <c r="I47" s="1">
        <v>4</v>
      </c>
      <c r="J47" s="1">
        <v>2</v>
      </c>
      <c r="K47" s="1">
        <v>40</v>
      </c>
      <c r="L47" s="2">
        <f t="shared" si="14"/>
        <v>55.7</v>
      </c>
      <c r="M47" s="1">
        <v>1.5</v>
      </c>
      <c r="N47" s="1">
        <v>2</v>
      </c>
      <c r="O47" s="1">
        <v>6</v>
      </c>
      <c r="P47" s="1">
        <v>1.5</v>
      </c>
      <c r="Q47" s="1">
        <v>0</v>
      </c>
      <c r="R47" s="1">
        <v>2</v>
      </c>
      <c r="S47" s="1">
        <v>13</v>
      </c>
      <c r="T47" s="1">
        <v>10</v>
      </c>
      <c r="U47" s="1">
        <v>10</v>
      </c>
      <c r="V47" s="1">
        <v>2.5</v>
      </c>
      <c r="W47" s="1">
        <v>0</v>
      </c>
      <c r="X47" s="1">
        <v>0</v>
      </c>
      <c r="Y47" s="1">
        <v>0</v>
      </c>
      <c r="Z47" s="3">
        <f t="shared" si="15"/>
        <v>22.5</v>
      </c>
      <c r="AA47" s="1">
        <v>3.5</v>
      </c>
      <c r="AB47" s="1">
        <v>5</v>
      </c>
      <c r="AC47" s="1">
        <v>5</v>
      </c>
      <c r="AD47" s="1">
        <v>7</v>
      </c>
      <c r="AE47" s="3">
        <v>9.25</v>
      </c>
      <c r="AF47" s="3">
        <v>4.4000000000000004</v>
      </c>
      <c r="AG47" s="3">
        <v>5</v>
      </c>
      <c r="AH47" s="3">
        <v>10</v>
      </c>
      <c r="AI47" s="3">
        <v>5</v>
      </c>
      <c r="AJ47" s="3">
        <v>10</v>
      </c>
      <c r="AK47" s="3">
        <v>57.15</v>
      </c>
      <c r="AL47" s="3">
        <v>136.15</v>
      </c>
      <c r="AM47" s="4">
        <f t="shared" si="16"/>
        <v>0.50055147058823535</v>
      </c>
      <c r="AN47" s="4">
        <f t="shared" si="17"/>
        <v>0.92833333333333334</v>
      </c>
      <c r="AO47" s="4">
        <f t="shared" si="18"/>
        <v>0.26530612244897961</v>
      </c>
      <c r="AP47" s="4">
        <f t="shared" si="19"/>
        <v>0.57692307692307687</v>
      </c>
      <c r="AQ47" s="4">
        <f t="shared" si="20"/>
        <v>0.46088709677419354</v>
      </c>
    </row>
    <row r="48" spans="1:43" ht="13.5" customHeight="1" x14ac:dyDescent="0.25">
      <c r="A48" s="1" t="s">
        <v>103</v>
      </c>
      <c r="B48" s="1" t="s">
        <v>112</v>
      </c>
      <c r="C48" s="1">
        <v>81</v>
      </c>
      <c r="D48" s="1" t="s">
        <v>44</v>
      </c>
      <c r="E48" s="1" t="s">
        <v>113</v>
      </c>
      <c r="F48" s="5">
        <v>2900</v>
      </c>
      <c r="G48" s="2">
        <v>9.3000000000000007</v>
      </c>
      <c r="H48" s="1">
        <v>4</v>
      </c>
      <c r="I48" s="1">
        <v>4</v>
      </c>
      <c r="J48" s="1">
        <v>2</v>
      </c>
      <c r="K48" s="1">
        <v>40</v>
      </c>
      <c r="L48" s="2">
        <f t="shared" si="14"/>
        <v>59.3</v>
      </c>
      <c r="M48" s="1">
        <v>3.25</v>
      </c>
      <c r="N48" s="1">
        <v>4</v>
      </c>
      <c r="O48" s="1">
        <v>12</v>
      </c>
      <c r="P48" s="1">
        <v>3.25</v>
      </c>
      <c r="Q48" s="1">
        <v>0</v>
      </c>
      <c r="R48" s="1">
        <v>2</v>
      </c>
      <c r="S48" s="1">
        <v>24.5</v>
      </c>
      <c r="T48" s="1">
        <v>5</v>
      </c>
      <c r="U48" s="1">
        <v>10</v>
      </c>
      <c r="V48" s="1">
        <v>0.8</v>
      </c>
      <c r="W48" s="1">
        <v>0</v>
      </c>
      <c r="X48" s="1">
        <v>0</v>
      </c>
      <c r="Y48" s="1">
        <v>0</v>
      </c>
      <c r="Z48" s="3">
        <f t="shared" si="15"/>
        <v>15.8</v>
      </c>
      <c r="AA48" s="1">
        <v>4.5</v>
      </c>
      <c r="AB48" s="1">
        <v>7</v>
      </c>
      <c r="AC48" s="1">
        <v>4</v>
      </c>
      <c r="AD48" s="1">
        <v>7</v>
      </c>
      <c r="AE48" s="3">
        <v>15.5</v>
      </c>
      <c r="AF48" s="3">
        <v>7.6</v>
      </c>
      <c r="AG48" s="3">
        <v>5</v>
      </c>
      <c r="AH48" s="3">
        <v>6</v>
      </c>
      <c r="AI48" s="3">
        <v>7</v>
      </c>
      <c r="AJ48" s="3">
        <v>4</v>
      </c>
      <c r="AK48" s="3">
        <v>60.6</v>
      </c>
      <c r="AL48" s="3">
        <v>150.1</v>
      </c>
      <c r="AM48" s="4">
        <f t="shared" si="16"/>
        <v>0.55183823529411757</v>
      </c>
      <c r="AN48" s="4">
        <f t="shared" si="17"/>
        <v>0.98833333333333329</v>
      </c>
      <c r="AO48" s="4">
        <f t="shared" si="18"/>
        <v>0.5</v>
      </c>
      <c r="AP48" s="4">
        <f t="shared" si="19"/>
        <v>0.40512820512820513</v>
      </c>
      <c r="AQ48" s="4">
        <f t="shared" si="20"/>
        <v>0.48870967741935484</v>
      </c>
    </row>
    <row r="49" spans="1:43" ht="13.5" customHeight="1" x14ac:dyDescent="0.25">
      <c r="A49" s="1" t="s">
        <v>103</v>
      </c>
      <c r="B49" s="6" t="s">
        <v>114</v>
      </c>
      <c r="C49" s="1">
        <v>72</v>
      </c>
      <c r="D49" s="1" t="s">
        <v>44</v>
      </c>
      <c r="E49" s="1" t="s">
        <v>111</v>
      </c>
      <c r="F49" s="5">
        <v>2000</v>
      </c>
      <c r="G49" s="2">
        <v>9.5</v>
      </c>
      <c r="H49" s="1">
        <v>4</v>
      </c>
      <c r="I49" s="1">
        <v>2</v>
      </c>
      <c r="J49" s="1">
        <v>2</v>
      </c>
      <c r="K49" s="1">
        <v>32</v>
      </c>
      <c r="L49" s="2">
        <f t="shared" si="14"/>
        <v>49.5</v>
      </c>
      <c r="M49" s="1">
        <v>3</v>
      </c>
      <c r="N49" s="1">
        <v>4</v>
      </c>
      <c r="O49" s="1">
        <v>4</v>
      </c>
      <c r="P49" s="1">
        <v>5</v>
      </c>
      <c r="Q49" s="1">
        <v>2</v>
      </c>
      <c r="R49" s="1">
        <v>2</v>
      </c>
      <c r="S49" s="1">
        <v>20</v>
      </c>
      <c r="T49" s="1">
        <v>10</v>
      </c>
      <c r="U49" s="1">
        <v>10</v>
      </c>
      <c r="V49" s="1">
        <v>3.1</v>
      </c>
      <c r="W49" s="1">
        <v>0</v>
      </c>
      <c r="X49" s="1">
        <v>0</v>
      </c>
      <c r="Y49" s="1">
        <v>0</v>
      </c>
      <c r="Z49" s="3">
        <f t="shared" si="15"/>
        <v>23.1</v>
      </c>
      <c r="AA49" s="1">
        <v>4.5</v>
      </c>
      <c r="AB49" s="1">
        <v>7</v>
      </c>
      <c r="AC49" s="1">
        <v>6</v>
      </c>
      <c r="AD49" s="1">
        <v>8</v>
      </c>
      <c r="AE49" s="3">
        <v>10.75</v>
      </c>
      <c r="AF49" s="3">
        <v>7.6</v>
      </c>
      <c r="AG49" s="3">
        <v>5</v>
      </c>
      <c r="AH49" s="3">
        <v>12</v>
      </c>
      <c r="AI49" s="3">
        <v>5</v>
      </c>
      <c r="AJ49" s="3">
        <v>8</v>
      </c>
      <c r="AK49" s="3">
        <v>65.849999999999994</v>
      </c>
      <c r="AL49" s="3">
        <v>145.85</v>
      </c>
      <c r="AM49" s="4">
        <f t="shared" si="16"/>
        <v>0.53621323529411757</v>
      </c>
      <c r="AN49" s="4">
        <f t="shared" si="17"/>
        <v>0.82499999999999996</v>
      </c>
      <c r="AO49" s="4">
        <f t="shared" si="18"/>
        <v>0.40816326530612246</v>
      </c>
      <c r="AP49" s="4">
        <f t="shared" si="19"/>
        <v>0.59230769230769231</v>
      </c>
      <c r="AQ49" s="4">
        <f t="shared" si="20"/>
        <v>0.53104838709677415</v>
      </c>
    </row>
    <row r="50" spans="1:43" ht="13.5" customHeight="1" x14ac:dyDescent="0.25">
      <c r="A50" s="1" t="s">
        <v>103</v>
      </c>
      <c r="B50" s="6" t="s">
        <v>115</v>
      </c>
      <c r="C50" s="1">
        <v>23</v>
      </c>
      <c r="D50" s="1" t="s">
        <v>44</v>
      </c>
      <c r="E50" s="1" t="s">
        <v>116</v>
      </c>
      <c r="F50" s="5">
        <v>2000</v>
      </c>
      <c r="G50" s="2">
        <v>9</v>
      </c>
      <c r="H50" s="1">
        <v>4</v>
      </c>
      <c r="I50" s="1">
        <v>4</v>
      </c>
      <c r="J50" s="1">
        <v>2</v>
      </c>
      <c r="K50" s="1">
        <v>39.5</v>
      </c>
      <c r="L50" s="2">
        <f t="shared" si="14"/>
        <v>58.5</v>
      </c>
      <c r="M50" s="1">
        <v>2</v>
      </c>
      <c r="N50" s="1">
        <v>4</v>
      </c>
      <c r="O50" s="1">
        <v>14</v>
      </c>
      <c r="P50" s="1">
        <v>4</v>
      </c>
      <c r="Q50" s="1">
        <v>0</v>
      </c>
      <c r="R50" s="1">
        <v>2</v>
      </c>
      <c r="S50" s="1">
        <v>26</v>
      </c>
      <c r="T50" s="1">
        <v>10</v>
      </c>
      <c r="U50" s="1">
        <v>10</v>
      </c>
      <c r="V50" s="1">
        <v>6</v>
      </c>
      <c r="W50" s="1">
        <v>2</v>
      </c>
      <c r="X50" s="1">
        <v>0</v>
      </c>
      <c r="Y50" s="1">
        <v>2</v>
      </c>
      <c r="Z50" s="3">
        <f t="shared" si="15"/>
        <v>30</v>
      </c>
      <c r="AA50" s="1">
        <v>15.5</v>
      </c>
      <c r="AB50" s="1">
        <v>10</v>
      </c>
      <c r="AC50" s="1">
        <v>6</v>
      </c>
      <c r="AD50" s="1">
        <v>6</v>
      </c>
      <c r="AE50" s="3">
        <v>16.75</v>
      </c>
      <c r="AF50" s="3">
        <v>9.1999999999999993</v>
      </c>
      <c r="AG50" s="3">
        <v>5</v>
      </c>
      <c r="AH50" s="3">
        <v>10</v>
      </c>
      <c r="AI50" s="3">
        <v>7</v>
      </c>
      <c r="AJ50" s="3">
        <v>10</v>
      </c>
      <c r="AK50" s="3">
        <v>89.45</v>
      </c>
      <c r="AL50" s="3">
        <v>186.95</v>
      </c>
      <c r="AM50" s="4">
        <f t="shared" si="16"/>
        <v>0.68731617647058818</v>
      </c>
      <c r="AN50" s="4">
        <f t="shared" si="17"/>
        <v>0.97499999999999998</v>
      </c>
      <c r="AO50" s="4">
        <f t="shared" si="18"/>
        <v>0.53061224489795922</v>
      </c>
      <c r="AP50" s="4">
        <f t="shared" si="19"/>
        <v>0.76923076923076927</v>
      </c>
      <c r="AQ50" s="4">
        <f t="shared" si="20"/>
        <v>0.72137096774193554</v>
      </c>
    </row>
    <row r="51" spans="1:43" ht="13.5" customHeight="1" x14ac:dyDescent="0.25">
      <c r="A51" s="1" t="s">
        <v>103</v>
      </c>
      <c r="B51" s="1" t="s">
        <v>117</v>
      </c>
      <c r="C51" s="1">
        <v>72</v>
      </c>
      <c r="D51" s="1" t="s">
        <v>44</v>
      </c>
      <c r="E51" s="1" t="s">
        <v>118</v>
      </c>
      <c r="F51" s="5">
        <v>7000</v>
      </c>
      <c r="G51" s="2">
        <v>9.5</v>
      </c>
      <c r="H51" s="1">
        <v>4</v>
      </c>
      <c r="I51" s="1">
        <v>4</v>
      </c>
      <c r="J51" s="1">
        <v>2</v>
      </c>
      <c r="K51" s="1">
        <v>40</v>
      </c>
      <c r="L51" s="2">
        <f t="shared" si="14"/>
        <v>59.5</v>
      </c>
      <c r="M51" s="1">
        <v>3.5</v>
      </c>
      <c r="N51" s="1">
        <v>4</v>
      </c>
      <c r="O51" s="1">
        <v>8</v>
      </c>
      <c r="P51" s="1">
        <v>3.5</v>
      </c>
      <c r="Q51" s="1">
        <v>2</v>
      </c>
      <c r="R51" s="1">
        <v>2</v>
      </c>
      <c r="S51" s="1">
        <v>23</v>
      </c>
      <c r="T51" s="1">
        <v>10</v>
      </c>
      <c r="U51" s="1">
        <v>10</v>
      </c>
      <c r="V51" s="1">
        <v>3.1</v>
      </c>
      <c r="W51" s="1">
        <v>0</v>
      </c>
      <c r="X51" s="1">
        <v>0</v>
      </c>
      <c r="Y51" s="1">
        <v>0</v>
      </c>
      <c r="Z51" s="3">
        <f t="shared" si="15"/>
        <v>23.1</v>
      </c>
      <c r="AA51" s="1">
        <v>6</v>
      </c>
      <c r="AB51" s="1">
        <v>7</v>
      </c>
      <c r="AC51" s="1">
        <v>6</v>
      </c>
      <c r="AD51" s="1">
        <v>6</v>
      </c>
      <c r="AE51" s="3">
        <v>17</v>
      </c>
      <c r="AF51" s="3">
        <v>12.4</v>
      </c>
      <c r="AG51" s="3">
        <v>0</v>
      </c>
      <c r="AH51" s="3">
        <v>12</v>
      </c>
      <c r="AI51" s="3">
        <v>7</v>
      </c>
      <c r="AJ51" s="3">
        <v>8</v>
      </c>
      <c r="AK51" s="3">
        <v>75.400000000000006</v>
      </c>
      <c r="AL51" s="3">
        <v>168.4</v>
      </c>
      <c r="AM51" s="4">
        <f t="shared" si="16"/>
        <v>0.61911764705882355</v>
      </c>
      <c r="AN51" s="4">
        <f t="shared" si="17"/>
        <v>0.9916666666666667</v>
      </c>
      <c r="AO51" s="4">
        <f t="shared" si="18"/>
        <v>0.46938775510204084</v>
      </c>
      <c r="AP51" s="4">
        <f t="shared" si="19"/>
        <v>0.59230769230769231</v>
      </c>
      <c r="AQ51" s="4">
        <f t="shared" si="20"/>
        <v>0.60806451612903234</v>
      </c>
    </row>
    <row r="52" spans="1:43" ht="13.5" customHeight="1" x14ac:dyDescent="0.25">
      <c r="A52" s="1" t="s">
        <v>103</v>
      </c>
      <c r="B52" s="1" t="s">
        <v>119</v>
      </c>
      <c r="C52" s="1">
        <v>72</v>
      </c>
      <c r="D52" s="1" t="s">
        <v>44</v>
      </c>
      <c r="E52" s="1" t="s">
        <v>111</v>
      </c>
      <c r="F52" s="5">
        <v>2800</v>
      </c>
      <c r="G52" s="2">
        <v>8.6</v>
      </c>
      <c r="H52" s="1">
        <v>4</v>
      </c>
      <c r="I52" s="1">
        <v>4</v>
      </c>
      <c r="J52" s="1">
        <v>2</v>
      </c>
      <c r="K52" s="1">
        <v>40</v>
      </c>
      <c r="L52" s="2">
        <f t="shared" si="14"/>
        <v>58.6</v>
      </c>
      <c r="M52" s="1">
        <v>1</v>
      </c>
      <c r="N52" s="1">
        <v>4</v>
      </c>
      <c r="O52" s="1">
        <v>11</v>
      </c>
      <c r="P52" s="1">
        <v>3</v>
      </c>
      <c r="Q52" s="1">
        <v>0</v>
      </c>
      <c r="R52" s="1">
        <v>0</v>
      </c>
      <c r="S52" s="1">
        <v>19</v>
      </c>
      <c r="T52" s="1">
        <v>10</v>
      </c>
      <c r="U52" s="1">
        <v>10</v>
      </c>
      <c r="V52" s="1"/>
      <c r="W52" s="1">
        <v>2</v>
      </c>
      <c r="X52" s="1">
        <v>0</v>
      </c>
      <c r="Y52" s="1">
        <v>0</v>
      </c>
      <c r="Z52" s="3">
        <f t="shared" si="15"/>
        <v>22</v>
      </c>
      <c r="AA52" s="1">
        <v>1</v>
      </c>
      <c r="AB52" s="1">
        <v>9</v>
      </c>
      <c r="AC52" s="1">
        <v>4</v>
      </c>
      <c r="AD52" s="1">
        <v>4</v>
      </c>
      <c r="AE52" s="3">
        <v>12</v>
      </c>
      <c r="AF52" s="3">
        <v>12.4</v>
      </c>
      <c r="AG52" s="3">
        <v>5</v>
      </c>
      <c r="AH52" s="3">
        <v>8</v>
      </c>
      <c r="AI52" s="3">
        <v>5</v>
      </c>
      <c r="AJ52" s="3">
        <v>10</v>
      </c>
      <c r="AK52" s="3">
        <v>66.400000000000006</v>
      </c>
      <c r="AL52" s="3">
        <v>157.4</v>
      </c>
      <c r="AM52" s="4">
        <f t="shared" si="16"/>
        <v>0.57867647058823535</v>
      </c>
      <c r="AN52" s="4">
        <f t="shared" si="17"/>
        <v>0.97666666666666668</v>
      </c>
      <c r="AO52" s="4">
        <f t="shared" si="18"/>
        <v>0.38775510204081631</v>
      </c>
      <c r="AP52" s="4">
        <f t="shared" si="19"/>
        <v>0.5641025641025641</v>
      </c>
      <c r="AQ52" s="4">
        <f t="shared" si="20"/>
        <v>0.53548387096774197</v>
      </c>
    </row>
    <row r="53" spans="1:43" ht="13.5" customHeight="1" x14ac:dyDescent="0.25">
      <c r="A53" s="1" t="s">
        <v>103</v>
      </c>
      <c r="B53" s="1" t="s">
        <v>120</v>
      </c>
      <c r="C53" s="1">
        <v>80</v>
      </c>
      <c r="D53" s="1" t="s">
        <v>44</v>
      </c>
      <c r="E53" s="1" t="s">
        <v>121</v>
      </c>
      <c r="F53" s="5">
        <v>1500</v>
      </c>
      <c r="G53" s="2">
        <v>9.6999999999999993</v>
      </c>
      <c r="H53" s="1">
        <v>4</v>
      </c>
      <c r="I53" s="1">
        <v>2</v>
      </c>
      <c r="J53" s="1">
        <v>2</v>
      </c>
      <c r="K53" s="1">
        <v>36</v>
      </c>
      <c r="L53" s="2">
        <f t="shared" si="14"/>
        <v>53.7</v>
      </c>
      <c r="M53" s="1">
        <v>2.75</v>
      </c>
      <c r="N53" s="1">
        <v>4</v>
      </c>
      <c r="O53" s="1">
        <v>6</v>
      </c>
      <c r="P53" s="1">
        <v>2.75</v>
      </c>
      <c r="Q53" s="1">
        <v>0</v>
      </c>
      <c r="R53" s="1">
        <v>2</v>
      </c>
      <c r="S53" s="1">
        <v>17.5</v>
      </c>
      <c r="T53" s="1">
        <v>5</v>
      </c>
      <c r="U53" s="1">
        <v>5</v>
      </c>
      <c r="V53" s="1">
        <v>-2.2000000000000002</v>
      </c>
      <c r="W53" s="1">
        <v>0</v>
      </c>
      <c r="X53" s="1">
        <v>0</v>
      </c>
      <c r="Y53" s="1">
        <v>0</v>
      </c>
      <c r="Z53" s="3">
        <f t="shared" si="15"/>
        <v>7.8</v>
      </c>
      <c r="AA53" s="1">
        <v>3</v>
      </c>
      <c r="AB53" s="1">
        <v>5</v>
      </c>
      <c r="AC53" s="1">
        <v>2</v>
      </c>
      <c r="AD53" s="1">
        <v>6</v>
      </c>
      <c r="AE53" s="3">
        <v>14.25</v>
      </c>
      <c r="AF53" s="3">
        <v>6.4</v>
      </c>
      <c r="AG53" s="3">
        <v>5</v>
      </c>
      <c r="AH53" s="3">
        <v>8</v>
      </c>
      <c r="AI53" s="3">
        <v>2</v>
      </c>
      <c r="AJ53" s="3">
        <v>6</v>
      </c>
      <c r="AK53" s="3">
        <v>51.65</v>
      </c>
      <c r="AL53" s="3">
        <v>123.15</v>
      </c>
      <c r="AM53" s="4">
        <f t="shared" si="16"/>
        <v>0.45275735294117647</v>
      </c>
      <c r="AN53" s="4">
        <f t="shared" si="17"/>
        <v>0.89500000000000002</v>
      </c>
      <c r="AO53" s="4">
        <f t="shared" si="18"/>
        <v>0.35714285714285715</v>
      </c>
      <c r="AP53" s="4">
        <f t="shared" si="19"/>
        <v>0.19999999999999998</v>
      </c>
      <c r="AQ53" s="4">
        <f t="shared" si="20"/>
        <v>0.4165322580645161</v>
      </c>
    </row>
    <row r="54" spans="1:43" ht="13.5" customHeight="1" x14ac:dyDescent="0.25">
      <c r="A54" s="1" t="s">
        <v>103</v>
      </c>
      <c r="B54" s="1" t="s">
        <v>122</v>
      </c>
      <c r="C54" s="1">
        <v>79</v>
      </c>
      <c r="D54" s="1" t="s">
        <v>44</v>
      </c>
      <c r="E54" s="1" t="s">
        <v>121</v>
      </c>
      <c r="F54" s="5">
        <v>3400</v>
      </c>
      <c r="G54" s="2">
        <v>9.6</v>
      </c>
      <c r="H54" s="1">
        <v>4</v>
      </c>
      <c r="I54" s="1">
        <v>4</v>
      </c>
      <c r="J54" s="1">
        <v>2</v>
      </c>
      <c r="K54" s="1">
        <v>24</v>
      </c>
      <c r="L54" s="2">
        <f t="shared" si="14"/>
        <v>43.6</v>
      </c>
      <c r="M54" s="1">
        <v>3.25</v>
      </c>
      <c r="N54" s="1">
        <v>4</v>
      </c>
      <c r="O54" s="1">
        <v>8</v>
      </c>
      <c r="P54" s="1">
        <v>3.25</v>
      </c>
      <c r="Q54" s="1">
        <v>2</v>
      </c>
      <c r="R54" s="1">
        <v>2</v>
      </c>
      <c r="S54" s="1">
        <v>22.5</v>
      </c>
      <c r="T54" s="1">
        <v>5</v>
      </c>
      <c r="U54" s="1">
        <v>10</v>
      </c>
      <c r="V54" s="1">
        <v>4</v>
      </c>
      <c r="W54" s="1">
        <v>0</v>
      </c>
      <c r="X54" s="1">
        <v>0</v>
      </c>
      <c r="Y54" s="1">
        <v>0</v>
      </c>
      <c r="Z54" s="3">
        <f t="shared" si="15"/>
        <v>19</v>
      </c>
      <c r="AA54" s="1">
        <v>13.5</v>
      </c>
      <c r="AB54" s="1">
        <v>7</v>
      </c>
      <c r="AC54" s="1">
        <v>4</v>
      </c>
      <c r="AD54" s="1">
        <v>8</v>
      </c>
      <c r="AE54" s="3">
        <v>15.25</v>
      </c>
      <c r="AF54" s="3">
        <v>6.4</v>
      </c>
      <c r="AG54" s="3">
        <v>5</v>
      </c>
      <c r="AH54" s="3">
        <v>12</v>
      </c>
      <c r="AI54" s="3">
        <v>7</v>
      </c>
      <c r="AJ54" s="3">
        <v>6</v>
      </c>
      <c r="AK54" s="3">
        <v>76.150000000000006</v>
      </c>
      <c r="AL54" s="3">
        <v>147.65</v>
      </c>
      <c r="AM54" s="4">
        <f t="shared" si="16"/>
        <v>0.54283088235294119</v>
      </c>
      <c r="AN54" s="4">
        <f t="shared" si="17"/>
        <v>0.72666666666666668</v>
      </c>
      <c r="AO54" s="4">
        <f t="shared" si="18"/>
        <v>0.45918367346938777</v>
      </c>
      <c r="AP54" s="4">
        <f t="shared" si="19"/>
        <v>0.48717948717948717</v>
      </c>
      <c r="AQ54" s="4">
        <f t="shared" si="20"/>
        <v>0.61411290322580647</v>
      </c>
    </row>
    <row r="55" spans="1:43" ht="13.5" customHeight="1" x14ac:dyDescent="0.25">
      <c r="A55" s="1" t="s">
        <v>103</v>
      </c>
      <c r="B55" s="1" t="s">
        <v>123</v>
      </c>
      <c r="C55" s="1">
        <v>60</v>
      </c>
      <c r="D55" s="1" t="s">
        <v>44</v>
      </c>
      <c r="E55" s="1" t="s">
        <v>118</v>
      </c>
      <c r="F55" s="5">
        <v>2200</v>
      </c>
      <c r="G55" s="2">
        <v>8.9</v>
      </c>
      <c r="H55" s="1">
        <v>4</v>
      </c>
      <c r="I55" s="1">
        <v>4</v>
      </c>
      <c r="J55" s="1">
        <v>2</v>
      </c>
      <c r="K55" s="1">
        <v>38</v>
      </c>
      <c r="L55" s="2">
        <f t="shared" si="14"/>
        <v>56.9</v>
      </c>
      <c r="M55" s="1">
        <v>4</v>
      </c>
      <c r="N55" s="1">
        <v>2</v>
      </c>
      <c r="O55" s="1">
        <v>7</v>
      </c>
      <c r="P55" s="1">
        <v>4</v>
      </c>
      <c r="Q55" s="1">
        <v>2</v>
      </c>
      <c r="R55" s="1">
        <v>2</v>
      </c>
      <c r="S55" s="1">
        <v>21</v>
      </c>
      <c r="T55" s="1">
        <v>10</v>
      </c>
      <c r="U55" s="1">
        <v>10</v>
      </c>
      <c r="V55" s="1">
        <v>1.9</v>
      </c>
      <c r="W55" s="1">
        <v>0</v>
      </c>
      <c r="X55" s="1">
        <v>0</v>
      </c>
      <c r="Y55" s="1">
        <v>0</v>
      </c>
      <c r="Z55" s="3">
        <f t="shared" si="15"/>
        <v>21.9</v>
      </c>
      <c r="AA55" s="1">
        <v>8</v>
      </c>
      <c r="AB55" s="1">
        <v>10</v>
      </c>
      <c r="AC55" s="1">
        <v>6</v>
      </c>
      <c r="AD55" s="1">
        <v>8</v>
      </c>
      <c r="AE55" s="3">
        <v>13.5</v>
      </c>
      <c r="AF55" s="3">
        <v>10.4</v>
      </c>
      <c r="AG55" s="3">
        <v>0</v>
      </c>
      <c r="AH55" s="3">
        <v>12</v>
      </c>
      <c r="AI55" s="3">
        <v>7</v>
      </c>
      <c r="AJ55" s="3">
        <v>6</v>
      </c>
      <c r="AK55" s="3">
        <v>72.900000000000006</v>
      </c>
      <c r="AL55" s="3">
        <v>161.9</v>
      </c>
      <c r="AM55" s="4">
        <f t="shared" si="16"/>
        <v>0.59522058823529411</v>
      </c>
      <c r="AN55" s="4">
        <f t="shared" si="17"/>
        <v>0.94833333333333336</v>
      </c>
      <c r="AO55" s="4">
        <f t="shared" si="18"/>
        <v>0.42857142857142855</v>
      </c>
      <c r="AP55" s="4">
        <f t="shared" si="19"/>
        <v>0.56153846153846154</v>
      </c>
      <c r="AQ55" s="4">
        <f t="shared" si="20"/>
        <v>0.58790322580645171</v>
      </c>
    </row>
    <row r="56" spans="1:43" ht="13.5" customHeight="1" x14ac:dyDescent="0.25">
      <c r="A56" s="1" t="s">
        <v>103</v>
      </c>
      <c r="B56" s="1" t="s">
        <v>124</v>
      </c>
      <c r="C56" s="1">
        <v>68</v>
      </c>
      <c r="D56" s="1" t="s">
        <v>44</v>
      </c>
      <c r="E56" s="1" t="s">
        <v>108</v>
      </c>
      <c r="F56" s="5">
        <v>3500</v>
      </c>
      <c r="G56" s="2">
        <v>9.1</v>
      </c>
      <c r="H56" s="1">
        <v>4</v>
      </c>
      <c r="I56" s="1">
        <v>4</v>
      </c>
      <c r="J56" s="1">
        <v>2</v>
      </c>
      <c r="K56" s="1">
        <v>40</v>
      </c>
      <c r="L56" s="2">
        <f t="shared" si="14"/>
        <v>59.1</v>
      </c>
      <c r="M56" s="1">
        <v>1.5</v>
      </c>
      <c r="N56" s="1">
        <v>4</v>
      </c>
      <c r="O56" s="1">
        <v>12</v>
      </c>
      <c r="P56" s="1">
        <v>3.5</v>
      </c>
      <c r="Q56" s="1">
        <v>2</v>
      </c>
      <c r="R56" s="1">
        <v>2</v>
      </c>
      <c r="S56" s="1">
        <v>25</v>
      </c>
      <c r="T56" s="1">
        <v>10</v>
      </c>
      <c r="U56" s="1">
        <v>10</v>
      </c>
      <c r="V56" s="1">
        <v>0</v>
      </c>
      <c r="W56" s="1">
        <v>2</v>
      </c>
      <c r="X56" s="1">
        <v>0</v>
      </c>
      <c r="Y56" s="1">
        <v>2</v>
      </c>
      <c r="Z56" s="3">
        <f t="shared" si="15"/>
        <v>24</v>
      </c>
      <c r="AA56" s="1">
        <v>3</v>
      </c>
      <c r="AB56" s="1">
        <v>8</v>
      </c>
      <c r="AC56" s="1">
        <v>6</v>
      </c>
      <c r="AD56" s="1">
        <v>2</v>
      </c>
      <c r="AE56" s="3">
        <v>13.5</v>
      </c>
      <c r="AF56" s="3">
        <v>10.8</v>
      </c>
      <c r="AG56" s="3">
        <v>5</v>
      </c>
      <c r="AH56" s="3">
        <v>8</v>
      </c>
      <c r="AI56" s="3">
        <v>5</v>
      </c>
      <c r="AJ56" s="3">
        <v>10</v>
      </c>
      <c r="AK56" s="3">
        <v>69.3</v>
      </c>
      <c r="AL56" s="3">
        <v>166.3</v>
      </c>
      <c r="AM56" s="4">
        <f t="shared" si="16"/>
        <v>0.61139705882352946</v>
      </c>
      <c r="AN56" s="4">
        <f t="shared" si="17"/>
        <v>0.98499999999999999</v>
      </c>
      <c r="AO56" s="4">
        <f t="shared" si="18"/>
        <v>0.51020408163265307</v>
      </c>
      <c r="AP56" s="4">
        <f t="shared" si="19"/>
        <v>0.61538461538461542</v>
      </c>
      <c r="AQ56" s="4">
        <f t="shared" si="20"/>
        <v>0.55887096774193545</v>
      </c>
    </row>
    <row r="57" spans="1:43" ht="13.5" customHeight="1" x14ac:dyDescent="0.25">
      <c r="A57" s="1" t="s">
        <v>103</v>
      </c>
      <c r="B57" s="1" t="s">
        <v>125</v>
      </c>
      <c r="C57" s="1">
        <v>56</v>
      </c>
      <c r="D57" s="1" t="s">
        <v>44</v>
      </c>
      <c r="E57" s="1" t="s">
        <v>108</v>
      </c>
      <c r="F57" s="5">
        <v>8357</v>
      </c>
      <c r="G57" s="2"/>
      <c r="H57" s="1">
        <v>4</v>
      </c>
      <c r="I57" s="1">
        <v>4</v>
      </c>
      <c r="J57" s="1">
        <v>2</v>
      </c>
      <c r="K57" s="1">
        <v>40</v>
      </c>
      <c r="L57" s="2">
        <f t="shared" si="14"/>
        <v>50</v>
      </c>
      <c r="M57" s="1">
        <v>4</v>
      </c>
      <c r="N57" s="1">
        <v>4</v>
      </c>
      <c r="O57" s="1">
        <v>14</v>
      </c>
      <c r="P57" s="1">
        <v>6</v>
      </c>
      <c r="Q57" s="1">
        <v>0</v>
      </c>
      <c r="R57" s="1">
        <v>2</v>
      </c>
      <c r="S57" s="1">
        <v>30</v>
      </c>
      <c r="T57" s="1">
        <v>10</v>
      </c>
      <c r="U57" s="1">
        <v>10</v>
      </c>
      <c r="V57" s="1">
        <v>6</v>
      </c>
      <c r="W57" s="1">
        <v>4</v>
      </c>
      <c r="X57" s="1">
        <v>0</v>
      </c>
      <c r="Y57" s="1">
        <v>2</v>
      </c>
      <c r="Z57" s="3">
        <f t="shared" si="15"/>
        <v>32</v>
      </c>
      <c r="AA57" s="1">
        <v>2.5</v>
      </c>
      <c r="AB57" s="1">
        <v>7</v>
      </c>
      <c r="AC57" s="1">
        <v>6</v>
      </c>
      <c r="AD57" s="1">
        <v>8</v>
      </c>
      <c r="AE57" s="3">
        <v>17.5</v>
      </c>
      <c r="AF57" s="3">
        <v>13.2</v>
      </c>
      <c r="AG57" s="3">
        <v>5</v>
      </c>
      <c r="AH57" s="3">
        <v>8</v>
      </c>
      <c r="AI57" s="3">
        <v>2</v>
      </c>
      <c r="AJ57" s="3">
        <v>8</v>
      </c>
      <c r="AK57" s="3">
        <v>69.2</v>
      </c>
      <c r="AL57" s="3">
        <v>173.2</v>
      </c>
      <c r="AM57" s="4">
        <f t="shared" si="16"/>
        <v>0.6367647058823529</v>
      </c>
      <c r="AN57" s="4">
        <f t="shared" si="17"/>
        <v>0.83333333333333337</v>
      </c>
      <c r="AO57" s="4">
        <f t="shared" si="18"/>
        <v>0.61224489795918369</v>
      </c>
      <c r="AP57" s="4">
        <f t="shared" si="19"/>
        <v>0.82051282051282048</v>
      </c>
      <c r="AQ57" s="4">
        <f t="shared" si="20"/>
        <v>0.5580645161290323</v>
      </c>
    </row>
    <row r="58" spans="1:43" ht="13.5" customHeight="1" x14ac:dyDescent="0.25">
      <c r="A58" s="1" t="s">
        <v>103</v>
      </c>
      <c r="B58" s="1" t="s">
        <v>126</v>
      </c>
      <c r="C58" s="1">
        <v>60</v>
      </c>
      <c r="D58" s="1" t="s">
        <v>44</v>
      </c>
      <c r="E58" s="1" t="s">
        <v>118</v>
      </c>
      <c r="F58" s="5">
        <v>5500</v>
      </c>
      <c r="G58" s="2">
        <v>9.3000000000000007</v>
      </c>
      <c r="H58" s="1">
        <v>4</v>
      </c>
      <c r="I58" s="1">
        <v>4</v>
      </c>
      <c r="J58" s="1">
        <v>2</v>
      </c>
      <c r="K58" s="1">
        <v>40</v>
      </c>
      <c r="L58" s="2">
        <f t="shared" si="14"/>
        <v>59.3</v>
      </c>
      <c r="M58" s="1">
        <v>4</v>
      </c>
      <c r="N58" s="1">
        <v>2</v>
      </c>
      <c r="O58" s="1">
        <v>9</v>
      </c>
      <c r="P58" s="1">
        <v>6</v>
      </c>
      <c r="Q58" s="1">
        <v>0</v>
      </c>
      <c r="R58" s="1">
        <v>2</v>
      </c>
      <c r="S58" s="1">
        <v>23</v>
      </c>
      <c r="T58" s="1">
        <v>10</v>
      </c>
      <c r="U58" s="1">
        <v>10</v>
      </c>
      <c r="V58" s="1">
        <v>-1.1000000000000001</v>
      </c>
      <c r="W58" s="1">
        <v>0</v>
      </c>
      <c r="X58" s="1">
        <v>0</v>
      </c>
      <c r="Y58" s="1">
        <v>0</v>
      </c>
      <c r="Z58" s="3">
        <f t="shared" si="15"/>
        <v>18.899999999999999</v>
      </c>
      <c r="AA58" s="1">
        <v>4.5</v>
      </c>
      <c r="AB58" s="1">
        <v>6</v>
      </c>
      <c r="AC58" s="1">
        <v>6</v>
      </c>
      <c r="AD58" s="1">
        <v>8</v>
      </c>
      <c r="AE58" s="3">
        <v>15</v>
      </c>
      <c r="AF58" s="3">
        <v>10.4</v>
      </c>
      <c r="AG58" s="3">
        <v>0</v>
      </c>
      <c r="AH58" s="3">
        <v>10</v>
      </c>
      <c r="AI58" s="3">
        <v>2</v>
      </c>
      <c r="AJ58" s="3">
        <v>4</v>
      </c>
      <c r="AK58" s="3">
        <v>57.9</v>
      </c>
      <c r="AL58" s="3">
        <v>150.9</v>
      </c>
      <c r="AM58" s="4">
        <f t="shared" si="16"/>
        <v>0.55477941176470591</v>
      </c>
      <c r="AN58" s="4">
        <f t="shared" si="17"/>
        <v>0.98833333333333329</v>
      </c>
      <c r="AO58" s="4">
        <f t="shared" si="18"/>
        <v>0.46938775510204084</v>
      </c>
      <c r="AP58" s="4">
        <f t="shared" si="19"/>
        <v>0.48461538461538456</v>
      </c>
      <c r="AQ58" s="4">
        <f t="shared" si="20"/>
        <v>0.46693548387096773</v>
      </c>
    </row>
    <row r="59" spans="1:43" ht="13.5" customHeight="1" x14ac:dyDescent="0.25">
      <c r="A59" s="1" t="s">
        <v>103</v>
      </c>
      <c r="B59" s="1" t="s">
        <v>127</v>
      </c>
      <c r="C59" s="1">
        <v>60</v>
      </c>
      <c r="D59" s="1" t="s">
        <v>44</v>
      </c>
      <c r="E59" s="1" t="s">
        <v>113</v>
      </c>
      <c r="F59" s="5">
        <v>2004</v>
      </c>
      <c r="G59" s="2">
        <v>9.6999999999999993</v>
      </c>
      <c r="H59" s="1">
        <v>4</v>
      </c>
      <c r="I59" s="1">
        <v>4</v>
      </c>
      <c r="J59" s="1">
        <v>2</v>
      </c>
      <c r="K59" s="1">
        <v>32</v>
      </c>
      <c r="L59" s="2">
        <f t="shared" si="14"/>
        <v>51.7</v>
      </c>
      <c r="M59" s="1">
        <v>1.75</v>
      </c>
      <c r="N59" s="1">
        <v>4</v>
      </c>
      <c r="O59" s="1">
        <v>5</v>
      </c>
      <c r="P59" s="1">
        <v>3.75</v>
      </c>
      <c r="Q59" s="1">
        <v>0</v>
      </c>
      <c r="R59" s="1">
        <v>2</v>
      </c>
      <c r="S59" s="1">
        <v>16.5</v>
      </c>
      <c r="T59" s="1">
        <v>10</v>
      </c>
      <c r="U59" s="1">
        <v>10</v>
      </c>
      <c r="V59" s="1">
        <v>-3.1</v>
      </c>
      <c r="W59" s="1">
        <v>2</v>
      </c>
      <c r="X59" s="1">
        <v>0</v>
      </c>
      <c r="Y59" s="1">
        <v>0</v>
      </c>
      <c r="Z59" s="3">
        <f t="shared" si="15"/>
        <v>18.899999999999999</v>
      </c>
      <c r="AA59" s="1">
        <v>2.5</v>
      </c>
      <c r="AB59" s="1">
        <v>5</v>
      </c>
      <c r="AC59" s="1">
        <v>4</v>
      </c>
      <c r="AD59" s="1">
        <v>6</v>
      </c>
      <c r="AE59" s="3">
        <v>15.75</v>
      </c>
      <c r="AF59" s="3">
        <v>7.2</v>
      </c>
      <c r="AG59" s="3">
        <v>5</v>
      </c>
      <c r="AH59" s="3">
        <v>5</v>
      </c>
      <c r="AI59" s="3">
        <v>2</v>
      </c>
      <c r="AJ59" s="3">
        <v>8</v>
      </c>
      <c r="AK59" s="3">
        <v>54.45</v>
      </c>
      <c r="AL59" s="3">
        <v>134.94999999999999</v>
      </c>
      <c r="AM59" s="4">
        <f t="shared" si="16"/>
        <v>0.4961397058823529</v>
      </c>
      <c r="AN59" s="4">
        <f t="shared" si="17"/>
        <v>0.86166666666666669</v>
      </c>
      <c r="AO59" s="4">
        <f t="shared" si="18"/>
        <v>0.33673469387755101</v>
      </c>
      <c r="AP59" s="4">
        <f t="shared" si="19"/>
        <v>0.48461538461538456</v>
      </c>
      <c r="AQ59" s="4">
        <f t="shared" si="20"/>
        <v>0.43911290322580648</v>
      </c>
    </row>
    <row r="60" spans="1:43" ht="13.5" customHeight="1" x14ac:dyDescent="0.25">
      <c r="A60" s="1" t="s">
        <v>103</v>
      </c>
      <c r="B60" s="1" t="s">
        <v>128</v>
      </c>
      <c r="C60" s="1">
        <v>72</v>
      </c>
      <c r="D60" s="1" t="s">
        <v>44</v>
      </c>
      <c r="E60" s="1" t="s">
        <v>111</v>
      </c>
      <c r="F60" s="5">
        <v>3400</v>
      </c>
      <c r="G60" s="2">
        <v>9.1999999999999993</v>
      </c>
      <c r="H60" s="1">
        <v>4</v>
      </c>
      <c r="I60" s="1">
        <v>4</v>
      </c>
      <c r="J60" s="1">
        <v>2</v>
      </c>
      <c r="K60" s="1">
        <v>30</v>
      </c>
      <c r="L60" s="2">
        <f t="shared" si="14"/>
        <v>49.2</v>
      </c>
      <c r="M60" s="1">
        <v>1.5</v>
      </c>
      <c r="N60" s="1">
        <v>4</v>
      </c>
      <c r="O60" s="1">
        <v>8</v>
      </c>
      <c r="P60" s="1">
        <v>3.5</v>
      </c>
      <c r="Q60" s="1">
        <v>0</v>
      </c>
      <c r="R60" s="1">
        <v>0</v>
      </c>
      <c r="S60" s="1">
        <v>17</v>
      </c>
      <c r="T60" s="1">
        <v>10</v>
      </c>
      <c r="U60" s="1">
        <v>10</v>
      </c>
      <c r="V60" s="1">
        <v>6.4</v>
      </c>
      <c r="W60" s="1">
        <v>0</v>
      </c>
      <c r="X60" s="1">
        <v>0</v>
      </c>
      <c r="Y60" s="1">
        <v>0</v>
      </c>
      <c r="Z60" s="3">
        <f t="shared" si="15"/>
        <v>26.4</v>
      </c>
      <c r="AA60" s="1">
        <v>6</v>
      </c>
      <c r="AB60" s="1">
        <v>9</v>
      </c>
      <c r="AC60" s="1">
        <v>4</v>
      </c>
      <c r="AD60" s="1">
        <v>7</v>
      </c>
      <c r="AE60" s="3">
        <v>9.75</v>
      </c>
      <c r="AF60" s="3">
        <v>8</v>
      </c>
      <c r="AG60" s="3">
        <v>5</v>
      </c>
      <c r="AH60" s="3">
        <v>12</v>
      </c>
      <c r="AI60" s="3">
        <v>2</v>
      </c>
      <c r="AJ60" s="3">
        <v>10</v>
      </c>
      <c r="AK60" s="3">
        <v>65.75</v>
      </c>
      <c r="AL60" s="3">
        <v>142.75</v>
      </c>
      <c r="AM60" s="4">
        <f t="shared" si="16"/>
        <v>0.5248161764705882</v>
      </c>
      <c r="AN60" s="4">
        <f t="shared" si="17"/>
        <v>0.82000000000000006</v>
      </c>
      <c r="AO60" s="4">
        <f t="shared" si="18"/>
        <v>0.34693877551020408</v>
      </c>
      <c r="AP60" s="4">
        <f t="shared" si="19"/>
        <v>0.67692307692307685</v>
      </c>
      <c r="AQ60" s="4">
        <f t="shared" si="20"/>
        <v>0.530241935483871</v>
      </c>
    </row>
    <row r="61" spans="1:43" ht="13.5" customHeight="1" x14ac:dyDescent="0.25">
      <c r="A61" s="1" t="s">
        <v>103</v>
      </c>
      <c r="B61" s="1" t="s">
        <v>129</v>
      </c>
      <c r="C61" s="1">
        <v>44</v>
      </c>
      <c r="D61" s="1" t="s">
        <v>44</v>
      </c>
      <c r="E61" s="1" t="s">
        <v>121</v>
      </c>
      <c r="F61" s="5">
        <v>2100</v>
      </c>
      <c r="G61" s="2">
        <v>9.6999999999999993</v>
      </c>
      <c r="H61" s="1">
        <v>4</v>
      </c>
      <c r="I61" s="1">
        <v>4</v>
      </c>
      <c r="J61" s="1">
        <v>2</v>
      </c>
      <c r="K61" s="1">
        <v>37.5</v>
      </c>
      <c r="L61" s="2">
        <f t="shared" si="14"/>
        <v>57.2</v>
      </c>
      <c r="M61" s="1">
        <v>1.25</v>
      </c>
      <c r="N61" s="1">
        <v>4</v>
      </c>
      <c r="O61" s="1">
        <v>10</v>
      </c>
      <c r="P61" s="1">
        <v>1.25</v>
      </c>
      <c r="Q61" s="1">
        <v>2</v>
      </c>
      <c r="R61" s="1">
        <v>2</v>
      </c>
      <c r="S61" s="1">
        <v>20.5</v>
      </c>
      <c r="T61" s="1">
        <v>10</v>
      </c>
      <c r="U61" s="1">
        <v>10</v>
      </c>
      <c r="V61" s="1">
        <v>8.3000000000000007</v>
      </c>
      <c r="W61" s="1">
        <v>0</v>
      </c>
      <c r="X61" s="1">
        <v>0</v>
      </c>
      <c r="Y61" s="1">
        <v>0</v>
      </c>
      <c r="Z61" s="3">
        <f t="shared" si="15"/>
        <v>28.3</v>
      </c>
      <c r="AA61" s="1">
        <v>8</v>
      </c>
      <c r="AB61" s="1">
        <v>9</v>
      </c>
      <c r="AC61" s="1">
        <v>4</v>
      </c>
      <c r="AD61" s="1">
        <v>6</v>
      </c>
      <c r="AE61" s="3">
        <v>11.75</v>
      </c>
      <c r="AF61" s="3">
        <v>7.6</v>
      </c>
      <c r="AG61" s="3">
        <v>5</v>
      </c>
      <c r="AH61" s="3">
        <v>10</v>
      </c>
      <c r="AI61" s="3">
        <v>2</v>
      </c>
      <c r="AJ61" s="3">
        <v>8</v>
      </c>
      <c r="AK61" s="3">
        <v>65.349999999999994</v>
      </c>
      <c r="AL61" s="3">
        <v>153.35</v>
      </c>
      <c r="AM61" s="4">
        <f t="shared" si="16"/>
        <v>0.56378676470588229</v>
      </c>
      <c r="AN61" s="4">
        <f t="shared" si="17"/>
        <v>0.95333333333333337</v>
      </c>
      <c r="AO61" s="4">
        <f t="shared" si="18"/>
        <v>0.41836734693877553</v>
      </c>
      <c r="AP61" s="4">
        <f t="shared" si="19"/>
        <v>0.72564102564102562</v>
      </c>
      <c r="AQ61" s="4">
        <f t="shared" si="20"/>
        <v>0.52701612903225803</v>
      </c>
    </row>
    <row r="62" spans="1:43" ht="13.5" customHeight="1" x14ac:dyDescent="0.25">
      <c r="A62" s="1" t="s">
        <v>103</v>
      </c>
      <c r="B62" s="1" t="s">
        <v>130</v>
      </c>
      <c r="C62" s="1">
        <v>46</v>
      </c>
      <c r="D62" s="1" t="s">
        <v>44</v>
      </c>
      <c r="E62" s="1" t="s">
        <v>118</v>
      </c>
      <c r="F62" s="5">
        <v>2500</v>
      </c>
      <c r="G62" s="2"/>
      <c r="H62" s="1">
        <v>4</v>
      </c>
      <c r="I62" s="1">
        <v>4</v>
      </c>
      <c r="J62" s="1">
        <v>2</v>
      </c>
      <c r="K62" s="1">
        <v>38</v>
      </c>
      <c r="L62" s="2">
        <f t="shared" si="14"/>
        <v>48</v>
      </c>
      <c r="M62" s="1">
        <v>1.75</v>
      </c>
      <c r="N62" s="1">
        <v>2</v>
      </c>
      <c r="O62" s="1">
        <v>14</v>
      </c>
      <c r="P62" s="1">
        <v>1.75</v>
      </c>
      <c r="Q62" s="1">
        <v>0</v>
      </c>
      <c r="R62" s="1">
        <v>2</v>
      </c>
      <c r="S62" s="1">
        <v>21.5</v>
      </c>
      <c r="T62" s="1">
        <v>10</v>
      </c>
      <c r="U62" s="1">
        <v>10</v>
      </c>
      <c r="V62" s="1">
        <v>1.3</v>
      </c>
      <c r="W62" s="1">
        <v>0</v>
      </c>
      <c r="X62" s="1">
        <v>0</v>
      </c>
      <c r="Y62" s="1">
        <v>0</v>
      </c>
      <c r="Z62" s="3">
        <f t="shared" si="15"/>
        <v>21.3</v>
      </c>
      <c r="AA62" s="1">
        <v>7.5</v>
      </c>
      <c r="AB62" s="1">
        <v>4</v>
      </c>
      <c r="AC62" s="1">
        <v>6</v>
      </c>
      <c r="AD62" s="1">
        <v>4</v>
      </c>
      <c r="AE62" s="3">
        <v>12.5</v>
      </c>
      <c r="AF62" s="3">
        <v>5.2</v>
      </c>
      <c r="AG62" s="3">
        <v>0</v>
      </c>
      <c r="AH62" s="3">
        <v>6</v>
      </c>
      <c r="AI62" s="3">
        <v>5</v>
      </c>
      <c r="AJ62" s="3">
        <v>8</v>
      </c>
      <c r="AK62" s="3">
        <v>54.2</v>
      </c>
      <c r="AL62" s="3">
        <v>143.69999999999999</v>
      </c>
      <c r="AM62" s="4">
        <f t="shared" si="16"/>
        <v>0.52830882352941178</v>
      </c>
      <c r="AN62" s="4">
        <f t="shared" si="17"/>
        <v>0.8</v>
      </c>
      <c r="AO62" s="4">
        <f t="shared" si="18"/>
        <v>0.43877551020408162</v>
      </c>
      <c r="AP62" s="4">
        <f t="shared" si="19"/>
        <v>0.54615384615384621</v>
      </c>
      <c r="AQ62" s="4">
        <f t="shared" si="20"/>
        <v>0.43709677419354842</v>
      </c>
    </row>
    <row r="63" spans="1:43" ht="13.5" customHeight="1" x14ac:dyDescent="0.25">
      <c r="A63" s="1" t="s">
        <v>103</v>
      </c>
      <c r="B63" s="1" t="s">
        <v>131</v>
      </c>
      <c r="C63" s="1">
        <v>27</v>
      </c>
      <c r="D63" s="1" t="s">
        <v>44</v>
      </c>
      <c r="E63" s="1" t="s">
        <v>113</v>
      </c>
      <c r="F63" s="5">
        <v>1036</v>
      </c>
      <c r="G63" s="2">
        <v>9.3000000000000007</v>
      </c>
      <c r="H63" s="1">
        <v>4</v>
      </c>
      <c r="I63" s="1">
        <v>4</v>
      </c>
      <c r="J63" s="1">
        <v>2</v>
      </c>
      <c r="K63" s="1">
        <v>38</v>
      </c>
      <c r="L63" s="2">
        <f t="shared" si="14"/>
        <v>57.3</v>
      </c>
      <c r="M63" s="1">
        <v>4</v>
      </c>
      <c r="N63" s="1">
        <v>4</v>
      </c>
      <c r="O63" s="1">
        <v>6</v>
      </c>
      <c r="P63" s="1">
        <v>6</v>
      </c>
      <c r="Q63" s="1">
        <v>0</v>
      </c>
      <c r="R63" s="1">
        <v>2</v>
      </c>
      <c r="S63" s="1">
        <v>22</v>
      </c>
      <c r="T63" s="1">
        <v>10</v>
      </c>
      <c r="U63" s="1">
        <v>5</v>
      </c>
      <c r="V63" s="1"/>
      <c r="W63" s="1">
        <v>4</v>
      </c>
      <c r="X63" s="1">
        <v>0</v>
      </c>
      <c r="Y63" s="1">
        <v>2</v>
      </c>
      <c r="Z63" s="3">
        <f t="shared" si="15"/>
        <v>21</v>
      </c>
      <c r="AA63" s="1">
        <v>12.5</v>
      </c>
      <c r="AB63" s="1">
        <v>9</v>
      </c>
      <c r="AC63" s="1">
        <v>4</v>
      </c>
      <c r="AD63" s="1">
        <v>6</v>
      </c>
      <c r="AE63" s="3">
        <v>14.5</v>
      </c>
      <c r="AF63" s="3">
        <v>8.8000000000000007</v>
      </c>
      <c r="AG63" s="3">
        <v>5</v>
      </c>
      <c r="AH63" s="3">
        <v>6</v>
      </c>
      <c r="AI63" s="3">
        <v>7</v>
      </c>
      <c r="AJ63" s="3">
        <v>10</v>
      </c>
      <c r="AK63" s="3">
        <v>76.8</v>
      </c>
      <c r="AL63" s="3">
        <v>165.8</v>
      </c>
      <c r="AM63" s="4">
        <f t="shared" si="16"/>
        <v>0.60955882352941182</v>
      </c>
      <c r="AN63" s="4">
        <f t="shared" si="17"/>
        <v>0.95499999999999996</v>
      </c>
      <c r="AO63" s="4">
        <f t="shared" si="18"/>
        <v>0.44897959183673469</v>
      </c>
      <c r="AP63" s="4">
        <f t="shared" si="19"/>
        <v>0.53846153846153844</v>
      </c>
      <c r="AQ63" s="4">
        <f t="shared" si="20"/>
        <v>0.61935483870967745</v>
      </c>
    </row>
    <row r="64" spans="1:43" ht="13.5" customHeight="1" x14ac:dyDescent="0.25">
      <c r="A64" s="1" t="s">
        <v>103</v>
      </c>
      <c r="B64" s="1" t="s">
        <v>132</v>
      </c>
      <c r="C64" s="1">
        <v>24</v>
      </c>
      <c r="D64" s="1" t="s">
        <v>44</v>
      </c>
      <c r="E64" s="1" t="s">
        <v>105</v>
      </c>
      <c r="F64" s="5">
        <v>1000</v>
      </c>
      <c r="G64" s="2">
        <v>9.4</v>
      </c>
      <c r="H64" s="1">
        <v>4</v>
      </c>
      <c r="I64" s="1">
        <v>4</v>
      </c>
      <c r="J64" s="1">
        <v>2</v>
      </c>
      <c r="K64" s="1">
        <v>39.5</v>
      </c>
      <c r="L64" s="2">
        <f t="shared" si="14"/>
        <v>58.9</v>
      </c>
      <c r="M64" s="1">
        <v>1.5</v>
      </c>
      <c r="N64" s="1">
        <v>4</v>
      </c>
      <c r="O64" s="1">
        <v>8</v>
      </c>
      <c r="P64" s="1">
        <v>1.5</v>
      </c>
      <c r="Q64" s="1">
        <v>0</v>
      </c>
      <c r="R64" s="1">
        <v>2</v>
      </c>
      <c r="S64" s="1">
        <v>17</v>
      </c>
      <c r="T64" s="1">
        <v>10</v>
      </c>
      <c r="U64" s="1">
        <v>0</v>
      </c>
      <c r="V64" s="1">
        <v>-3</v>
      </c>
      <c r="W64" s="1">
        <v>0</v>
      </c>
      <c r="X64" s="1">
        <v>0</v>
      </c>
      <c r="Y64" s="1">
        <v>0</v>
      </c>
      <c r="Z64" s="3">
        <f t="shared" si="15"/>
        <v>7</v>
      </c>
      <c r="AA64" s="1">
        <v>5</v>
      </c>
      <c r="AB64" s="1">
        <v>5</v>
      </c>
      <c r="AC64" s="1">
        <v>0</v>
      </c>
      <c r="AD64" s="1">
        <v>2</v>
      </c>
      <c r="AE64" s="3">
        <v>7.75</v>
      </c>
      <c r="AF64" s="3">
        <v>2</v>
      </c>
      <c r="AG64" s="3">
        <v>5</v>
      </c>
      <c r="AH64" s="3">
        <v>3</v>
      </c>
      <c r="AI64" s="3">
        <v>5</v>
      </c>
      <c r="AJ64" s="3">
        <v>2</v>
      </c>
      <c r="AK64" s="3">
        <v>34.75</v>
      </c>
      <c r="AL64" s="3">
        <v>111.25</v>
      </c>
      <c r="AM64" s="4">
        <f t="shared" si="16"/>
        <v>0.40900735294117646</v>
      </c>
      <c r="AN64" s="4">
        <f t="shared" si="17"/>
        <v>0.98166666666666669</v>
      </c>
      <c r="AO64" s="4">
        <f t="shared" si="18"/>
        <v>0.34693877551020408</v>
      </c>
      <c r="AP64" s="4">
        <f t="shared" si="19"/>
        <v>0.17948717948717949</v>
      </c>
      <c r="AQ64" s="4">
        <f t="shared" si="20"/>
        <v>0.28024193548387094</v>
      </c>
    </row>
    <row r="65" spans="1:43" ht="13.5" customHeight="1" x14ac:dyDescent="0.25">
      <c r="A65" s="1" t="s">
        <v>103</v>
      </c>
      <c r="B65" s="1" t="s">
        <v>133</v>
      </c>
      <c r="C65" s="1">
        <v>48</v>
      </c>
      <c r="D65" s="1" t="s">
        <v>44</v>
      </c>
      <c r="E65" s="1" t="s">
        <v>113</v>
      </c>
      <c r="F65" s="5">
        <v>2074</v>
      </c>
      <c r="G65" s="2">
        <v>9</v>
      </c>
      <c r="H65" s="1">
        <v>4</v>
      </c>
      <c r="I65" s="1">
        <v>4</v>
      </c>
      <c r="J65" s="1">
        <v>2</v>
      </c>
      <c r="K65" s="1">
        <v>39.5</v>
      </c>
      <c r="L65" s="2">
        <f t="shared" si="14"/>
        <v>58.5</v>
      </c>
      <c r="M65" s="1">
        <v>3.25</v>
      </c>
      <c r="N65" s="1">
        <v>4</v>
      </c>
      <c r="O65" s="1">
        <v>13</v>
      </c>
      <c r="P65" s="1">
        <v>5.25</v>
      </c>
      <c r="Q65" s="1">
        <v>0</v>
      </c>
      <c r="R65" s="1">
        <v>2</v>
      </c>
      <c r="S65" s="1">
        <v>27.5</v>
      </c>
      <c r="T65" s="1">
        <v>5</v>
      </c>
      <c r="U65" s="1">
        <v>10</v>
      </c>
      <c r="V65" s="1">
        <v>5</v>
      </c>
      <c r="W65" s="1">
        <v>2</v>
      </c>
      <c r="X65" s="1">
        <v>0</v>
      </c>
      <c r="Y65" s="1">
        <v>0</v>
      </c>
      <c r="Z65" s="3">
        <f t="shared" si="15"/>
        <v>22</v>
      </c>
      <c r="AA65" s="1">
        <v>4</v>
      </c>
      <c r="AB65" s="1">
        <v>9</v>
      </c>
      <c r="AC65" s="1">
        <v>6</v>
      </c>
      <c r="AD65" s="1">
        <v>6</v>
      </c>
      <c r="AE65" s="3">
        <v>10.5</v>
      </c>
      <c r="AF65" s="3">
        <v>7.2</v>
      </c>
      <c r="AG65" s="3">
        <v>5</v>
      </c>
      <c r="AH65" s="3">
        <v>11</v>
      </c>
      <c r="AI65" s="3">
        <v>5</v>
      </c>
      <c r="AJ65" s="3">
        <v>8</v>
      </c>
      <c r="AK65" s="3">
        <v>65.7</v>
      </c>
      <c r="AL65" s="3">
        <v>159.69999999999999</v>
      </c>
      <c r="AM65" s="4">
        <f t="shared" si="16"/>
        <v>0.58713235294117638</v>
      </c>
      <c r="AN65" s="4">
        <f t="shared" si="17"/>
        <v>0.97499999999999998</v>
      </c>
      <c r="AO65" s="4">
        <f t="shared" si="18"/>
        <v>0.56122448979591832</v>
      </c>
      <c r="AP65" s="4">
        <f t="shared" si="19"/>
        <v>0.5641025641025641</v>
      </c>
      <c r="AQ65" s="4">
        <f t="shared" si="20"/>
        <v>0.52983870967741942</v>
      </c>
    </row>
    <row r="66" spans="1:43" ht="13.5" customHeight="1" x14ac:dyDescent="0.25">
      <c r="A66" s="1" t="s">
        <v>103</v>
      </c>
      <c r="B66" s="1" t="s">
        <v>134</v>
      </c>
      <c r="C66" s="1">
        <v>48</v>
      </c>
      <c r="D66" s="1" t="s">
        <v>44</v>
      </c>
      <c r="E66" s="1" t="s">
        <v>113</v>
      </c>
      <c r="F66" s="5">
        <v>2680</v>
      </c>
      <c r="G66" s="2">
        <v>9.3000000000000007</v>
      </c>
      <c r="H66" s="1">
        <v>4</v>
      </c>
      <c r="I66" s="1">
        <v>4</v>
      </c>
      <c r="J66" s="1">
        <v>2</v>
      </c>
      <c r="K66" s="1">
        <v>40</v>
      </c>
      <c r="L66" s="2">
        <f t="shared" si="14"/>
        <v>59.3</v>
      </c>
      <c r="M66" s="1">
        <v>4</v>
      </c>
      <c r="N66" s="1">
        <v>4</v>
      </c>
      <c r="O66" s="1">
        <v>12</v>
      </c>
      <c r="P66" s="1">
        <v>4</v>
      </c>
      <c r="Q66" s="1">
        <v>0</v>
      </c>
      <c r="R66" s="1">
        <v>2</v>
      </c>
      <c r="S66" s="1">
        <v>26</v>
      </c>
      <c r="T66" s="1">
        <v>10</v>
      </c>
      <c r="U66" s="1">
        <v>10</v>
      </c>
      <c r="V66" s="1">
        <v>0</v>
      </c>
      <c r="W66" s="1">
        <v>0</v>
      </c>
      <c r="X66" s="1">
        <v>0</v>
      </c>
      <c r="Y66" s="1">
        <v>0</v>
      </c>
      <c r="Z66" s="3">
        <f t="shared" si="15"/>
        <v>20</v>
      </c>
      <c r="AA66" s="1">
        <v>7.5</v>
      </c>
      <c r="AB66" s="1">
        <v>8</v>
      </c>
      <c r="AC66" s="1">
        <v>5</v>
      </c>
      <c r="AD66" s="1">
        <v>4</v>
      </c>
      <c r="AE66" s="3">
        <v>14.25</v>
      </c>
      <c r="AF66" s="3">
        <v>9.1999999999999993</v>
      </c>
      <c r="AG66" s="3">
        <v>5</v>
      </c>
      <c r="AH66" s="3">
        <v>11</v>
      </c>
      <c r="AI66" s="3">
        <v>5</v>
      </c>
      <c r="AJ66" s="3">
        <v>10</v>
      </c>
      <c r="AK66" s="3">
        <v>74.95</v>
      </c>
      <c r="AL66" s="3">
        <v>170.95</v>
      </c>
      <c r="AM66" s="4">
        <f t="shared" si="16"/>
        <v>0.62849264705882346</v>
      </c>
      <c r="AN66" s="4">
        <f t="shared" si="17"/>
        <v>0.98833333333333329</v>
      </c>
      <c r="AO66" s="4">
        <f t="shared" si="18"/>
        <v>0.53061224489795922</v>
      </c>
      <c r="AP66" s="4">
        <f t="shared" si="19"/>
        <v>0.51282051282051277</v>
      </c>
      <c r="AQ66" s="4">
        <f t="shared" si="20"/>
        <v>0.60443548387096779</v>
      </c>
    </row>
    <row r="67" spans="1:43" ht="13.5" customHeight="1" x14ac:dyDescent="0.25">
      <c r="A67" s="1" t="s">
        <v>103</v>
      </c>
      <c r="B67" s="1" t="s">
        <v>135</v>
      </c>
      <c r="C67" s="1">
        <v>46</v>
      </c>
      <c r="D67" s="1" t="s">
        <v>44</v>
      </c>
      <c r="E67" s="1" t="s">
        <v>118</v>
      </c>
      <c r="F67" s="5">
        <v>1200</v>
      </c>
      <c r="G67" s="2"/>
      <c r="H67" s="1">
        <v>4</v>
      </c>
      <c r="I67" s="1">
        <v>4</v>
      </c>
      <c r="J67" s="1">
        <v>2</v>
      </c>
      <c r="K67" s="1">
        <v>40</v>
      </c>
      <c r="L67" s="2">
        <f t="shared" si="14"/>
        <v>50</v>
      </c>
      <c r="M67" s="1">
        <v>4</v>
      </c>
      <c r="N67" s="1">
        <v>4</v>
      </c>
      <c r="O67" s="1">
        <v>14</v>
      </c>
      <c r="P67" s="1">
        <v>4</v>
      </c>
      <c r="Q67" s="1">
        <v>0</v>
      </c>
      <c r="R67" s="1">
        <v>2</v>
      </c>
      <c r="S67" s="1">
        <v>28</v>
      </c>
      <c r="T67" s="1">
        <v>10</v>
      </c>
      <c r="U67" s="1">
        <v>10</v>
      </c>
      <c r="V67" s="1"/>
      <c r="W67" s="1">
        <v>0</v>
      </c>
      <c r="X67" s="1">
        <v>0</v>
      </c>
      <c r="Y67" s="1">
        <v>0</v>
      </c>
      <c r="Z67" s="3">
        <f t="shared" si="15"/>
        <v>20</v>
      </c>
      <c r="AA67" s="1">
        <v>6</v>
      </c>
      <c r="AB67" s="1">
        <v>9</v>
      </c>
      <c r="AC67" s="1">
        <v>6</v>
      </c>
      <c r="AD67" s="1">
        <v>7</v>
      </c>
      <c r="AE67" s="3">
        <v>16</v>
      </c>
      <c r="AF67" s="3">
        <v>10.8</v>
      </c>
      <c r="AG67" s="3">
        <v>0</v>
      </c>
      <c r="AH67" s="3">
        <v>10</v>
      </c>
      <c r="AI67" s="3">
        <v>7</v>
      </c>
      <c r="AJ67" s="3">
        <v>6</v>
      </c>
      <c r="AK67" s="3">
        <v>70.8</v>
      </c>
      <c r="AL67" s="3">
        <v>168.8</v>
      </c>
      <c r="AM67" s="4">
        <f t="shared" si="16"/>
        <v>0.62058823529411766</v>
      </c>
      <c r="AN67" s="4">
        <f t="shared" si="17"/>
        <v>0.83333333333333337</v>
      </c>
      <c r="AO67" s="4">
        <f t="shared" si="18"/>
        <v>0.5714285714285714</v>
      </c>
      <c r="AP67" s="4">
        <f t="shared" si="19"/>
        <v>0.51282051282051277</v>
      </c>
      <c r="AQ67" s="4">
        <f t="shared" si="20"/>
        <v>0.57096774193548383</v>
      </c>
    </row>
    <row r="68" spans="1:43" ht="13.5" customHeight="1" x14ac:dyDescent="0.25">
      <c r="A68" s="1" t="s">
        <v>103</v>
      </c>
      <c r="B68" s="1" t="s">
        <v>136</v>
      </c>
      <c r="C68" s="1">
        <v>48</v>
      </c>
      <c r="D68" s="1" t="s">
        <v>44</v>
      </c>
      <c r="E68" s="1" t="s">
        <v>105</v>
      </c>
      <c r="F68" s="1">
        <v>700</v>
      </c>
      <c r="G68" s="2">
        <v>8.9</v>
      </c>
      <c r="H68" s="1">
        <v>2</v>
      </c>
      <c r="I68" s="1">
        <v>4</v>
      </c>
      <c r="J68" s="1">
        <v>2</v>
      </c>
      <c r="K68" s="1">
        <v>39.5</v>
      </c>
      <c r="L68" s="2">
        <f t="shared" si="14"/>
        <v>56.4</v>
      </c>
      <c r="M68" s="1">
        <v>0.75</v>
      </c>
      <c r="N68" s="1">
        <v>4</v>
      </c>
      <c r="O68" s="1">
        <v>4</v>
      </c>
      <c r="P68" s="1">
        <v>0.75</v>
      </c>
      <c r="Q68" s="1">
        <v>0</v>
      </c>
      <c r="R68" s="1">
        <v>2</v>
      </c>
      <c r="S68" s="1">
        <v>11.5</v>
      </c>
      <c r="T68" s="1">
        <v>10</v>
      </c>
      <c r="U68" s="1">
        <v>10</v>
      </c>
      <c r="V68" s="1"/>
      <c r="W68" s="1">
        <v>0</v>
      </c>
      <c r="X68" s="1">
        <v>0</v>
      </c>
      <c r="Y68" s="1">
        <v>0</v>
      </c>
      <c r="Z68" s="3">
        <f t="shared" si="15"/>
        <v>20</v>
      </c>
      <c r="AA68" s="1">
        <v>0</v>
      </c>
      <c r="AB68" s="1">
        <v>4</v>
      </c>
      <c r="AC68" s="1">
        <v>1</v>
      </c>
      <c r="AD68" s="1">
        <v>5</v>
      </c>
      <c r="AE68" s="3">
        <v>8.25</v>
      </c>
      <c r="AF68" s="3">
        <v>2.4</v>
      </c>
      <c r="AG68" s="3">
        <v>0</v>
      </c>
      <c r="AH68" s="3">
        <v>5</v>
      </c>
      <c r="AI68" s="3">
        <v>5</v>
      </c>
      <c r="AJ68" s="3">
        <v>6</v>
      </c>
      <c r="AK68" s="3">
        <v>31.65</v>
      </c>
      <c r="AL68" s="3">
        <v>110.65</v>
      </c>
      <c r="AM68" s="4">
        <f t="shared" si="16"/>
        <v>0.40680147058823529</v>
      </c>
      <c r="AN68" s="4">
        <f t="shared" si="17"/>
        <v>0.94</v>
      </c>
      <c r="AO68" s="4">
        <f t="shared" si="18"/>
        <v>0.23469387755102042</v>
      </c>
      <c r="AP68" s="4">
        <f t="shared" si="19"/>
        <v>0.51282051282051277</v>
      </c>
      <c r="AQ68" s="4">
        <f t="shared" si="20"/>
        <v>0.25524193548387097</v>
      </c>
    </row>
    <row r="69" spans="1:43" ht="13.5" customHeight="1" x14ac:dyDescent="0.25">
      <c r="A69" s="1" t="s">
        <v>103</v>
      </c>
      <c r="B69" s="1" t="s">
        <v>137</v>
      </c>
      <c r="C69" s="1">
        <v>27</v>
      </c>
      <c r="D69" s="1" t="s">
        <v>44</v>
      </c>
      <c r="E69" s="1" t="s">
        <v>105</v>
      </c>
      <c r="F69" s="5">
        <v>1500</v>
      </c>
      <c r="G69" s="2">
        <v>9</v>
      </c>
      <c r="H69" s="1">
        <v>4</v>
      </c>
      <c r="I69" s="1">
        <v>4</v>
      </c>
      <c r="J69" s="1">
        <v>2</v>
      </c>
      <c r="K69" s="1">
        <v>39.5</v>
      </c>
      <c r="L69" s="2">
        <f t="shared" si="14"/>
        <v>58.5</v>
      </c>
      <c r="M69" s="1">
        <v>3.25</v>
      </c>
      <c r="N69" s="1">
        <v>4</v>
      </c>
      <c r="O69" s="1">
        <v>12</v>
      </c>
      <c r="P69" s="1">
        <v>5.25</v>
      </c>
      <c r="Q69" s="1">
        <v>0</v>
      </c>
      <c r="R69" s="1">
        <v>2</v>
      </c>
      <c r="S69" s="1">
        <v>26.5</v>
      </c>
      <c r="T69" s="1">
        <v>10</v>
      </c>
      <c r="U69" s="1">
        <v>10</v>
      </c>
      <c r="V69" s="1">
        <v>5.5</v>
      </c>
      <c r="W69" s="1">
        <v>0</v>
      </c>
      <c r="X69" s="1">
        <v>0</v>
      </c>
      <c r="Y69" s="1">
        <v>0</v>
      </c>
      <c r="Z69" s="3">
        <f t="shared" si="15"/>
        <v>25.5</v>
      </c>
      <c r="AA69" s="1">
        <v>10</v>
      </c>
      <c r="AB69" s="1">
        <v>6</v>
      </c>
      <c r="AC69" s="1">
        <v>4</v>
      </c>
      <c r="AD69" s="1">
        <v>8</v>
      </c>
      <c r="AE69" s="3">
        <v>11.75</v>
      </c>
      <c r="AF69" s="3">
        <v>4</v>
      </c>
      <c r="AG69" s="3">
        <v>5</v>
      </c>
      <c r="AH69" s="3">
        <v>8</v>
      </c>
      <c r="AI69" s="3">
        <v>5</v>
      </c>
      <c r="AJ69" s="3">
        <v>8</v>
      </c>
      <c r="AK69" s="3">
        <v>61.75</v>
      </c>
      <c r="AL69" s="3">
        <v>157.75</v>
      </c>
      <c r="AM69" s="4">
        <f t="shared" si="16"/>
        <v>0.57996323529411764</v>
      </c>
      <c r="AN69" s="4">
        <f t="shared" si="17"/>
        <v>0.97499999999999998</v>
      </c>
      <c r="AO69" s="4">
        <f t="shared" si="18"/>
        <v>0.54081632653061229</v>
      </c>
      <c r="AP69" s="4">
        <f t="shared" si="19"/>
        <v>0.65384615384615385</v>
      </c>
      <c r="AQ69" s="4">
        <f t="shared" si="20"/>
        <v>0.49798387096774194</v>
      </c>
    </row>
    <row r="70" spans="1:43" ht="13.5" customHeight="1" x14ac:dyDescent="0.25">
      <c r="A70" s="1" t="s">
        <v>103</v>
      </c>
      <c r="B70" s="1" t="s">
        <v>138</v>
      </c>
      <c r="C70" s="1">
        <v>24</v>
      </c>
      <c r="D70" s="1" t="s">
        <v>44</v>
      </c>
      <c r="E70" s="1" t="s">
        <v>118</v>
      </c>
      <c r="F70" s="5">
        <v>1500</v>
      </c>
      <c r="G70" s="2">
        <v>9.5</v>
      </c>
      <c r="H70" s="1">
        <v>4</v>
      </c>
      <c r="I70" s="1">
        <v>4</v>
      </c>
      <c r="J70" s="1">
        <v>2</v>
      </c>
      <c r="K70" s="1">
        <v>40</v>
      </c>
      <c r="L70" s="2">
        <f t="shared" si="14"/>
        <v>59.5</v>
      </c>
      <c r="M70" s="1">
        <v>4</v>
      </c>
      <c r="N70" s="1">
        <v>4</v>
      </c>
      <c r="O70" s="1">
        <v>14</v>
      </c>
      <c r="P70" s="1">
        <v>6</v>
      </c>
      <c r="Q70" s="1">
        <v>2</v>
      </c>
      <c r="R70" s="1">
        <v>2</v>
      </c>
      <c r="S70" s="1">
        <v>32</v>
      </c>
      <c r="T70" s="1">
        <v>10</v>
      </c>
      <c r="U70" s="1">
        <v>10</v>
      </c>
      <c r="V70" s="1">
        <v>-4.2</v>
      </c>
      <c r="W70" s="1">
        <v>2</v>
      </c>
      <c r="X70" s="1">
        <v>0</v>
      </c>
      <c r="Y70" s="1">
        <v>2</v>
      </c>
      <c r="Z70" s="3">
        <f t="shared" si="15"/>
        <v>19.8</v>
      </c>
      <c r="AA70" s="1">
        <v>10</v>
      </c>
      <c r="AB70" s="1">
        <v>9</v>
      </c>
      <c r="AC70" s="1">
        <v>6</v>
      </c>
      <c r="AD70" s="1">
        <v>8</v>
      </c>
      <c r="AE70" s="3">
        <v>16.25</v>
      </c>
      <c r="AF70" s="3">
        <v>9.1999999999999993</v>
      </c>
      <c r="AG70" s="3">
        <v>0</v>
      </c>
      <c r="AH70" s="3">
        <v>12</v>
      </c>
      <c r="AI70" s="3">
        <v>5</v>
      </c>
      <c r="AJ70" s="3">
        <v>8</v>
      </c>
      <c r="AK70" s="3">
        <v>75.45</v>
      </c>
      <c r="AL70" s="3">
        <v>179.45</v>
      </c>
      <c r="AM70" s="4">
        <f t="shared" si="16"/>
        <v>0.65974264705882346</v>
      </c>
      <c r="AN70" s="4">
        <f t="shared" si="17"/>
        <v>0.9916666666666667</v>
      </c>
      <c r="AO70" s="4">
        <f t="shared" si="18"/>
        <v>0.65306122448979587</v>
      </c>
      <c r="AP70" s="4">
        <f t="shared" si="19"/>
        <v>0.50769230769230766</v>
      </c>
      <c r="AQ70" s="4">
        <f t="shared" si="20"/>
        <v>0.60846774193548392</v>
      </c>
    </row>
    <row r="71" spans="1:43" ht="13.5" customHeight="1" x14ac:dyDescent="0.25">
      <c r="A71" s="1" t="s">
        <v>103</v>
      </c>
      <c r="B71" s="1" t="s">
        <v>139</v>
      </c>
      <c r="C71" s="1">
        <v>18</v>
      </c>
      <c r="D71" s="1" t="s">
        <v>44</v>
      </c>
      <c r="E71" s="1" t="s">
        <v>105</v>
      </c>
      <c r="F71" s="5">
        <v>1800</v>
      </c>
      <c r="G71" s="2">
        <v>9.4</v>
      </c>
      <c r="H71" s="1">
        <v>4</v>
      </c>
      <c r="I71" s="1">
        <v>4</v>
      </c>
      <c r="J71" s="1">
        <v>2</v>
      </c>
      <c r="K71" s="1">
        <v>40</v>
      </c>
      <c r="L71" s="2">
        <f t="shared" si="14"/>
        <v>59.4</v>
      </c>
      <c r="M71" s="1">
        <v>3.75</v>
      </c>
      <c r="N71" s="1">
        <v>4</v>
      </c>
      <c r="O71" s="1">
        <v>14</v>
      </c>
      <c r="P71" s="1">
        <v>5.75</v>
      </c>
      <c r="Q71" s="1">
        <v>2</v>
      </c>
      <c r="R71" s="1">
        <v>0</v>
      </c>
      <c r="S71" s="1">
        <v>29.5</v>
      </c>
      <c r="T71" s="1">
        <v>5</v>
      </c>
      <c r="U71" s="1">
        <v>10</v>
      </c>
      <c r="V71" s="1">
        <v>6.4</v>
      </c>
      <c r="W71" s="1">
        <v>2</v>
      </c>
      <c r="X71" s="1">
        <v>0</v>
      </c>
      <c r="Y71" s="1">
        <v>2</v>
      </c>
      <c r="Z71" s="3">
        <f t="shared" si="15"/>
        <v>25.4</v>
      </c>
      <c r="AA71" s="1">
        <v>16.5</v>
      </c>
      <c r="AB71" s="1">
        <v>7</v>
      </c>
      <c r="AC71" s="1">
        <v>3</v>
      </c>
      <c r="AD71" s="1">
        <v>6</v>
      </c>
      <c r="AE71" s="3">
        <v>14</v>
      </c>
      <c r="AF71" s="3">
        <v>4.4000000000000004</v>
      </c>
      <c r="AG71" s="3">
        <v>5</v>
      </c>
      <c r="AH71" s="3">
        <v>10</v>
      </c>
      <c r="AI71" s="3">
        <v>2</v>
      </c>
      <c r="AJ71" s="3">
        <v>10</v>
      </c>
      <c r="AK71" s="3">
        <v>71.900000000000006</v>
      </c>
      <c r="AL71" s="3">
        <v>168.4</v>
      </c>
      <c r="AM71" s="4">
        <f t="shared" si="16"/>
        <v>0.61911764705882355</v>
      </c>
      <c r="AN71" s="4">
        <f t="shared" si="17"/>
        <v>0.99</v>
      </c>
      <c r="AO71" s="4">
        <f t="shared" si="18"/>
        <v>0.60204081632653061</v>
      </c>
      <c r="AP71" s="4">
        <f t="shared" si="19"/>
        <v>0.6512820512820513</v>
      </c>
      <c r="AQ71" s="4">
        <f t="shared" si="20"/>
        <v>0.57983870967741935</v>
      </c>
    </row>
    <row r="72" spans="1:43" ht="13.5" customHeight="1" x14ac:dyDescent="0.25">
      <c r="A72" s="1" t="s">
        <v>103</v>
      </c>
      <c r="B72" s="1" t="s">
        <v>140</v>
      </c>
      <c r="C72" s="1">
        <v>16</v>
      </c>
      <c r="D72" s="1" t="s">
        <v>44</v>
      </c>
      <c r="E72" s="1" t="s">
        <v>113</v>
      </c>
      <c r="F72" s="5">
        <v>1269</v>
      </c>
      <c r="G72" s="2">
        <v>8.8000000000000007</v>
      </c>
      <c r="H72" s="1">
        <v>4</v>
      </c>
      <c r="I72" s="1">
        <v>4</v>
      </c>
      <c r="J72" s="1">
        <v>2</v>
      </c>
      <c r="K72" s="1">
        <v>39</v>
      </c>
      <c r="L72" s="2">
        <f t="shared" si="14"/>
        <v>57.8</v>
      </c>
      <c r="M72" s="1">
        <v>3.5</v>
      </c>
      <c r="N72" s="1">
        <v>0</v>
      </c>
      <c r="O72" s="1">
        <v>4</v>
      </c>
      <c r="P72" s="1">
        <v>3.5</v>
      </c>
      <c r="Q72" s="1">
        <v>0</v>
      </c>
      <c r="R72" s="1">
        <v>2</v>
      </c>
      <c r="S72" s="1">
        <v>13</v>
      </c>
      <c r="T72" s="1">
        <v>10</v>
      </c>
      <c r="U72" s="1">
        <v>10</v>
      </c>
      <c r="V72" s="1"/>
      <c r="W72" s="1">
        <v>0</v>
      </c>
      <c r="X72" s="1">
        <v>0</v>
      </c>
      <c r="Y72" s="1">
        <v>0</v>
      </c>
      <c r="Z72" s="3">
        <f t="shared" si="15"/>
        <v>20</v>
      </c>
      <c r="AA72" s="1">
        <v>7</v>
      </c>
      <c r="AB72" s="1">
        <v>4</v>
      </c>
      <c r="AC72" s="1">
        <v>4</v>
      </c>
      <c r="AD72" s="1">
        <v>1</v>
      </c>
      <c r="AE72" s="3">
        <v>5.75</v>
      </c>
      <c r="AF72" s="3">
        <v>5.6</v>
      </c>
      <c r="AG72" s="3">
        <v>5</v>
      </c>
      <c r="AH72" s="3">
        <v>10</v>
      </c>
      <c r="AI72" s="3">
        <v>5</v>
      </c>
      <c r="AJ72" s="3">
        <v>6</v>
      </c>
      <c r="AK72" s="3">
        <v>52.35</v>
      </c>
      <c r="AL72" s="3">
        <v>134.35</v>
      </c>
      <c r="AM72" s="4">
        <f t="shared" si="16"/>
        <v>0.49393382352941173</v>
      </c>
      <c r="AN72" s="4">
        <f t="shared" si="17"/>
        <v>0.96333333333333326</v>
      </c>
      <c r="AO72" s="4">
        <f t="shared" si="18"/>
        <v>0.26530612244897961</v>
      </c>
      <c r="AP72" s="4">
        <f t="shared" si="19"/>
        <v>0.51282051282051277</v>
      </c>
      <c r="AQ72" s="4">
        <f t="shared" si="20"/>
        <v>0.42217741935483871</v>
      </c>
    </row>
    <row r="73" spans="1:43" ht="13.5" customHeight="1" x14ac:dyDescent="0.25">
      <c r="A73" s="1" t="s">
        <v>103</v>
      </c>
      <c r="B73" s="1" t="s">
        <v>141</v>
      </c>
      <c r="C73" s="1">
        <v>15</v>
      </c>
      <c r="D73" s="1" t="s">
        <v>44</v>
      </c>
      <c r="E73" s="1" t="s">
        <v>118</v>
      </c>
      <c r="F73" s="1">
        <v>800</v>
      </c>
      <c r="G73" s="2"/>
      <c r="H73" s="1">
        <v>4</v>
      </c>
      <c r="I73" s="1">
        <v>4</v>
      </c>
      <c r="J73" s="1">
        <v>2</v>
      </c>
      <c r="K73" s="1">
        <v>40</v>
      </c>
      <c r="L73" s="2">
        <f t="shared" si="14"/>
        <v>50</v>
      </c>
      <c r="M73" s="1">
        <v>3.75</v>
      </c>
      <c r="N73" s="1">
        <v>4</v>
      </c>
      <c r="O73" s="1">
        <v>14</v>
      </c>
      <c r="P73" s="1">
        <v>5.75</v>
      </c>
      <c r="Q73" s="1">
        <v>2</v>
      </c>
      <c r="R73" s="1">
        <v>2</v>
      </c>
      <c r="S73" s="1">
        <v>31.5</v>
      </c>
      <c r="T73" s="1">
        <v>10</v>
      </c>
      <c r="U73" s="1">
        <v>10</v>
      </c>
      <c r="V73" s="1">
        <v>10</v>
      </c>
      <c r="W73" s="1">
        <v>2</v>
      </c>
      <c r="X73" s="1">
        <v>0</v>
      </c>
      <c r="Y73" s="1">
        <v>0</v>
      </c>
      <c r="Z73" s="3">
        <f t="shared" si="15"/>
        <v>32</v>
      </c>
      <c r="AA73" s="1">
        <v>7</v>
      </c>
      <c r="AB73" s="1">
        <v>3</v>
      </c>
      <c r="AC73" s="1">
        <v>6</v>
      </c>
      <c r="AD73" s="1">
        <v>8</v>
      </c>
      <c r="AE73" s="3">
        <v>15.75</v>
      </c>
      <c r="AF73" s="3">
        <v>9.1999999999999993</v>
      </c>
      <c r="AG73" s="3">
        <v>0</v>
      </c>
      <c r="AH73" s="3">
        <v>9</v>
      </c>
      <c r="AI73" s="3">
        <v>7</v>
      </c>
      <c r="AJ73" s="3">
        <v>6</v>
      </c>
      <c r="AK73" s="3">
        <v>62.95</v>
      </c>
      <c r="AL73" s="3">
        <v>166.45</v>
      </c>
      <c r="AM73" s="4">
        <f t="shared" si="16"/>
        <v>0.6119485294117647</v>
      </c>
      <c r="AN73" s="4">
        <f t="shared" si="17"/>
        <v>0.83333333333333337</v>
      </c>
      <c r="AO73" s="4">
        <f t="shared" si="18"/>
        <v>0.6428571428571429</v>
      </c>
      <c r="AP73" s="4">
        <f t="shared" si="19"/>
        <v>0.82051282051282048</v>
      </c>
      <c r="AQ73" s="4">
        <f t="shared" si="20"/>
        <v>0.50766129032258067</v>
      </c>
    </row>
    <row r="74" spans="1:43" ht="13.5" customHeight="1" x14ac:dyDescent="0.25">
      <c r="A74" s="1" t="s">
        <v>103</v>
      </c>
      <c r="B74" s="1" t="s">
        <v>142</v>
      </c>
      <c r="C74" s="1">
        <v>8</v>
      </c>
      <c r="D74" s="1" t="s">
        <v>44</v>
      </c>
      <c r="E74" s="1" t="s">
        <v>116</v>
      </c>
      <c r="F74" s="1">
        <v>600</v>
      </c>
      <c r="G74" s="2"/>
      <c r="H74" s="1">
        <v>4</v>
      </c>
      <c r="I74" s="1">
        <v>4</v>
      </c>
      <c r="J74" s="1">
        <v>2</v>
      </c>
      <c r="K74" s="1">
        <v>40</v>
      </c>
      <c r="L74" s="2">
        <f t="shared" si="14"/>
        <v>50</v>
      </c>
      <c r="M74" s="1">
        <v>4</v>
      </c>
      <c r="N74" s="1">
        <v>4</v>
      </c>
      <c r="O74" s="1">
        <v>12</v>
      </c>
      <c r="P74" s="1">
        <v>6</v>
      </c>
      <c r="Q74" s="1">
        <v>2</v>
      </c>
      <c r="R74" s="1">
        <v>2</v>
      </c>
      <c r="S74" s="1">
        <v>30</v>
      </c>
      <c r="T74" s="1">
        <v>10</v>
      </c>
      <c r="U74" s="1">
        <v>10</v>
      </c>
      <c r="V74" s="1"/>
      <c r="W74" s="1">
        <v>4</v>
      </c>
      <c r="X74" s="1">
        <v>0</v>
      </c>
      <c r="Y74" s="1">
        <v>2</v>
      </c>
      <c r="Z74" s="3">
        <f t="shared" si="15"/>
        <v>26</v>
      </c>
      <c r="AA74" s="1">
        <v>10.5</v>
      </c>
      <c r="AB74" s="1">
        <v>6</v>
      </c>
      <c r="AC74" s="1">
        <v>4</v>
      </c>
      <c r="AD74" s="1">
        <v>5</v>
      </c>
      <c r="AE74" s="3">
        <v>16</v>
      </c>
      <c r="AF74" s="3">
        <v>8.4</v>
      </c>
      <c r="AG74" s="3">
        <v>5</v>
      </c>
      <c r="AH74" s="3">
        <v>10</v>
      </c>
      <c r="AI74" s="3">
        <v>5</v>
      </c>
      <c r="AJ74" s="3">
        <v>10</v>
      </c>
      <c r="AK74" s="3">
        <v>74.900000000000006</v>
      </c>
      <c r="AL74" s="3">
        <v>178.9</v>
      </c>
      <c r="AM74" s="4">
        <f t="shared" si="16"/>
        <v>0.65772058823529411</v>
      </c>
      <c r="AN74" s="4">
        <f t="shared" si="17"/>
        <v>0.83333333333333337</v>
      </c>
      <c r="AO74" s="4">
        <f t="shared" si="18"/>
        <v>0.61224489795918369</v>
      </c>
      <c r="AP74" s="4">
        <f t="shared" si="19"/>
        <v>0.66666666666666663</v>
      </c>
      <c r="AQ74" s="4">
        <f t="shared" si="20"/>
        <v>0.60403225806451621</v>
      </c>
    </row>
    <row r="75" spans="1:43" ht="13.5" customHeight="1" x14ac:dyDescent="0.25">
      <c r="A75" s="1" t="s">
        <v>103</v>
      </c>
      <c r="B75" s="1" t="s">
        <v>143</v>
      </c>
      <c r="C75" s="1">
        <v>11</v>
      </c>
      <c r="D75" s="1" t="s">
        <v>44</v>
      </c>
      <c r="E75" s="1" t="s">
        <v>105</v>
      </c>
      <c r="F75" s="1">
        <v>600</v>
      </c>
      <c r="G75" s="2">
        <v>9.1</v>
      </c>
      <c r="H75" s="1">
        <v>4</v>
      </c>
      <c r="I75" s="1">
        <v>4</v>
      </c>
      <c r="J75" s="1">
        <v>2</v>
      </c>
      <c r="K75" s="1">
        <v>39.5</v>
      </c>
      <c r="L75" s="2">
        <f t="shared" si="14"/>
        <v>58.6</v>
      </c>
      <c r="M75" s="1">
        <v>3.5</v>
      </c>
      <c r="N75" s="1">
        <v>2</v>
      </c>
      <c r="O75" s="1">
        <v>12</v>
      </c>
      <c r="P75" s="1">
        <v>5.5</v>
      </c>
      <c r="Q75" s="1">
        <v>0</v>
      </c>
      <c r="R75" s="1">
        <v>2</v>
      </c>
      <c r="S75" s="1">
        <v>25</v>
      </c>
      <c r="T75" s="1">
        <v>10</v>
      </c>
      <c r="U75" s="1">
        <v>5</v>
      </c>
      <c r="V75" s="1"/>
      <c r="W75" s="1">
        <v>0</v>
      </c>
      <c r="X75" s="1">
        <v>0</v>
      </c>
      <c r="Y75" s="1">
        <v>0</v>
      </c>
      <c r="Z75" s="3">
        <f t="shared" si="15"/>
        <v>15</v>
      </c>
      <c r="AA75" s="1">
        <v>9.5</v>
      </c>
      <c r="AB75" s="1">
        <v>3</v>
      </c>
      <c r="AC75" s="1">
        <v>2</v>
      </c>
      <c r="AD75" s="1">
        <v>7</v>
      </c>
      <c r="AE75" s="3">
        <v>7.75</v>
      </c>
      <c r="AF75" s="3">
        <v>6</v>
      </c>
      <c r="AG75" s="3">
        <v>5</v>
      </c>
      <c r="AH75" s="3">
        <v>6</v>
      </c>
      <c r="AI75" s="3">
        <v>5</v>
      </c>
      <c r="AJ75" s="3">
        <v>6</v>
      </c>
      <c r="AK75" s="3">
        <v>50.25</v>
      </c>
      <c r="AL75" s="3">
        <v>139.75</v>
      </c>
      <c r="AM75" s="4">
        <f t="shared" si="16"/>
        <v>0.51378676470588236</v>
      </c>
      <c r="AN75" s="4">
        <f t="shared" si="17"/>
        <v>0.97666666666666668</v>
      </c>
      <c r="AO75" s="4">
        <f t="shared" si="18"/>
        <v>0.51020408163265307</v>
      </c>
      <c r="AP75" s="4">
        <f t="shared" si="19"/>
        <v>0.38461538461538464</v>
      </c>
      <c r="AQ75" s="4">
        <f t="shared" si="20"/>
        <v>0.40524193548387094</v>
      </c>
    </row>
    <row r="76" spans="1:43" ht="13.5" customHeight="1" x14ac:dyDescent="0.25">
      <c r="A76" s="1" t="s">
        <v>103</v>
      </c>
      <c r="B76" s="1" t="s">
        <v>144</v>
      </c>
      <c r="C76" s="1">
        <v>4.18</v>
      </c>
      <c r="D76" s="1" t="s">
        <v>44</v>
      </c>
      <c r="E76" s="1" t="s">
        <v>113</v>
      </c>
      <c r="F76" s="5">
        <v>1368</v>
      </c>
      <c r="G76" s="2">
        <v>9.3000000000000007</v>
      </c>
      <c r="H76" s="1">
        <v>4</v>
      </c>
      <c r="I76" s="1">
        <v>4</v>
      </c>
      <c r="J76" s="1">
        <v>2</v>
      </c>
      <c r="K76" s="1">
        <v>40</v>
      </c>
      <c r="L76" s="2">
        <f t="shared" si="14"/>
        <v>59.3</v>
      </c>
      <c r="M76" s="1">
        <v>4</v>
      </c>
      <c r="N76" s="1">
        <v>4</v>
      </c>
      <c r="O76" s="1">
        <v>12</v>
      </c>
      <c r="P76" s="1">
        <v>4</v>
      </c>
      <c r="Q76" s="1">
        <v>2</v>
      </c>
      <c r="R76" s="1">
        <v>0</v>
      </c>
      <c r="S76" s="1">
        <v>26</v>
      </c>
      <c r="T76" s="1">
        <v>10</v>
      </c>
      <c r="U76" s="1">
        <v>10</v>
      </c>
      <c r="V76" s="1"/>
      <c r="W76" s="1">
        <v>0</v>
      </c>
      <c r="X76" s="1">
        <v>0</v>
      </c>
      <c r="Y76" s="1">
        <v>0</v>
      </c>
      <c r="Z76" s="3">
        <f t="shared" si="15"/>
        <v>20</v>
      </c>
      <c r="AA76" s="1">
        <v>3.5</v>
      </c>
      <c r="AB76" s="1">
        <v>8</v>
      </c>
      <c r="AC76" s="1">
        <v>5</v>
      </c>
      <c r="AD76" s="1">
        <v>7</v>
      </c>
      <c r="AE76" s="3">
        <v>18</v>
      </c>
      <c r="AF76" s="3">
        <v>10.4</v>
      </c>
      <c r="AG76" s="3">
        <v>5</v>
      </c>
      <c r="AH76" s="3">
        <v>11</v>
      </c>
      <c r="AI76" s="3">
        <v>5</v>
      </c>
      <c r="AJ76" s="3">
        <v>10</v>
      </c>
      <c r="AK76" s="3">
        <v>75.900000000000006</v>
      </c>
      <c r="AL76" s="3">
        <v>171.9</v>
      </c>
      <c r="AM76" s="4">
        <f t="shared" si="16"/>
        <v>0.63198529411764703</v>
      </c>
      <c r="AN76" s="4">
        <f t="shared" si="17"/>
        <v>0.98833333333333329</v>
      </c>
      <c r="AO76" s="4">
        <f t="shared" si="18"/>
        <v>0.53061224489795922</v>
      </c>
      <c r="AP76" s="4">
        <f t="shared" si="19"/>
        <v>0.51282051282051277</v>
      </c>
      <c r="AQ76" s="4">
        <f t="shared" si="20"/>
        <v>0.61209677419354847</v>
      </c>
    </row>
    <row r="77" spans="1:43" ht="13.5" customHeight="1" x14ac:dyDescent="0.25">
      <c r="A77" s="1" t="s">
        <v>103</v>
      </c>
      <c r="B77" s="1" t="s">
        <v>145</v>
      </c>
      <c r="C77" s="1">
        <v>1</v>
      </c>
      <c r="D77" s="1" t="s">
        <v>44</v>
      </c>
      <c r="E77" s="1" t="s">
        <v>105</v>
      </c>
      <c r="F77" s="1">
        <v>465</v>
      </c>
      <c r="G77" s="2"/>
      <c r="H77" s="1">
        <v>4</v>
      </c>
      <c r="I77" s="1">
        <v>4</v>
      </c>
      <c r="J77" s="1">
        <v>2</v>
      </c>
      <c r="K77" s="1">
        <v>38</v>
      </c>
      <c r="L77" s="2">
        <f t="shared" si="14"/>
        <v>48</v>
      </c>
      <c r="M77" s="1">
        <v>4</v>
      </c>
      <c r="N77" s="1">
        <v>4</v>
      </c>
      <c r="O77" s="1">
        <v>10</v>
      </c>
      <c r="P77" s="1">
        <v>6</v>
      </c>
      <c r="Q77" s="1">
        <v>2</v>
      </c>
      <c r="R77" s="1">
        <v>0</v>
      </c>
      <c r="S77" s="1">
        <v>26</v>
      </c>
      <c r="T77" s="1">
        <v>10</v>
      </c>
      <c r="U77" s="1">
        <v>10</v>
      </c>
      <c r="V77" s="1"/>
      <c r="W77" s="1">
        <v>2</v>
      </c>
      <c r="X77" s="1">
        <v>0</v>
      </c>
      <c r="Y77" s="1">
        <v>0</v>
      </c>
      <c r="Z77" s="3">
        <f t="shared" si="15"/>
        <v>22</v>
      </c>
      <c r="AA77" s="1">
        <v>12.5</v>
      </c>
      <c r="AB77" s="1">
        <v>9</v>
      </c>
      <c r="AC77" s="1">
        <v>4</v>
      </c>
      <c r="AD77" s="1">
        <v>8</v>
      </c>
      <c r="AE77" s="3">
        <v>15.75</v>
      </c>
      <c r="AF77" s="3">
        <v>5.6</v>
      </c>
      <c r="AG77" s="3">
        <v>5</v>
      </c>
      <c r="AH77" s="3">
        <v>12</v>
      </c>
      <c r="AI77" s="3">
        <v>5</v>
      </c>
      <c r="AJ77" s="3">
        <v>10</v>
      </c>
      <c r="AK77" s="3">
        <v>78.849999999999994</v>
      </c>
      <c r="AL77" s="3">
        <v>174.85</v>
      </c>
      <c r="AM77" s="4">
        <f t="shared" si="16"/>
        <v>0.64283088235294117</v>
      </c>
      <c r="AN77" s="4">
        <f t="shared" si="17"/>
        <v>0.8</v>
      </c>
      <c r="AO77" s="4">
        <f t="shared" si="18"/>
        <v>0.53061224489795922</v>
      </c>
      <c r="AP77" s="4">
        <f t="shared" si="19"/>
        <v>0.5641025641025641</v>
      </c>
      <c r="AQ77" s="4">
        <f t="shared" si="20"/>
        <v>0.63588709677419353</v>
      </c>
    </row>
    <row r="78" spans="1:43" ht="13.5" customHeight="1" x14ac:dyDescent="0.25">
      <c r="A78" s="9" t="s">
        <v>94</v>
      </c>
      <c r="B78" s="9" t="s">
        <v>146</v>
      </c>
      <c r="C78" s="9">
        <v>84</v>
      </c>
      <c r="D78" s="9" t="s">
        <v>44</v>
      </c>
      <c r="E78" s="9" t="s">
        <v>147</v>
      </c>
      <c r="F78" s="10">
        <v>6130</v>
      </c>
      <c r="G78" s="11">
        <v>8.9</v>
      </c>
      <c r="H78" s="9">
        <v>4</v>
      </c>
      <c r="I78" s="9">
        <v>4</v>
      </c>
      <c r="J78" s="9">
        <v>2</v>
      </c>
      <c r="K78" s="9">
        <v>36</v>
      </c>
      <c r="L78" s="11">
        <f t="shared" si="14"/>
        <v>54.9</v>
      </c>
      <c r="M78" s="9">
        <v>0.5</v>
      </c>
      <c r="N78" s="9">
        <v>2</v>
      </c>
      <c r="O78" s="9">
        <v>7</v>
      </c>
      <c r="P78" s="9">
        <v>2.5</v>
      </c>
      <c r="Q78" s="9">
        <v>0</v>
      </c>
      <c r="R78" s="9">
        <v>2</v>
      </c>
      <c r="S78" s="9">
        <v>14</v>
      </c>
      <c r="T78" s="9">
        <v>5</v>
      </c>
      <c r="U78" s="9">
        <v>5</v>
      </c>
      <c r="V78" s="12">
        <v>-3</v>
      </c>
      <c r="W78" s="9">
        <v>2</v>
      </c>
      <c r="X78" s="9">
        <v>0</v>
      </c>
      <c r="Y78" s="9">
        <v>0</v>
      </c>
      <c r="Z78" s="12">
        <f t="shared" si="15"/>
        <v>9</v>
      </c>
      <c r="AA78" s="9">
        <v>0.5</v>
      </c>
      <c r="AB78" s="9">
        <v>4</v>
      </c>
      <c r="AC78" s="9">
        <v>6</v>
      </c>
      <c r="AD78" s="9">
        <v>8</v>
      </c>
      <c r="AE78" s="12">
        <v>12</v>
      </c>
      <c r="AF78" s="12">
        <v>4</v>
      </c>
      <c r="AG78" s="12">
        <v>5</v>
      </c>
      <c r="AH78" s="12">
        <v>12</v>
      </c>
      <c r="AI78" s="12">
        <v>0</v>
      </c>
      <c r="AJ78" s="12">
        <v>10</v>
      </c>
      <c r="AK78" s="12">
        <v>53.5</v>
      </c>
      <c r="AL78" s="12">
        <v>125.5</v>
      </c>
      <c r="AM78" s="13">
        <f t="shared" ref="AM78:AM92" si="21">AL78/325</f>
        <v>0.38615384615384618</v>
      </c>
      <c r="AN78" s="13">
        <f t="shared" si="17"/>
        <v>0.91499999999999992</v>
      </c>
      <c r="AO78" s="13">
        <f t="shared" si="18"/>
        <v>0.2857142857142857</v>
      </c>
      <c r="AP78" s="13">
        <f t="shared" ref="AP78:AP92" si="22">Z78/92</f>
        <v>9.7826086956521743E-2</v>
      </c>
      <c r="AQ78" s="13">
        <f t="shared" si="20"/>
        <v>0.43145161290322581</v>
      </c>
    </row>
    <row r="79" spans="1:43" ht="13.5" customHeight="1" x14ac:dyDescent="0.25">
      <c r="A79" s="9" t="s">
        <v>94</v>
      </c>
      <c r="B79" s="9" t="s">
        <v>148</v>
      </c>
      <c r="C79" s="9">
        <v>84</v>
      </c>
      <c r="D79" s="9" t="s">
        <v>44</v>
      </c>
      <c r="E79" s="9" t="s">
        <v>149</v>
      </c>
      <c r="F79" s="10">
        <v>4700</v>
      </c>
      <c r="G79" s="11">
        <v>7.2</v>
      </c>
      <c r="H79" s="9">
        <v>4</v>
      </c>
      <c r="I79" s="9">
        <v>4</v>
      </c>
      <c r="J79" s="9">
        <v>2</v>
      </c>
      <c r="K79" s="9">
        <v>36</v>
      </c>
      <c r="L79" s="11">
        <f t="shared" si="14"/>
        <v>53.2</v>
      </c>
      <c r="M79" s="9">
        <v>1</v>
      </c>
      <c r="N79" s="9">
        <v>4</v>
      </c>
      <c r="O79" s="9">
        <v>10</v>
      </c>
      <c r="P79" s="9">
        <v>3</v>
      </c>
      <c r="Q79" s="9">
        <v>2</v>
      </c>
      <c r="R79" s="9">
        <v>2</v>
      </c>
      <c r="S79" s="9">
        <v>22</v>
      </c>
      <c r="T79" s="9">
        <v>0</v>
      </c>
      <c r="U79" s="9">
        <v>10</v>
      </c>
      <c r="V79" s="12">
        <v>-4</v>
      </c>
      <c r="W79" s="9">
        <v>4</v>
      </c>
      <c r="X79" s="9">
        <v>0</v>
      </c>
      <c r="Y79" s="9">
        <v>2</v>
      </c>
      <c r="Z79" s="12">
        <f t="shared" si="15"/>
        <v>12</v>
      </c>
      <c r="AA79" s="9">
        <v>9.5</v>
      </c>
      <c r="AB79" s="9">
        <v>7</v>
      </c>
      <c r="AC79" s="9">
        <v>6</v>
      </c>
      <c r="AD79" s="9">
        <v>7</v>
      </c>
      <c r="AE79" s="12">
        <v>12.5</v>
      </c>
      <c r="AF79" s="12">
        <v>11.6</v>
      </c>
      <c r="AG79" s="12">
        <v>5</v>
      </c>
      <c r="AH79" s="12">
        <v>10</v>
      </c>
      <c r="AI79" s="12">
        <v>2</v>
      </c>
      <c r="AJ79" s="12">
        <v>10</v>
      </c>
      <c r="AK79" s="12">
        <v>73.599999999999994</v>
      </c>
      <c r="AL79" s="12">
        <v>155.6</v>
      </c>
      <c r="AM79" s="13">
        <f t="shared" si="21"/>
        <v>0.47876923076923072</v>
      </c>
      <c r="AN79" s="13">
        <f t="shared" si="17"/>
        <v>0.88666666666666671</v>
      </c>
      <c r="AO79" s="13">
        <f t="shared" si="18"/>
        <v>0.44897959183673469</v>
      </c>
      <c r="AP79" s="13">
        <f t="shared" si="22"/>
        <v>0.13043478260869565</v>
      </c>
      <c r="AQ79" s="13">
        <f t="shared" si="20"/>
        <v>0.59354838709677415</v>
      </c>
    </row>
    <row r="80" spans="1:43" ht="13.5" customHeight="1" x14ac:dyDescent="0.25">
      <c r="A80" s="9" t="s">
        <v>94</v>
      </c>
      <c r="B80" s="9" t="s">
        <v>150</v>
      </c>
      <c r="C80" s="9">
        <v>78</v>
      </c>
      <c r="D80" s="9" t="s">
        <v>44</v>
      </c>
      <c r="E80" s="9" t="s">
        <v>151</v>
      </c>
      <c r="F80" s="10">
        <v>5000</v>
      </c>
      <c r="G80" s="11">
        <v>8.4</v>
      </c>
      <c r="H80" s="9">
        <v>4</v>
      </c>
      <c r="I80" s="9">
        <v>4</v>
      </c>
      <c r="J80" s="9">
        <v>2</v>
      </c>
      <c r="K80" s="9">
        <v>40</v>
      </c>
      <c r="L80" s="11">
        <f t="shared" si="14"/>
        <v>58.4</v>
      </c>
      <c r="M80" s="9">
        <v>4</v>
      </c>
      <c r="N80" s="9">
        <v>4</v>
      </c>
      <c r="O80" s="9">
        <v>5</v>
      </c>
      <c r="P80" s="9">
        <v>6</v>
      </c>
      <c r="Q80" s="9">
        <v>0</v>
      </c>
      <c r="R80" s="9">
        <v>2</v>
      </c>
      <c r="S80" s="9">
        <v>21</v>
      </c>
      <c r="T80" s="9">
        <v>10</v>
      </c>
      <c r="U80" s="9">
        <v>10</v>
      </c>
      <c r="V80" s="12">
        <v>4</v>
      </c>
      <c r="W80" s="9">
        <v>4</v>
      </c>
      <c r="X80" s="9">
        <v>0</v>
      </c>
      <c r="Y80" s="9">
        <v>2</v>
      </c>
      <c r="Z80" s="12">
        <f t="shared" si="15"/>
        <v>30</v>
      </c>
      <c r="AA80" s="9">
        <v>6.5</v>
      </c>
      <c r="AB80" s="9">
        <v>8</v>
      </c>
      <c r="AC80" s="9">
        <v>6</v>
      </c>
      <c r="AD80" s="9">
        <v>8</v>
      </c>
      <c r="AE80" s="12">
        <v>16.5</v>
      </c>
      <c r="AF80" s="12">
        <v>6</v>
      </c>
      <c r="AG80" s="12">
        <v>5</v>
      </c>
      <c r="AH80" s="12">
        <v>10</v>
      </c>
      <c r="AI80" s="12">
        <v>7</v>
      </c>
      <c r="AJ80" s="12">
        <v>10</v>
      </c>
      <c r="AK80" s="12">
        <v>75</v>
      </c>
      <c r="AL80" s="12">
        <v>170</v>
      </c>
      <c r="AM80" s="13">
        <f t="shared" si="21"/>
        <v>0.52307692307692311</v>
      </c>
      <c r="AN80" s="13">
        <f t="shared" si="17"/>
        <v>0.97333333333333327</v>
      </c>
      <c r="AO80" s="13">
        <f t="shared" si="18"/>
        <v>0.42857142857142855</v>
      </c>
      <c r="AP80" s="13">
        <f t="shared" si="22"/>
        <v>0.32608695652173914</v>
      </c>
      <c r="AQ80" s="13">
        <f t="shared" si="20"/>
        <v>0.60483870967741937</v>
      </c>
    </row>
    <row r="81" spans="1:43" ht="13.5" customHeight="1" x14ac:dyDescent="0.25">
      <c r="A81" s="9" t="s">
        <v>94</v>
      </c>
      <c r="B81" s="9" t="s">
        <v>152</v>
      </c>
      <c r="C81" s="9">
        <v>72</v>
      </c>
      <c r="D81" s="9" t="s">
        <v>44</v>
      </c>
      <c r="E81" s="9" t="s">
        <v>149</v>
      </c>
      <c r="F81" s="10">
        <v>3115</v>
      </c>
      <c r="G81" s="11">
        <v>7.7</v>
      </c>
      <c r="H81" s="9">
        <v>4</v>
      </c>
      <c r="I81" s="9">
        <v>4</v>
      </c>
      <c r="J81" s="9">
        <v>2</v>
      </c>
      <c r="K81" s="9">
        <v>34</v>
      </c>
      <c r="L81" s="11">
        <f t="shared" si="14"/>
        <v>51.7</v>
      </c>
      <c r="M81" s="9">
        <v>3.25</v>
      </c>
      <c r="N81" s="9">
        <v>4</v>
      </c>
      <c r="O81" s="9">
        <v>7</v>
      </c>
      <c r="P81" s="9">
        <v>5.25</v>
      </c>
      <c r="Q81" s="9">
        <v>0</v>
      </c>
      <c r="R81" s="9">
        <v>2</v>
      </c>
      <c r="S81" s="9">
        <v>21.5</v>
      </c>
      <c r="T81" s="9">
        <v>10</v>
      </c>
      <c r="U81" s="9">
        <v>10</v>
      </c>
      <c r="V81" s="12">
        <v>-9</v>
      </c>
      <c r="W81" s="9">
        <v>2</v>
      </c>
      <c r="X81" s="9">
        <v>0</v>
      </c>
      <c r="Y81" s="9">
        <v>2</v>
      </c>
      <c r="Z81" s="12">
        <f t="shared" si="15"/>
        <v>15</v>
      </c>
      <c r="AA81" s="9">
        <v>6</v>
      </c>
      <c r="AB81" s="9">
        <v>3</v>
      </c>
      <c r="AC81" s="9">
        <v>6</v>
      </c>
      <c r="AD81" s="9">
        <v>6</v>
      </c>
      <c r="AE81" s="12">
        <v>13.25</v>
      </c>
      <c r="AF81" s="12">
        <v>2.8</v>
      </c>
      <c r="AG81" s="12">
        <v>5</v>
      </c>
      <c r="AH81" s="12">
        <v>12</v>
      </c>
      <c r="AI81" s="12">
        <v>7</v>
      </c>
      <c r="AJ81" s="12">
        <v>10</v>
      </c>
      <c r="AK81" s="12">
        <v>65.05</v>
      </c>
      <c r="AL81" s="12">
        <v>152.55000000000001</v>
      </c>
      <c r="AM81" s="13">
        <f t="shared" si="21"/>
        <v>0.4693846153846154</v>
      </c>
      <c r="AN81" s="13">
        <f t="shared" si="17"/>
        <v>0.86166666666666669</v>
      </c>
      <c r="AO81" s="13">
        <f t="shared" si="18"/>
        <v>0.43877551020408162</v>
      </c>
      <c r="AP81" s="13">
        <f t="shared" si="22"/>
        <v>0.16304347826086957</v>
      </c>
      <c r="AQ81" s="13">
        <f t="shared" si="20"/>
        <v>0.52459677419354833</v>
      </c>
    </row>
    <row r="82" spans="1:43" ht="13.5" customHeight="1" x14ac:dyDescent="0.25">
      <c r="A82" s="9" t="s">
        <v>94</v>
      </c>
      <c r="B82" s="9" t="s">
        <v>153</v>
      </c>
      <c r="C82" s="9">
        <v>84</v>
      </c>
      <c r="D82" s="9" t="s">
        <v>44</v>
      </c>
      <c r="E82" s="9" t="s">
        <v>149</v>
      </c>
      <c r="F82" s="10">
        <v>2500</v>
      </c>
      <c r="G82" s="11">
        <v>7.7</v>
      </c>
      <c r="H82" s="9">
        <v>4</v>
      </c>
      <c r="I82" s="9">
        <v>4</v>
      </c>
      <c r="J82" s="9">
        <v>2</v>
      </c>
      <c r="K82" s="9">
        <v>40</v>
      </c>
      <c r="L82" s="11">
        <f t="shared" si="14"/>
        <v>57.7</v>
      </c>
      <c r="M82" s="9">
        <v>3.25</v>
      </c>
      <c r="N82" s="9">
        <v>4</v>
      </c>
      <c r="O82" s="9">
        <v>11</v>
      </c>
      <c r="P82" s="9">
        <v>3.25</v>
      </c>
      <c r="Q82" s="9">
        <v>0</v>
      </c>
      <c r="R82" s="9">
        <v>2</v>
      </c>
      <c r="S82" s="9">
        <v>23.5</v>
      </c>
      <c r="T82" s="9">
        <v>10</v>
      </c>
      <c r="U82" s="9">
        <v>10</v>
      </c>
      <c r="V82" s="12">
        <v>-3</v>
      </c>
      <c r="W82" s="9">
        <v>4</v>
      </c>
      <c r="X82" s="9">
        <v>0</v>
      </c>
      <c r="Y82" s="9">
        <v>2</v>
      </c>
      <c r="Z82" s="12">
        <f t="shared" si="15"/>
        <v>23</v>
      </c>
      <c r="AA82" s="9">
        <v>9.5</v>
      </c>
      <c r="AB82" s="9">
        <v>6</v>
      </c>
      <c r="AC82" s="9">
        <v>4</v>
      </c>
      <c r="AD82" s="9">
        <v>6</v>
      </c>
      <c r="AE82" s="12">
        <v>13</v>
      </c>
      <c r="AF82" s="12">
        <v>9.1999999999999993</v>
      </c>
      <c r="AG82" s="12">
        <v>5</v>
      </c>
      <c r="AH82" s="12">
        <v>10</v>
      </c>
      <c r="AI82" s="12">
        <v>7</v>
      </c>
      <c r="AJ82" s="12">
        <v>10</v>
      </c>
      <c r="AK82" s="12">
        <v>73.7</v>
      </c>
      <c r="AL82" s="12">
        <v>171.2</v>
      </c>
      <c r="AM82" s="13">
        <f t="shared" si="21"/>
        <v>0.52676923076923077</v>
      </c>
      <c r="AN82" s="13">
        <f t="shared" si="17"/>
        <v>0.96166666666666667</v>
      </c>
      <c r="AO82" s="13">
        <f t="shared" si="18"/>
        <v>0.47959183673469385</v>
      </c>
      <c r="AP82" s="13">
        <f t="shared" si="22"/>
        <v>0.25</v>
      </c>
      <c r="AQ82" s="13">
        <f t="shared" si="20"/>
        <v>0.59435483870967742</v>
      </c>
    </row>
    <row r="83" spans="1:43" ht="13.5" customHeight="1" x14ac:dyDescent="0.25">
      <c r="A83" s="9" t="s">
        <v>94</v>
      </c>
      <c r="B83" s="9" t="s">
        <v>154</v>
      </c>
      <c r="C83" s="9">
        <v>84</v>
      </c>
      <c r="D83" s="9" t="s">
        <v>44</v>
      </c>
      <c r="E83" s="9" t="s">
        <v>147</v>
      </c>
      <c r="F83" s="10">
        <v>4800</v>
      </c>
      <c r="G83" s="11">
        <v>8.6</v>
      </c>
      <c r="H83" s="9">
        <v>4</v>
      </c>
      <c r="I83" s="9">
        <v>4</v>
      </c>
      <c r="J83" s="9">
        <v>2</v>
      </c>
      <c r="K83" s="9">
        <v>38</v>
      </c>
      <c r="L83" s="11">
        <f t="shared" si="14"/>
        <v>56.6</v>
      </c>
      <c r="M83" s="9">
        <v>0.75</v>
      </c>
      <c r="N83" s="9">
        <v>2</v>
      </c>
      <c r="O83" s="9">
        <v>9</v>
      </c>
      <c r="P83" s="9">
        <v>2.75</v>
      </c>
      <c r="Q83" s="9">
        <v>2</v>
      </c>
      <c r="R83" s="9">
        <v>2</v>
      </c>
      <c r="S83" s="9">
        <v>18.5</v>
      </c>
      <c r="T83" s="9">
        <v>10</v>
      </c>
      <c r="U83" s="9">
        <v>10</v>
      </c>
      <c r="V83" s="12">
        <v>6</v>
      </c>
      <c r="W83" s="9">
        <v>2</v>
      </c>
      <c r="X83" s="9">
        <v>0</v>
      </c>
      <c r="Y83" s="9">
        <v>0</v>
      </c>
      <c r="Z83" s="12">
        <f t="shared" si="15"/>
        <v>28</v>
      </c>
      <c r="AA83" s="9">
        <v>6.5</v>
      </c>
      <c r="AB83" s="9">
        <v>6</v>
      </c>
      <c r="AC83" s="9">
        <v>6</v>
      </c>
      <c r="AD83" s="9">
        <v>6</v>
      </c>
      <c r="AE83" s="12">
        <v>13</v>
      </c>
      <c r="AF83" s="12">
        <v>4.4000000000000004</v>
      </c>
      <c r="AG83" s="12">
        <v>5</v>
      </c>
      <c r="AH83" s="12">
        <v>12</v>
      </c>
      <c r="AI83" s="12">
        <v>5</v>
      </c>
      <c r="AJ83" s="12">
        <v>10</v>
      </c>
      <c r="AK83" s="12">
        <v>67.900000000000006</v>
      </c>
      <c r="AL83" s="12">
        <v>156.4</v>
      </c>
      <c r="AM83" s="13">
        <f t="shared" si="21"/>
        <v>0.48123076923076924</v>
      </c>
      <c r="AN83" s="13">
        <f t="shared" si="17"/>
        <v>0.94333333333333336</v>
      </c>
      <c r="AO83" s="13">
        <f t="shared" si="18"/>
        <v>0.37755102040816324</v>
      </c>
      <c r="AP83" s="13">
        <f t="shared" si="22"/>
        <v>0.30434782608695654</v>
      </c>
      <c r="AQ83" s="13">
        <f t="shared" si="20"/>
        <v>0.54758064516129035</v>
      </c>
    </row>
    <row r="84" spans="1:43" ht="13.5" customHeight="1" x14ac:dyDescent="0.25">
      <c r="A84" s="9" t="s">
        <v>94</v>
      </c>
      <c r="B84" s="9" t="s">
        <v>155</v>
      </c>
      <c r="C84" s="9">
        <v>6</v>
      </c>
      <c r="D84" s="9" t="s">
        <v>44</v>
      </c>
      <c r="E84" s="9" t="s">
        <v>156</v>
      </c>
      <c r="F84" s="10">
        <v>6000</v>
      </c>
      <c r="G84" s="11">
        <v>8.5</v>
      </c>
      <c r="H84" s="9">
        <v>4</v>
      </c>
      <c r="I84" s="9">
        <v>2</v>
      </c>
      <c r="J84" s="9">
        <v>2</v>
      </c>
      <c r="K84" s="9">
        <v>23.5</v>
      </c>
      <c r="L84" s="11">
        <f t="shared" si="14"/>
        <v>40</v>
      </c>
      <c r="M84" s="9">
        <v>3</v>
      </c>
      <c r="N84" s="9">
        <v>4</v>
      </c>
      <c r="O84" s="9">
        <v>4</v>
      </c>
      <c r="P84" s="9">
        <v>3</v>
      </c>
      <c r="Q84" s="9">
        <v>2</v>
      </c>
      <c r="R84" s="9">
        <v>0</v>
      </c>
      <c r="S84" s="9">
        <v>16</v>
      </c>
      <c r="T84" s="9">
        <v>0</v>
      </c>
      <c r="U84" s="9">
        <v>5</v>
      </c>
      <c r="V84" s="12">
        <v>10</v>
      </c>
      <c r="W84" s="9">
        <v>0</v>
      </c>
      <c r="X84" s="9">
        <v>0</v>
      </c>
      <c r="Y84" s="9">
        <v>0</v>
      </c>
      <c r="Z84" s="12">
        <f t="shared" si="15"/>
        <v>15</v>
      </c>
      <c r="AA84" s="9">
        <v>3</v>
      </c>
      <c r="AB84" s="9">
        <v>5</v>
      </c>
      <c r="AC84" s="9">
        <v>3</v>
      </c>
      <c r="AD84" s="9">
        <v>7</v>
      </c>
      <c r="AE84" s="12">
        <v>12.75</v>
      </c>
      <c r="AF84" s="12">
        <v>2.8</v>
      </c>
      <c r="AG84" s="12">
        <v>5</v>
      </c>
      <c r="AH84" s="12">
        <v>12</v>
      </c>
      <c r="AI84" s="12">
        <v>5</v>
      </c>
      <c r="AJ84" s="12">
        <v>8</v>
      </c>
      <c r="AK84" s="12">
        <v>56.55</v>
      </c>
      <c r="AL84" s="12">
        <v>109.05</v>
      </c>
      <c r="AM84" s="13">
        <f t="shared" si="21"/>
        <v>0.33553846153846151</v>
      </c>
      <c r="AN84" s="13">
        <f t="shared" si="17"/>
        <v>0.66666666666666663</v>
      </c>
      <c r="AO84" s="13">
        <f t="shared" si="18"/>
        <v>0.32653061224489793</v>
      </c>
      <c r="AP84" s="13">
        <f t="shared" si="22"/>
        <v>0.16304347826086957</v>
      </c>
      <c r="AQ84" s="13">
        <f t="shared" si="20"/>
        <v>0.45604838709677414</v>
      </c>
    </row>
    <row r="85" spans="1:43" ht="13.5" customHeight="1" x14ac:dyDescent="0.25">
      <c r="A85" s="9" t="s">
        <v>94</v>
      </c>
      <c r="B85" s="9" t="s">
        <v>157</v>
      </c>
      <c r="C85" s="9">
        <v>84</v>
      </c>
      <c r="D85" s="9" t="s">
        <v>44</v>
      </c>
      <c r="E85" s="9" t="s">
        <v>151</v>
      </c>
      <c r="F85" s="10">
        <v>5000</v>
      </c>
      <c r="G85" s="11">
        <v>8.9</v>
      </c>
      <c r="H85" s="9">
        <v>4</v>
      </c>
      <c r="I85" s="9">
        <v>4</v>
      </c>
      <c r="J85" s="9">
        <v>2</v>
      </c>
      <c r="K85" s="9">
        <v>40</v>
      </c>
      <c r="L85" s="11">
        <f t="shared" si="14"/>
        <v>58.9</v>
      </c>
      <c r="M85" s="9">
        <v>3.75</v>
      </c>
      <c r="N85" s="9">
        <v>4</v>
      </c>
      <c r="O85" s="9">
        <v>9</v>
      </c>
      <c r="P85" s="9">
        <v>5.75</v>
      </c>
      <c r="Q85" s="9">
        <v>2</v>
      </c>
      <c r="R85" s="9">
        <v>2</v>
      </c>
      <c r="S85" s="9">
        <v>26.5</v>
      </c>
      <c r="T85" s="9">
        <v>10</v>
      </c>
      <c r="U85" s="9">
        <v>10</v>
      </c>
      <c r="V85" s="12">
        <v>2</v>
      </c>
      <c r="W85" s="9">
        <v>2</v>
      </c>
      <c r="X85" s="9">
        <v>0</v>
      </c>
      <c r="Y85" s="9">
        <v>2</v>
      </c>
      <c r="Z85" s="12">
        <f t="shared" si="15"/>
        <v>26</v>
      </c>
      <c r="AA85" s="9">
        <v>6.5</v>
      </c>
      <c r="AB85" s="9">
        <v>8</v>
      </c>
      <c r="AC85" s="9">
        <v>6</v>
      </c>
      <c r="AD85" s="9">
        <v>8</v>
      </c>
      <c r="AE85" s="12">
        <v>15</v>
      </c>
      <c r="AF85" s="12">
        <v>2.4</v>
      </c>
      <c r="AG85" s="12">
        <v>5</v>
      </c>
      <c r="AH85" s="12">
        <v>10</v>
      </c>
      <c r="AI85" s="12">
        <v>7</v>
      </c>
      <c r="AJ85" s="12">
        <v>10</v>
      </c>
      <c r="AK85" s="12">
        <v>69.900000000000006</v>
      </c>
      <c r="AL85" s="12">
        <v>168.4</v>
      </c>
      <c r="AM85" s="13">
        <f t="shared" si="21"/>
        <v>0.51815384615384619</v>
      </c>
      <c r="AN85" s="13">
        <f t="shared" si="17"/>
        <v>0.98166666666666669</v>
      </c>
      <c r="AO85" s="13">
        <f t="shared" si="18"/>
        <v>0.54081632653061229</v>
      </c>
      <c r="AP85" s="13">
        <f t="shared" si="22"/>
        <v>0.28260869565217389</v>
      </c>
      <c r="AQ85" s="13">
        <f t="shared" si="20"/>
        <v>0.56370967741935485</v>
      </c>
    </row>
    <row r="86" spans="1:43" ht="13.5" customHeight="1" x14ac:dyDescent="0.25">
      <c r="A86" s="9" t="s">
        <v>94</v>
      </c>
      <c r="B86" s="9" t="s">
        <v>158</v>
      </c>
      <c r="C86" s="9">
        <v>72</v>
      </c>
      <c r="D86" s="9" t="s">
        <v>44</v>
      </c>
      <c r="E86" s="9" t="s">
        <v>149</v>
      </c>
      <c r="F86" s="10">
        <v>3000</v>
      </c>
      <c r="G86" s="11">
        <v>8.3000000000000007</v>
      </c>
      <c r="H86" s="9">
        <v>4</v>
      </c>
      <c r="I86" s="9">
        <v>4</v>
      </c>
      <c r="J86" s="9">
        <v>2</v>
      </c>
      <c r="K86" s="9">
        <v>40</v>
      </c>
      <c r="L86" s="11">
        <f t="shared" si="14"/>
        <v>58.3</v>
      </c>
      <c r="M86" s="9">
        <v>0.25</v>
      </c>
      <c r="N86" s="9">
        <v>4</v>
      </c>
      <c r="O86" s="9">
        <v>8</v>
      </c>
      <c r="P86" s="9">
        <v>0.25</v>
      </c>
      <c r="Q86" s="9">
        <v>0</v>
      </c>
      <c r="R86" s="9">
        <v>2</v>
      </c>
      <c r="S86" s="9">
        <v>14.5</v>
      </c>
      <c r="T86" s="9">
        <v>5</v>
      </c>
      <c r="U86" s="9">
        <v>10</v>
      </c>
      <c r="V86" s="12">
        <v>7</v>
      </c>
      <c r="W86" s="9">
        <v>4</v>
      </c>
      <c r="X86" s="9">
        <v>0</v>
      </c>
      <c r="Y86" s="9">
        <v>2</v>
      </c>
      <c r="Z86" s="12">
        <f t="shared" si="15"/>
        <v>28</v>
      </c>
      <c r="AA86" s="9">
        <v>3.5</v>
      </c>
      <c r="AB86" s="9">
        <v>7</v>
      </c>
      <c r="AC86" s="9">
        <v>3</v>
      </c>
      <c r="AD86" s="9">
        <v>8</v>
      </c>
      <c r="AE86" s="12">
        <v>11.5</v>
      </c>
      <c r="AF86" s="12">
        <v>5.6</v>
      </c>
      <c r="AG86" s="12">
        <v>5</v>
      </c>
      <c r="AH86" s="12">
        <v>10</v>
      </c>
      <c r="AI86" s="12">
        <v>5</v>
      </c>
      <c r="AJ86" s="12">
        <v>10</v>
      </c>
      <c r="AK86" s="12">
        <v>60.6</v>
      </c>
      <c r="AL86" s="12">
        <v>144.1</v>
      </c>
      <c r="AM86" s="13">
        <f t="shared" si="21"/>
        <v>0.44338461538461538</v>
      </c>
      <c r="AN86" s="13">
        <f t="shared" si="17"/>
        <v>0.97166666666666657</v>
      </c>
      <c r="AO86" s="13">
        <f t="shared" si="18"/>
        <v>0.29591836734693877</v>
      </c>
      <c r="AP86" s="13">
        <f t="shared" si="22"/>
        <v>0.30434782608695654</v>
      </c>
      <c r="AQ86" s="13">
        <f t="shared" si="20"/>
        <v>0.48870967741935484</v>
      </c>
    </row>
    <row r="87" spans="1:43" ht="13.5" customHeight="1" x14ac:dyDescent="0.25">
      <c r="A87" s="9" t="s">
        <v>94</v>
      </c>
      <c r="B87" s="9" t="s">
        <v>159</v>
      </c>
      <c r="C87" s="9">
        <v>72</v>
      </c>
      <c r="D87" s="9" t="s">
        <v>44</v>
      </c>
      <c r="E87" s="9" t="s">
        <v>147</v>
      </c>
      <c r="F87" s="10">
        <v>2900</v>
      </c>
      <c r="G87" s="11">
        <v>7.9</v>
      </c>
      <c r="H87" s="9">
        <v>2</v>
      </c>
      <c r="I87" s="9">
        <v>2</v>
      </c>
      <c r="J87" s="9">
        <v>2</v>
      </c>
      <c r="K87" s="9">
        <v>36</v>
      </c>
      <c r="L87" s="11">
        <f t="shared" si="14"/>
        <v>49.9</v>
      </c>
      <c r="M87" s="9">
        <v>0.25</v>
      </c>
      <c r="N87" s="9">
        <v>4</v>
      </c>
      <c r="O87" s="9">
        <v>9</v>
      </c>
      <c r="P87" s="9">
        <v>0.25</v>
      </c>
      <c r="Q87" s="9">
        <v>2</v>
      </c>
      <c r="R87" s="9">
        <v>2</v>
      </c>
      <c r="S87" s="9">
        <v>17.5</v>
      </c>
      <c r="T87" s="9">
        <v>5</v>
      </c>
      <c r="U87" s="9">
        <v>10</v>
      </c>
      <c r="V87" s="12">
        <v>-1</v>
      </c>
      <c r="W87" s="9">
        <v>0</v>
      </c>
      <c r="X87" s="9">
        <v>0</v>
      </c>
      <c r="Y87" s="9">
        <v>0</v>
      </c>
      <c r="Z87" s="12">
        <f t="shared" si="15"/>
        <v>14</v>
      </c>
      <c r="AA87" s="9">
        <v>4.5</v>
      </c>
      <c r="AB87" s="9">
        <v>5</v>
      </c>
      <c r="AC87" s="9">
        <v>3</v>
      </c>
      <c r="AD87" s="9">
        <v>6</v>
      </c>
      <c r="AE87" s="12">
        <v>15.25</v>
      </c>
      <c r="AF87" s="12">
        <v>3.6</v>
      </c>
      <c r="AG87" s="12">
        <v>5</v>
      </c>
      <c r="AH87" s="12">
        <v>10</v>
      </c>
      <c r="AI87" s="12">
        <v>5</v>
      </c>
      <c r="AJ87" s="12">
        <v>10</v>
      </c>
      <c r="AK87" s="12">
        <v>61.35</v>
      </c>
      <c r="AL87" s="12">
        <v>135.85</v>
      </c>
      <c r="AM87" s="13">
        <f t="shared" si="21"/>
        <v>0.41799999999999998</v>
      </c>
      <c r="AN87" s="13">
        <f t="shared" si="17"/>
        <v>0.83166666666666667</v>
      </c>
      <c r="AO87" s="13">
        <f t="shared" si="18"/>
        <v>0.35714285714285715</v>
      </c>
      <c r="AP87" s="13">
        <f t="shared" si="22"/>
        <v>0.15217391304347827</v>
      </c>
      <c r="AQ87" s="13">
        <f t="shared" si="20"/>
        <v>0.49475806451612903</v>
      </c>
    </row>
    <row r="88" spans="1:43" ht="13.5" customHeight="1" x14ac:dyDescent="0.25">
      <c r="A88" s="9" t="s">
        <v>94</v>
      </c>
      <c r="B88" s="9" t="s">
        <v>160</v>
      </c>
      <c r="C88" s="9">
        <v>72</v>
      </c>
      <c r="D88" s="9" t="s">
        <v>44</v>
      </c>
      <c r="E88" s="9" t="s">
        <v>151</v>
      </c>
      <c r="F88" s="10">
        <v>5000</v>
      </c>
      <c r="G88" s="11">
        <v>8.6</v>
      </c>
      <c r="H88" s="9">
        <v>4</v>
      </c>
      <c r="I88" s="9">
        <v>4</v>
      </c>
      <c r="J88" s="9">
        <v>2</v>
      </c>
      <c r="K88" s="9">
        <v>40</v>
      </c>
      <c r="L88" s="11">
        <f t="shared" si="14"/>
        <v>58.6</v>
      </c>
      <c r="M88" s="9">
        <v>4</v>
      </c>
      <c r="N88" s="9">
        <v>4</v>
      </c>
      <c r="O88" s="9">
        <v>10</v>
      </c>
      <c r="P88" s="9">
        <v>6</v>
      </c>
      <c r="Q88" s="9">
        <v>0</v>
      </c>
      <c r="R88" s="9">
        <v>2</v>
      </c>
      <c r="S88" s="9">
        <v>26</v>
      </c>
      <c r="T88" s="9">
        <v>10</v>
      </c>
      <c r="U88" s="9">
        <v>10</v>
      </c>
      <c r="V88" s="12">
        <v>0</v>
      </c>
      <c r="W88" s="9">
        <v>2</v>
      </c>
      <c r="X88" s="9">
        <v>0</v>
      </c>
      <c r="Y88" s="9">
        <v>2</v>
      </c>
      <c r="Z88" s="12">
        <f t="shared" si="15"/>
        <v>24</v>
      </c>
      <c r="AA88" s="9">
        <v>5.5</v>
      </c>
      <c r="AB88" s="9">
        <v>8</v>
      </c>
      <c r="AC88" s="9">
        <v>5</v>
      </c>
      <c r="AD88" s="9">
        <v>8</v>
      </c>
      <c r="AE88" s="12">
        <v>17</v>
      </c>
      <c r="AF88" s="12">
        <v>4.4000000000000004</v>
      </c>
      <c r="AG88" s="12">
        <v>5</v>
      </c>
      <c r="AH88" s="12">
        <v>10</v>
      </c>
      <c r="AI88" s="12">
        <v>7</v>
      </c>
      <c r="AJ88" s="12">
        <v>8</v>
      </c>
      <c r="AK88" s="12">
        <v>69.900000000000006</v>
      </c>
      <c r="AL88" s="12">
        <v>167.9</v>
      </c>
      <c r="AM88" s="13">
        <f t="shared" si="21"/>
        <v>0.51661538461538459</v>
      </c>
      <c r="AN88" s="13">
        <f t="shared" si="17"/>
        <v>0.97666666666666668</v>
      </c>
      <c r="AO88" s="13">
        <f t="shared" si="18"/>
        <v>0.53061224489795922</v>
      </c>
      <c r="AP88" s="13">
        <f t="shared" si="22"/>
        <v>0.2608695652173913</v>
      </c>
      <c r="AQ88" s="13">
        <f t="shared" si="20"/>
        <v>0.56370967741935485</v>
      </c>
    </row>
    <row r="89" spans="1:43" ht="13.5" customHeight="1" x14ac:dyDescent="0.25">
      <c r="A89" s="9" t="s">
        <v>94</v>
      </c>
      <c r="B89" s="9" t="s">
        <v>161</v>
      </c>
      <c r="C89" s="9">
        <v>72</v>
      </c>
      <c r="D89" s="9" t="s">
        <v>44</v>
      </c>
      <c r="E89" s="9" t="s">
        <v>147</v>
      </c>
      <c r="F89" s="10">
        <v>3000</v>
      </c>
      <c r="G89" s="11">
        <v>7.9</v>
      </c>
      <c r="H89" s="9">
        <v>4</v>
      </c>
      <c r="I89" s="9">
        <v>4</v>
      </c>
      <c r="J89" s="9">
        <v>2</v>
      </c>
      <c r="K89" s="9">
        <v>39</v>
      </c>
      <c r="L89" s="11">
        <f t="shared" si="14"/>
        <v>56.9</v>
      </c>
      <c r="M89" s="9">
        <v>0.25</v>
      </c>
      <c r="N89" s="9">
        <v>2</v>
      </c>
      <c r="O89" s="9">
        <v>6</v>
      </c>
      <c r="P89" s="9">
        <v>0.25</v>
      </c>
      <c r="Q89" s="9">
        <v>0</v>
      </c>
      <c r="R89" s="9">
        <v>2</v>
      </c>
      <c r="S89" s="9">
        <v>10.5</v>
      </c>
      <c r="T89" s="9">
        <v>5</v>
      </c>
      <c r="U89" s="9">
        <v>10</v>
      </c>
      <c r="V89" s="9"/>
      <c r="W89" s="9">
        <v>0</v>
      </c>
      <c r="X89" s="9">
        <v>0</v>
      </c>
      <c r="Y89" s="9">
        <v>0</v>
      </c>
      <c r="Z89" s="12">
        <f t="shared" si="15"/>
        <v>15</v>
      </c>
      <c r="AA89" s="9">
        <v>1.5</v>
      </c>
      <c r="AB89" s="9">
        <v>8</v>
      </c>
      <c r="AC89" s="9">
        <v>2</v>
      </c>
      <c r="AD89" s="9">
        <v>5</v>
      </c>
      <c r="AE89" s="12">
        <v>11.75</v>
      </c>
      <c r="AF89" s="12">
        <v>2.4</v>
      </c>
      <c r="AG89" s="12">
        <v>5</v>
      </c>
      <c r="AH89" s="12">
        <v>12</v>
      </c>
      <c r="AI89" s="12">
        <v>5</v>
      </c>
      <c r="AJ89" s="12">
        <v>10</v>
      </c>
      <c r="AK89" s="12">
        <v>57.65</v>
      </c>
      <c r="AL89" s="12">
        <v>132.15</v>
      </c>
      <c r="AM89" s="13">
        <f t="shared" si="21"/>
        <v>0.40661538461538466</v>
      </c>
      <c r="AN89" s="13">
        <f t="shared" si="17"/>
        <v>0.94833333333333336</v>
      </c>
      <c r="AO89" s="13">
        <f t="shared" si="18"/>
        <v>0.21428571428571427</v>
      </c>
      <c r="AP89" s="13">
        <f t="shared" si="22"/>
        <v>0.16304347826086957</v>
      </c>
      <c r="AQ89" s="13">
        <f t="shared" si="20"/>
        <v>0.46491935483870966</v>
      </c>
    </row>
    <row r="90" spans="1:43" ht="13.5" customHeight="1" x14ac:dyDescent="0.25">
      <c r="A90" s="9" t="s">
        <v>94</v>
      </c>
      <c r="B90" s="9" t="s">
        <v>162</v>
      </c>
      <c r="C90" s="9">
        <v>69</v>
      </c>
      <c r="D90" s="9" t="s">
        <v>44</v>
      </c>
      <c r="E90" s="9" t="s">
        <v>163</v>
      </c>
      <c r="F90" s="10">
        <v>2500</v>
      </c>
      <c r="G90" s="11">
        <v>9.1</v>
      </c>
      <c r="H90" s="9">
        <v>4</v>
      </c>
      <c r="I90" s="9">
        <v>4</v>
      </c>
      <c r="J90" s="9">
        <v>2</v>
      </c>
      <c r="K90" s="9">
        <v>39.5</v>
      </c>
      <c r="L90" s="11">
        <f t="shared" si="14"/>
        <v>58.6</v>
      </c>
      <c r="M90" s="9">
        <v>1</v>
      </c>
      <c r="N90" s="9">
        <v>4</v>
      </c>
      <c r="O90" s="9">
        <v>9</v>
      </c>
      <c r="P90" s="9">
        <v>3</v>
      </c>
      <c r="Q90" s="9">
        <v>2</v>
      </c>
      <c r="R90" s="9">
        <v>2</v>
      </c>
      <c r="S90" s="9">
        <v>21</v>
      </c>
      <c r="T90" s="9">
        <v>10</v>
      </c>
      <c r="U90" s="9">
        <v>10</v>
      </c>
      <c r="V90" s="12">
        <v>10</v>
      </c>
      <c r="W90" s="9">
        <v>4</v>
      </c>
      <c r="X90" s="9">
        <v>0</v>
      </c>
      <c r="Y90" s="9">
        <v>2</v>
      </c>
      <c r="Z90" s="12">
        <f t="shared" si="15"/>
        <v>36</v>
      </c>
      <c r="AA90" s="9">
        <v>10.5</v>
      </c>
      <c r="AB90" s="9">
        <v>8</v>
      </c>
      <c r="AC90" s="9">
        <v>2</v>
      </c>
      <c r="AD90" s="9">
        <v>5</v>
      </c>
      <c r="AE90" s="12">
        <v>12</v>
      </c>
      <c r="AF90" s="12">
        <v>6.8</v>
      </c>
      <c r="AG90" s="12">
        <v>5</v>
      </c>
      <c r="AH90" s="12">
        <v>10</v>
      </c>
      <c r="AI90" s="12">
        <v>7</v>
      </c>
      <c r="AJ90" s="12">
        <v>6</v>
      </c>
      <c r="AK90" s="12">
        <v>67.3</v>
      </c>
      <c r="AL90" s="12">
        <v>161.80000000000001</v>
      </c>
      <c r="AM90" s="13">
        <f t="shared" si="21"/>
        <v>0.49784615384615388</v>
      </c>
      <c r="AN90" s="13">
        <f t="shared" si="17"/>
        <v>0.97666666666666668</v>
      </c>
      <c r="AO90" s="13">
        <f t="shared" si="18"/>
        <v>0.42857142857142855</v>
      </c>
      <c r="AP90" s="13">
        <f t="shared" si="22"/>
        <v>0.39130434782608697</v>
      </c>
      <c r="AQ90" s="13">
        <f t="shared" si="20"/>
        <v>0.54274193548387095</v>
      </c>
    </row>
    <row r="91" spans="1:43" ht="13.5" customHeight="1" x14ac:dyDescent="0.25">
      <c r="A91" s="9" t="s">
        <v>94</v>
      </c>
      <c r="B91" s="9" t="s">
        <v>164</v>
      </c>
      <c r="C91" s="9">
        <v>72</v>
      </c>
      <c r="D91" s="9" t="s">
        <v>44</v>
      </c>
      <c r="E91" s="9" t="s">
        <v>147</v>
      </c>
      <c r="F91" s="10">
        <v>5700</v>
      </c>
      <c r="G91" s="11">
        <v>8.4</v>
      </c>
      <c r="H91" s="9">
        <v>4</v>
      </c>
      <c r="I91" s="9">
        <v>4</v>
      </c>
      <c r="J91" s="9">
        <v>2</v>
      </c>
      <c r="K91" s="9">
        <v>39.5</v>
      </c>
      <c r="L91" s="11">
        <f t="shared" si="14"/>
        <v>57.9</v>
      </c>
      <c r="M91" s="9">
        <v>3.5</v>
      </c>
      <c r="N91" s="9">
        <v>4</v>
      </c>
      <c r="O91" s="9">
        <v>10</v>
      </c>
      <c r="P91" s="9">
        <v>5.5</v>
      </c>
      <c r="Q91" s="9">
        <v>0</v>
      </c>
      <c r="R91" s="9">
        <v>2</v>
      </c>
      <c r="S91" s="9">
        <v>25</v>
      </c>
      <c r="T91" s="9">
        <v>10</v>
      </c>
      <c r="U91" s="9">
        <v>10</v>
      </c>
      <c r="V91" s="12">
        <v>-7</v>
      </c>
      <c r="W91" s="9">
        <v>4</v>
      </c>
      <c r="X91" s="9">
        <v>0</v>
      </c>
      <c r="Y91" s="9">
        <v>2</v>
      </c>
      <c r="Z91" s="12">
        <f t="shared" si="15"/>
        <v>19</v>
      </c>
      <c r="AA91" s="9">
        <v>7</v>
      </c>
      <c r="AB91" s="9">
        <v>7</v>
      </c>
      <c r="AC91" s="9">
        <v>5</v>
      </c>
      <c r="AD91" s="9">
        <v>8</v>
      </c>
      <c r="AE91" s="12">
        <v>13.5</v>
      </c>
      <c r="AF91" s="12">
        <v>6.4</v>
      </c>
      <c r="AG91" s="12">
        <v>5</v>
      </c>
      <c r="AH91" s="12">
        <v>12</v>
      </c>
      <c r="AI91" s="12">
        <v>0</v>
      </c>
      <c r="AJ91" s="12">
        <v>10</v>
      </c>
      <c r="AK91" s="12">
        <v>65.900000000000006</v>
      </c>
      <c r="AL91" s="12">
        <v>164.4</v>
      </c>
      <c r="AM91" s="13">
        <f t="shared" si="21"/>
        <v>0.50584615384615383</v>
      </c>
      <c r="AN91" s="13">
        <f t="shared" si="17"/>
        <v>0.96499999999999997</v>
      </c>
      <c r="AO91" s="13">
        <f t="shared" si="18"/>
        <v>0.51020408163265307</v>
      </c>
      <c r="AP91" s="13">
        <f t="shared" si="22"/>
        <v>0.20652173913043478</v>
      </c>
      <c r="AQ91" s="13">
        <f t="shared" si="20"/>
        <v>0.53145161290322585</v>
      </c>
    </row>
    <row r="92" spans="1:43" ht="13.5" customHeight="1" x14ac:dyDescent="0.25">
      <c r="A92" s="9" t="s">
        <v>94</v>
      </c>
      <c r="B92" s="9" t="s">
        <v>165</v>
      </c>
      <c r="C92" s="9">
        <v>72</v>
      </c>
      <c r="D92" s="9" t="s">
        <v>44</v>
      </c>
      <c r="E92" s="9" t="s">
        <v>156</v>
      </c>
      <c r="F92" s="10">
        <v>4000</v>
      </c>
      <c r="G92" s="11">
        <v>7.8</v>
      </c>
      <c r="H92" s="9">
        <v>4</v>
      </c>
      <c r="I92" s="9">
        <v>4</v>
      </c>
      <c r="J92" s="9">
        <v>2</v>
      </c>
      <c r="K92" s="9">
        <v>29.5</v>
      </c>
      <c r="L92" s="11">
        <f t="shared" si="14"/>
        <v>47.3</v>
      </c>
      <c r="M92" s="9">
        <v>3.75</v>
      </c>
      <c r="N92" s="9">
        <v>4</v>
      </c>
      <c r="O92" s="9">
        <v>7</v>
      </c>
      <c r="P92" s="9">
        <v>3.75</v>
      </c>
      <c r="Q92" s="9">
        <v>0</v>
      </c>
      <c r="R92" s="9">
        <v>0</v>
      </c>
      <c r="S92" s="9">
        <v>18.5</v>
      </c>
      <c r="T92" s="9">
        <v>10</v>
      </c>
      <c r="U92" s="9">
        <v>10</v>
      </c>
      <c r="V92" s="12">
        <v>-1</v>
      </c>
      <c r="W92" s="9">
        <v>2</v>
      </c>
      <c r="X92" s="9">
        <v>0</v>
      </c>
      <c r="Y92" s="9">
        <v>2</v>
      </c>
      <c r="Z92" s="12">
        <f t="shared" si="15"/>
        <v>23</v>
      </c>
      <c r="AA92" s="9">
        <v>4</v>
      </c>
      <c r="AB92" s="9">
        <v>9</v>
      </c>
      <c r="AC92" s="9">
        <v>5</v>
      </c>
      <c r="AD92" s="9">
        <v>7</v>
      </c>
      <c r="AE92" s="12">
        <v>15.25</v>
      </c>
      <c r="AF92" s="12">
        <v>2.4</v>
      </c>
      <c r="AG92" s="12">
        <v>5</v>
      </c>
      <c r="AH92" s="12">
        <v>9</v>
      </c>
      <c r="AI92" s="12">
        <v>7</v>
      </c>
      <c r="AJ92" s="12">
        <v>10</v>
      </c>
      <c r="AK92" s="12">
        <v>66.650000000000006</v>
      </c>
      <c r="AL92" s="12">
        <v>146.65</v>
      </c>
      <c r="AM92" s="13">
        <f t="shared" si="21"/>
        <v>0.45123076923076927</v>
      </c>
      <c r="AN92" s="13">
        <f t="shared" si="17"/>
        <v>0.78833333333333333</v>
      </c>
      <c r="AO92" s="13">
        <f t="shared" si="18"/>
        <v>0.37755102040816324</v>
      </c>
      <c r="AP92" s="13">
        <f t="shared" si="22"/>
        <v>0.25</v>
      </c>
      <c r="AQ92" s="13">
        <f t="shared" si="20"/>
        <v>0.53750000000000009</v>
      </c>
    </row>
    <row r="93" spans="1:43" ht="13.5" customHeight="1" x14ac:dyDescent="0.25">
      <c r="A93" s="9" t="s">
        <v>94</v>
      </c>
      <c r="B93" s="9" t="s">
        <v>95</v>
      </c>
      <c r="C93" s="9">
        <v>72</v>
      </c>
      <c r="D93" s="9" t="s">
        <v>44</v>
      </c>
      <c r="E93" s="9" t="s">
        <v>96</v>
      </c>
      <c r="F93" s="10">
        <v>4200</v>
      </c>
      <c r="G93" s="11">
        <v>8.3000000000000007</v>
      </c>
      <c r="H93" s="9">
        <v>0</v>
      </c>
      <c r="I93" s="9">
        <v>4</v>
      </c>
      <c r="J93" s="9">
        <v>2</v>
      </c>
      <c r="K93" s="9">
        <v>40</v>
      </c>
      <c r="L93" s="11">
        <f t="shared" si="14"/>
        <v>54.3</v>
      </c>
      <c r="M93" s="9">
        <v>3.75</v>
      </c>
      <c r="N93" s="9">
        <v>4</v>
      </c>
      <c r="O93" s="9">
        <v>8</v>
      </c>
      <c r="P93" s="9">
        <v>5.75</v>
      </c>
      <c r="Q93" s="9">
        <v>2</v>
      </c>
      <c r="R93" s="9">
        <v>2</v>
      </c>
      <c r="S93" s="9">
        <v>25.5</v>
      </c>
      <c r="T93" s="9">
        <v>10</v>
      </c>
      <c r="U93" s="9">
        <v>10</v>
      </c>
      <c r="V93" s="12">
        <v>6</v>
      </c>
      <c r="W93" s="9">
        <v>4</v>
      </c>
      <c r="X93" s="9">
        <v>0</v>
      </c>
      <c r="Y93" s="9">
        <v>2</v>
      </c>
      <c r="Z93" s="12">
        <f t="shared" si="15"/>
        <v>32</v>
      </c>
      <c r="AA93" s="9">
        <v>10</v>
      </c>
      <c r="AB93" s="9">
        <v>9</v>
      </c>
      <c r="AC93" s="9">
        <v>6</v>
      </c>
      <c r="AD93" s="9">
        <v>6</v>
      </c>
      <c r="AE93" s="12">
        <v>17.25</v>
      </c>
      <c r="AF93" s="12">
        <v>12.4</v>
      </c>
      <c r="AG93" s="12">
        <v>5</v>
      </c>
      <c r="AH93" s="12">
        <v>12</v>
      </c>
      <c r="AI93" s="12">
        <v>5</v>
      </c>
      <c r="AJ93" s="12">
        <v>8</v>
      </c>
      <c r="AK93" s="12">
        <v>84.65</v>
      </c>
      <c r="AL93" s="12">
        <v>180.15</v>
      </c>
      <c r="AM93" s="13">
        <f t="shared" ref="AM93:AM125" si="23">AL93/(325-53)</f>
        <v>0.66231617647058827</v>
      </c>
      <c r="AN93" s="13">
        <f t="shared" si="17"/>
        <v>0.90499999999999992</v>
      </c>
      <c r="AO93" s="13">
        <f t="shared" si="18"/>
        <v>0.52040816326530615</v>
      </c>
      <c r="AP93" s="13">
        <f t="shared" ref="AP93:AP125" si="24">Z93/(92-53)</f>
        <v>0.82051282051282048</v>
      </c>
      <c r="AQ93" s="13">
        <f t="shared" si="20"/>
        <v>0.68266129032258072</v>
      </c>
    </row>
    <row r="94" spans="1:43" ht="13.5" customHeight="1" x14ac:dyDescent="0.25">
      <c r="A94" s="9" t="s">
        <v>94</v>
      </c>
      <c r="B94" s="9" t="s">
        <v>166</v>
      </c>
      <c r="C94" s="9">
        <v>72</v>
      </c>
      <c r="D94" s="9" t="s">
        <v>44</v>
      </c>
      <c r="E94" s="9" t="s">
        <v>167</v>
      </c>
      <c r="F94" s="10">
        <v>4400</v>
      </c>
      <c r="G94" s="11">
        <v>9.1</v>
      </c>
      <c r="H94" s="9">
        <v>4</v>
      </c>
      <c r="I94" s="9">
        <v>4</v>
      </c>
      <c r="J94" s="9">
        <v>2</v>
      </c>
      <c r="K94" s="9">
        <v>40</v>
      </c>
      <c r="L94" s="11">
        <f t="shared" si="14"/>
        <v>59.1</v>
      </c>
      <c r="M94" s="9">
        <v>4</v>
      </c>
      <c r="N94" s="9">
        <v>4</v>
      </c>
      <c r="O94" s="9">
        <v>6</v>
      </c>
      <c r="P94" s="9">
        <v>6</v>
      </c>
      <c r="Q94" s="9">
        <v>2</v>
      </c>
      <c r="R94" s="9">
        <v>2</v>
      </c>
      <c r="S94" s="9">
        <v>24</v>
      </c>
      <c r="T94" s="9">
        <v>10</v>
      </c>
      <c r="U94" s="9">
        <v>10</v>
      </c>
      <c r="V94" s="12">
        <v>3</v>
      </c>
      <c r="W94" s="9">
        <v>4</v>
      </c>
      <c r="X94" s="9">
        <v>0</v>
      </c>
      <c r="Y94" s="9">
        <v>2</v>
      </c>
      <c r="Z94" s="12">
        <f t="shared" si="15"/>
        <v>29</v>
      </c>
      <c r="AA94" s="9">
        <v>3.5</v>
      </c>
      <c r="AB94" s="9">
        <v>8</v>
      </c>
      <c r="AC94" s="9">
        <v>6</v>
      </c>
      <c r="AD94" s="9">
        <v>8</v>
      </c>
      <c r="AE94" s="12">
        <v>12.5</v>
      </c>
      <c r="AF94" s="12">
        <v>5.6</v>
      </c>
      <c r="AG94" s="12">
        <v>5</v>
      </c>
      <c r="AH94" s="12">
        <v>10</v>
      </c>
      <c r="AI94" s="12">
        <v>5</v>
      </c>
      <c r="AJ94" s="12">
        <v>10</v>
      </c>
      <c r="AK94" s="12">
        <v>65.599999999999994</v>
      </c>
      <c r="AL94" s="12">
        <v>163.6</v>
      </c>
      <c r="AM94" s="13">
        <f t="shared" si="23"/>
        <v>0.60147058823529409</v>
      </c>
      <c r="AN94" s="13">
        <f t="shared" si="17"/>
        <v>0.98499999999999999</v>
      </c>
      <c r="AO94" s="13">
        <f t="shared" si="18"/>
        <v>0.48979591836734693</v>
      </c>
      <c r="AP94" s="13">
        <f t="shared" si="24"/>
        <v>0.74358974358974361</v>
      </c>
      <c r="AQ94" s="13">
        <f t="shared" si="20"/>
        <v>0.52903225806451604</v>
      </c>
    </row>
    <row r="95" spans="1:43" ht="13.5" customHeight="1" x14ac:dyDescent="0.25">
      <c r="A95" s="9" t="s">
        <v>94</v>
      </c>
      <c r="B95" s="9" t="s">
        <v>168</v>
      </c>
      <c r="C95" s="9">
        <v>72</v>
      </c>
      <c r="D95" s="9" t="s">
        <v>44</v>
      </c>
      <c r="E95" s="9" t="s">
        <v>167</v>
      </c>
      <c r="F95" s="10">
        <v>2400</v>
      </c>
      <c r="G95" s="11">
        <v>9.4</v>
      </c>
      <c r="H95" s="9">
        <v>4</v>
      </c>
      <c r="I95" s="9">
        <v>4</v>
      </c>
      <c r="J95" s="9">
        <v>2</v>
      </c>
      <c r="K95" s="9">
        <v>37.5</v>
      </c>
      <c r="L95" s="11">
        <f t="shared" si="14"/>
        <v>56.9</v>
      </c>
      <c r="M95" s="9">
        <v>3.5</v>
      </c>
      <c r="N95" s="9">
        <v>4</v>
      </c>
      <c r="O95" s="9">
        <v>9</v>
      </c>
      <c r="P95" s="9">
        <v>5.5</v>
      </c>
      <c r="Q95" s="9">
        <v>0</v>
      </c>
      <c r="R95" s="9">
        <v>2</v>
      </c>
      <c r="S95" s="9">
        <v>24</v>
      </c>
      <c r="T95" s="9">
        <v>10</v>
      </c>
      <c r="U95" s="9">
        <v>10</v>
      </c>
      <c r="V95" s="12">
        <v>4</v>
      </c>
      <c r="W95" s="9">
        <v>0</v>
      </c>
      <c r="X95" s="9">
        <v>0</v>
      </c>
      <c r="Y95" s="9">
        <v>0</v>
      </c>
      <c r="Z95" s="12">
        <f t="shared" si="15"/>
        <v>24</v>
      </c>
      <c r="AA95" s="9">
        <v>0</v>
      </c>
      <c r="AB95" s="9">
        <v>6</v>
      </c>
      <c r="AC95" s="9">
        <v>0</v>
      </c>
      <c r="AD95" s="9">
        <v>7</v>
      </c>
      <c r="AE95" s="12">
        <v>11.5</v>
      </c>
      <c r="AF95" s="12">
        <v>4.8</v>
      </c>
      <c r="AG95" s="12">
        <v>0</v>
      </c>
      <c r="AH95" s="12">
        <v>12</v>
      </c>
      <c r="AI95" s="12">
        <v>5</v>
      </c>
      <c r="AJ95" s="12">
        <v>10</v>
      </c>
      <c r="AK95" s="12">
        <v>49.3</v>
      </c>
      <c r="AL95" s="12">
        <v>140.80000000000001</v>
      </c>
      <c r="AM95" s="13">
        <f t="shared" si="23"/>
        <v>0.51764705882352946</v>
      </c>
      <c r="AN95" s="13">
        <f t="shared" si="17"/>
        <v>0.94833333333333336</v>
      </c>
      <c r="AO95" s="13">
        <f t="shared" si="18"/>
        <v>0.48979591836734693</v>
      </c>
      <c r="AP95" s="13">
        <f t="shared" si="24"/>
        <v>0.61538461538461542</v>
      </c>
      <c r="AQ95" s="13">
        <f t="shared" si="20"/>
        <v>0.39758064516129032</v>
      </c>
    </row>
    <row r="96" spans="1:43" ht="13.5" customHeight="1" x14ac:dyDescent="0.25">
      <c r="A96" s="9" t="s">
        <v>94</v>
      </c>
      <c r="B96" s="9" t="s">
        <v>169</v>
      </c>
      <c r="C96" s="9">
        <v>73</v>
      </c>
      <c r="D96" s="9" t="s">
        <v>44</v>
      </c>
      <c r="E96" s="9" t="s">
        <v>149</v>
      </c>
      <c r="F96" s="10">
        <v>4979</v>
      </c>
      <c r="G96" s="11">
        <v>8.6</v>
      </c>
      <c r="H96" s="9">
        <v>4</v>
      </c>
      <c r="I96" s="9">
        <v>4</v>
      </c>
      <c r="J96" s="9">
        <v>2</v>
      </c>
      <c r="K96" s="9">
        <v>40</v>
      </c>
      <c r="L96" s="11">
        <f t="shared" si="14"/>
        <v>58.6</v>
      </c>
      <c r="M96" s="9">
        <v>3.25</v>
      </c>
      <c r="N96" s="9">
        <v>4</v>
      </c>
      <c r="O96" s="9">
        <v>8</v>
      </c>
      <c r="P96" s="9">
        <v>5.25</v>
      </c>
      <c r="Q96" s="9">
        <v>2</v>
      </c>
      <c r="R96" s="9">
        <v>2</v>
      </c>
      <c r="S96" s="9">
        <v>24.5</v>
      </c>
      <c r="T96" s="9">
        <v>10</v>
      </c>
      <c r="U96" s="9">
        <v>10</v>
      </c>
      <c r="V96" s="12">
        <v>-8</v>
      </c>
      <c r="W96" s="9">
        <v>4</v>
      </c>
      <c r="X96" s="9">
        <v>0</v>
      </c>
      <c r="Y96" s="9">
        <v>2</v>
      </c>
      <c r="Z96" s="12">
        <f t="shared" si="15"/>
        <v>18</v>
      </c>
      <c r="AA96" s="9">
        <v>12.5</v>
      </c>
      <c r="AB96" s="9">
        <v>9</v>
      </c>
      <c r="AC96" s="9">
        <v>6</v>
      </c>
      <c r="AD96" s="9">
        <v>7</v>
      </c>
      <c r="AE96" s="12">
        <v>15.5</v>
      </c>
      <c r="AF96" s="12">
        <v>7.2</v>
      </c>
      <c r="AG96" s="12">
        <v>5</v>
      </c>
      <c r="AH96" s="12">
        <v>12</v>
      </c>
      <c r="AI96" s="12">
        <v>7</v>
      </c>
      <c r="AJ96" s="12">
        <v>10</v>
      </c>
      <c r="AK96" s="12">
        <v>84.2</v>
      </c>
      <c r="AL96" s="12">
        <v>182.7</v>
      </c>
      <c r="AM96" s="13">
        <f t="shared" si="23"/>
        <v>0.67169117647058818</v>
      </c>
      <c r="AN96" s="13">
        <f t="shared" si="17"/>
        <v>0.97666666666666668</v>
      </c>
      <c r="AO96" s="13">
        <f t="shared" si="18"/>
        <v>0.5</v>
      </c>
      <c r="AP96" s="13">
        <f t="shared" si="24"/>
        <v>0.46153846153846156</v>
      </c>
      <c r="AQ96" s="13">
        <f t="shared" si="20"/>
        <v>0.67903225806451617</v>
      </c>
    </row>
    <row r="97" spans="1:43" ht="13.5" customHeight="1" x14ac:dyDescent="0.25">
      <c r="A97" s="9" t="s">
        <v>94</v>
      </c>
      <c r="B97" s="9" t="s">
        <v>170</v>
      </c>
      <c r="C97" s="9">
        <v>60</v>
      </c>
      <c r="D97" s="9" t="s">
        <v>44</v>
      </c>
      <c r="E97" s="9" t="s">
        <v>151</v>
      </c>
      <c r="F97" s="10">
        <v>5000</v>
      </c>
      <c r="G97" s="11">
        <v>8.5</v>
      </c>
      <c r="H97" s="9">
        <v>4</v>
      </c>
      <c r="I97" s="9">
        <v>4</v>
      </c>
      <c r="J97" s="9">
        <v>2</v>
      </c>
      <c r="K97" s="9">
        <v>40</v>
      </c>
      <c r="L97" s="11">
        <f t="shared" si="14"/>
        <v>58.5</v>
      </c>
      <c r="M97" s="9">
        <v>3.5</v>
      </c>
      <c r="N97" s="9">
        <v>4</v>
      </c>
      <c r="O97" s="9">
        <v>9</v>
      </c>
      <c r="P97" s="9">
        <v>5.5</v>
      </c>
      <c r="Q97" s="9">
        <v>0</v>
      </c>
      <c r="R97" s="9">
        <v>2</v>
      </c>
      <c r="S97" s="9">
        <v>24</v>
      </c>
      <c r="T97" s="9">
        <v>10</v>
      </c>
      <c r="U97" s="9">
        <v>10</v>
      </c>
      <c r="V97" s="12">
        <v>10</v>
      </c>
      <c r="W97" s="9">
        <v>2</v>
      </c>
      <c r="X97" s="9">
        <v>0</v>
      </c>
      <c r="Y97" s="9">
        <v>2</v>
      </c>
      <c r="Z97" s="12">
        <f t="shared" si="15"/>
        <v>34</v>
      </c>
      <c r="AA97" s="9">
        <v>6</v>
      </c>
      <c r="AB97" s="9">
        <v>7</v>
      </c>
      <c r="AC97" s="9">
        <v>6</v>
      </c>
      <c r="AD97" s="9">
        <v>8</v>
      </c>
      <c r="AE97" s="12">
        <v>17.25</v>
      </c>
      <c r="AF97" s="12">
        <v>7.2</v>
      </c>
      <c r="AG97" s="12">
        <v>5</v>
      </c>
      <c r="AH97" s="12">
        <v>12</v>
      </c>
      <c r="AI97" s="12">
        <v>5</v>
      </c>
      <c r="AJ97" s="12">
        <v>6</v>
      </c>
      <c r="AK97" s="12">
        <v>71.45</v>
      </c>
      <c r="AL97" s="12">
        <v>167.45</v>
      </c>
      <c r="AM97" s="13">
        <f t="shared" si="23"/>
        <v>0.61562499999999998</v>
      </c>
      <c r="AN97" s="13">
        <f t="shared" si="17"/>
        <v>0.97499999999999998</v>
      </c>
      <c r="AO97" s="13">
        <f t="shared" si="18"/>
        <v>0.48979591836734693</v>
      </c>
      <c r="AP97" s="13">
        <f t="shared" si="24"/>
        <v>0.87179487179487181</v>
      </c>
      <c r="AQ97" s="13">
        <f t="shared" si="20"/>
        <v>0.57620967741935492</v>
      </c>
    </row>
    <row r="98" spans="1:43" ht="13.5" customHeight="1" x14ac:dyDescent="0.25">
      <c r="A98" s="9" t="s">
        <v>94</v>
      </c>
      <c r="B98" s="9" t="s">
        <v>171</v>
      </c>
      <c r="C98" s="9">
        <v>5</v>
      </c>
      <c r="D98" s="9" t="s">
        <v>44</v>
      </c>
      <c r="E98" s="9" t="s">
        <v>167</v>
      </c>
      <c r="F98" s="10">
        <v>3100</v>
      </c>
      <c r="G98" s="11">
        <v>9.3000000000000007</v>
      </c>
      <c r="H98" s="9">
        <v>4</v>
      </c>
      <c r="I98" s="9">
        <v>4</v>
      </c>
      <c r="J98" s="9">
        <v>2</v>
      </c>
      <c r="K98" s="9">
        <v>40</v>
      </c>
      <c r="L98" s="11">
        <f t="shared" si="14"/>
        <v>59.3</v>
      </c>
      <c r="M98" s="9">
        <v>4</v>
      </c>
      <c r="N98" s="9">
        <v>4</v>
      </c>
      <c r="O98" s="9">
        <v>7</v>
      </c>
      <c r="P98" s="9">
        <v>6</v>
      </c>
      <c r="Q98" s="9">
        <v>2</v>
      </c>
      <c r="R98" s="9">
        <v>2</v>
      </c>
      <c r="S98" s="9">
        <v>25</v>
      </c>
      <c r="T98" s="9">
        <v>10</v>
      </c>
      <c r="U98" s="9">
        <v>10</v>
      </c>
      <c r="V98" s="9"/>
      <c r="W98" s="9">
        <v>2</v>
      </c>
      <c r="X98" s="9">
        <v>0</v>
      </c>
      <c r="Y98" s="9">
        <v>0</v>
      </c>
      <c r="Z98" s="12">
        <f t="shared" si="15"/>
        <v>22</v>
      </c>
      <c r="AA98" s="9">
        <v>5</v>
      </c>
      <c r="AB98" s="9">
        <v>8</v>
      </c>
      <c r="AC98" s="9">
        <v>6</v>
      </c>
      <c r="AD98" s="9">
        <v>8</v>
      </c>
      <c r="AE98" s="12">
        <v>14.5</v>
      </c>
      <c r="AF98" s="12">
        <v>5.2</v>
      </c>
      <c r="AG98" s="12">
        <v>5</v>
      </c>
      <c r="AH98" s="12">
        <v>12</v>
      </c>
      <c r="AI98" s="12">
        <v>5</v>
      </c>
      <c r="AJ98" s="12">
        <v>10</v>
      </c>
      <c r="AK98" s="12">
        <v>70.7</v>
      </c>
      <c r="AL98" s="12">
        <v>167.7</v>
      </c>
      <c r="AM98" s="13">
        <f t="shared" si="23"/>
        <v>0.61654411764705874</v>
      </c>
      <c r="AN98" s="13">
        <f t="shared" si="17"/>
        <v>0.98833333333333329</v>
      </c>
      <c r="AO98" s="13">
        <f t="shared" si="18"/>
        <v>0.51020408163265307</v>
      </c>
      <c r="AP98" s="13">
        <f t="shared" si="24"/>
        <v>0.5641025641025641</v>
      </c>
      <c r="AQ98" s="13">
        <f t="shared" si="20"/>
        <v>0.57016129032258067</v>
      </c>
    </row>
    <row r="99" spans="1:43" ht="13.5" customHeight="1" x14ac:dyDescent="0.25">
      <c r="A99" s="9" t="s">
        <v>94</v>
      </c>
      <c r="B99" s="9" t="s">
        <v>172</v>
      </c>
      <c r="C99" s="9">
        <v>68</v>
      </c>
      <c r="D99" s="9" t="s">
        <v>44</v>
      </c>
      <c r="E99" s="9" t="s">
        <v>163</v>
      </c>
      <c r="F99" s="10">
        <v>2500</v>
      </c>
      <c r="G99" s="11">
        <v>9.4</v>
      </c>
      <c r="H99" s="9">
        <v>4</v>
      </c>
      <c r="I99" s="9">
        <v>4</v>
      </c>
      <c r="J99" s="9">
        <v>2</v>
      </c>
      <c r="K99" s="9">
        <v>39.5</v>
      </c>
      <c r="L99" s="11">
        <f t="shared" si="14"/>
        <v>58.9</v>
      </c>
      <c r="M99" s="9">
        <v>1.25</v>
      </c>
      <c r="N99" s="9">
        <v>4</v>
      </c>
      <c r="O99" s="9">
        <v>11</v>
      </c>
      <c r="P99" s="9">
        <v>3.25</v>
      </c>
      <c r="Q99" s="9">
        <v>2</v>
      </c>
      <c r="R99" s="9">
        <v>2</v>
      </c>
      <c r="S99" s="9">
        <v>23.5</v>
      </c>
      <c r="T99" s="9">
        <v>10</v>
      </c>
      <c r="U99" s="9">
        <v>10</v>
      </c>
      <c r="V99" s="12">
        <v>10</v>
      </c>
      <c r="W99" s="9">
        <v>0</v>
      </c>
      <c r="X99" s="9">
        <v>0</v>
      </c>
      <c r="Y99" s="9">
        <v>0</v>
      </c>
      <c r="Z99" s="12">
        <f t="shared" si="15"/>
        <v>30</v>
      </c>
      <c r="AA99" s="9">
        <v>6.5</v>
      </c>
      <c r="AB99" s="9">
        <v>7</v>
      </c>
      <c r="AC99" s="9">
        <v>4</v>
      </c>
      <c r="AD99" s="9">
        <v>7</v>
      </c>
      <c r="AE99" s="12">
        <v>10.5</v>
      </c>
      <c r="AF99" s="12">
        <v>2.8</v>
      </c>
      <c r="AG99" s="12">
        <v>5</v>
      </c>
      <c r="AH99" s="12">
        <v>10</v>
      </c>
      <c r="AI99" s="12">
        <v>7</v>
      </c>
      <c r="AJ99" s="12">
        <v>6</v>
      </c>
      <c r="AK99" s="12">
        <v>58.8</v>
      </c>
      <c r="AL99" s="12">
        <v>151.80000000000001</v>
      </c>
      <c r="AM99" s="13">
        <f t="shared" si="23"/>
        <v>0.55808823529411766</v>
      </c>
      <c r="AN99" s="13">
        <f t="shared" si="17"/>
        <v>0.98166666666666669</v>
      </c>
      <c r="AO99" s="13">
        <f t="shared" si="18"/>
        <v>0.47959183673469385</v>
      </c>
      <c r="AP99" s="13">
        <f t="shared" si="24"/>
        <v>0.76923076923076927</v>
      </c>
      <c r="AQ99" s="13">
        <f t="shared" si="20"/>
        <v>0.47419354838709676</v>
      </c>
    </row>
    <row r="100" spans="1:43" ht="13.5" customHeight="1" x14ac:dyDescent="0.25">
      <c r="A100" s="9" t="s">
        <v>94</v>
      </c>
      <c r="B100" s="9" t="s">
        <v>173</v>
      </c>
      <c r="C100" s="9">
        <v>60</v>
      </c>
      <c r="D100" s="9" t="s">
        <v>44</v>
      </c>
      <c r="E100" s="9" t="s">
        <v>156</v>
      </c>
      <c r="F100" s="10">
        <v>4000</v>
      </c>
      <c r="G100" s="11">
        <v>8.8000000000000007</v>
      </c>
      <c r="H100" s="9">
        <v>4</v>
      </c>
      <c r="I100" s="9">
        <v>2</v>
      </c>
      <c r="J100" s="9">
        <v>2</v>
      </c>
      <c r="K100" s="9">
        <v>33</v>
      </c>
      <c r="L100" s="11">
        <f t="shared" si="14"/>
        <v>49.8</v>
      </c>
      <c r="M100" s="9">
        <v>3.5</v>
      </c>
      <c r="N100" s="9">
        <v>4</v>
      </c>
      <c r="O100" s="9">
        <v>4</v>
      </c>
      <c r="P100" s="9">
        <v>3.5</v>
      </c>
      <c r="Q100" s="9">
        <v>0</v>
      </c>
      <c r="R100" s="9">
        <v>2</v>
      </c>
      <c r="S100" s="9">
        <v>17</v>
      </c>
      <c r="T100" s="9">
        <v>10</v>
      </c>
      <c r="U100" s="9">
        <v>10</v>
      </c>
      <c r="V100" s="12">
        <v>-8</v>
      </c>
      <c r="W100" s="9">
        <v>2</v>
      </c>
      <c r="X100" s="9">
        <v>0</v>
      </c>
      <c r="Y100" s="9">
        <v>2</v>
      </c>
      <c r="Z100" s="12">
        <f t="shared" si="15"/>
        <v>16</v>
      </c>
      <c r="AA100" s="9">
        <v>4</v>
      </c>
      <c r="AB100" s="9">
        <v>8</v>
      </c>
      <c r="AC100" s="9">
        <v>5</v>
      </c>
      <c r="AD100" s="9">
        <v>7</v>
      </c>
      <c r="AE100" s="12">
        <v>12.75</v>
      </c>
      <c r="AF100" s="12">
        <v>4</v>
      </c>
      <c r="AG100" s="12">
        <v>5</v>
      </c>
      <c r="AH100" s="12">
        <v>7</v>
      </c>
      <c r="AI100" s="12">
        <v>7</v>
      </c>
      <c r="AJ100" s="12">
        <v>2</v>
      </c>
      <c r="AK100" s="12">
        <v>54.75</v>
      </c>
      <c r="AL100" s="12">
        <v>134.75</v>
      </c>
      <c r="AM100" s="13">
        <f t="shared" si="23"/>
        <v>0.4954044117647059</v>
      </c>
      <c r="AN100" s="13">
        <f t="shared" si="17"/>
        <v>0.83</v>
      </c>
      <c r="AO100" s="13">
        <f t="shared" si="18"/>
        <v>0.34693877551020408</v>
      </c>
      <c r="AP100" s="13">
        <f t="shared" si="24"/>
        <v>0.41025641025641024</v>
      </c>
      <c r="AQ100" s="13">
        <f t="shared" si="20"/>
        <v>0.44153225806451613</v>
      </c>
    </row>
    <row r="101" spans="1:43" ht="13.5" customHeight="1" x14ac:dyDescent="0.25">
      <c r="A101" s="9" t="s">
        <v>94</v>
      </c>
      <c r="B101" s="9" t="s">
        <v>174</v>
      </c>
      <c r="C101" s="9">
        <v>60</v>
      </c>
      <c r="D101" s="9" t="s">
        <v>44</v>
      </c>
      <c r="E101" s="9" t="s">
        <v>156</v>
      </c>
      <c r="F101" s="10">
        <v>4000</v>
      </c>
      <c r="G101" s="11">
        <v>9.4</v>
      </c>
      <c r="H101" s="9">
        <v>4</v>
      </c>
      <c r="I101" s="9">
        <v>4</v>
      </c>
      <c r="J101" s="9">
        <v>2</v>
      </c>
      <c r="K101" s="9">
        <v>34</v>
      </c>
      <c r="L101" s="11">
        <f t="shared" si="14"/>
        <v>53.4</v>
      </c>
      <c r="M101" s="9">
        <v>1.5</v>
      </c>
      <c r="N101" s="9">
        <v>4</v>
      </c>
      <c r="O101" s="9">
        <v>9</v>
      </c>
      <c r="P101" s="9">
        <v>3.5</v>
      </c>
      <c r="Q101" s="9">
        <v>0</v>
      </c>
      <c r="R101" s="9">
        <v>0</v>
      </c>
      <c r="S101" s="9">
        <v>18</v>
      </c>
      <c r="T101" s="9">
        <v>5</v>
      </c>
      <c r="U101" s="9">
        <v>10</v>
      </c>
      <c r="V101" s="12">
        <v>7</v>
      </c>
      <c r="W101" s="9">
        <v>2</v>
      </c>
      <c r="X101" s="9">
        <v>0</v>
      </c>
      <c r="Y101" s="9">
        <v>0</v>
      </c>
      <c r="Z101" s="12">
        <f t="shared" si="15"/>
        <v>24</v>
      </c>
      <c r="AA101" s="9">
        <v>3</v>
      </c>
      <c r="AB101" s="9">
        <v>9</v>
      </c>
      <c r="AC101" s="9">
        <v>2</v>
      </c>
      <c r="AD101" s="9">
        <v>8</v>
      </c>
      <c r="AE101" s="12">
        <v>14</v>
      </c>
      <c r="AF101" s="12">
        <v>2.8</v>
      </c>
      <c r="AG101" s="12">
        <v>5</v>
      </c>
      <c r="AH101" s="12">
        <v>12</v>
      </c>
      <c r="AI101" s="12">
        <v>7</v>
      </c>
      <c r="AJ101" s="12">
        <v>8</v>
      </c>
      <c r="AK101" s="12">
        <v>62.8</v>
      </c>
      <c r="AL101" s="12">
        <v>141.80000000000001</v>
      </c>
      <c r="AM101" s="13">
        <f t="shared" si="23"/>
        <v>0.52132352941176474</v>
      </c>
      <c r="AN101" s="13">
        <f t="shared" si="17"/>
        <v>0.89</v>
      </c>
      <c r="AO101" s="13">
        <f t="shared" si="18"/>
        <v>0.36734693877551022</v>
      </c>
      <c r="AP101" s="13">
        <f t="shared" si="24"/>
        <v>0.61538461538461542</v>
      </c>
      <c r="AQ101" s="13">
        <f t="shared" si="20"/>
        <v>0.50645161290322582</v>
      </c>
    </row>
    <row r="102" spans="1:43" ht="13.5" customHeight="1" x14ac:dyDescent="0.25">
      <c r="A102" s="9" t="s">
        <v>94</v>
      </c>
      <c r="B102" s="9" t="s">
        <v>175</v>
      </c>
      <c r="C102" s="9">
        <v>60</v>
      </c>
      <c r="D102" s="9" t="s">
        <v>44</v>
      </c>
      <c r="E102" s="9" t="s">
        <v>156</v>
      </c>
      <c r="F102" s="10">
        <v>8000</v>
      </c>
      <c r="G102" s="11">
        <v>8.1999999999999993</v>
      </c>
      <c r="H102" s="9">
        <v>4</v>
      </c>
      <c r="I102" s="9">
        <v>4</v>
      </c>
      <c r="J102" s="9">
        <v>2</v>
      </c>
      <c r="K102" s="9">
        <v>17.5</v>
      </c>
      <c r="L102" s="11">
        <f t="shared" si="14"/>
        <v>35.700000000000003</v>
      </c>
      <c r="M102" s="9">
        <v>3.25</v>
      </c>
      <c r="N102" s="9">
        <v>4</v>
      </c>
      <c r="O102" s="9">
        <v>6</v>
      </c>
      <c r="P102" s="9">
        <v>5.25</v>
      </c>
      <c r="Q102" s="9">
        <v>2</v>
      </c>
      <c r="R102" s="9">
        <v>0</v>
      </c>
      <c r="S102" s="9">
        <v>20.5</v>
      </c>
      <c r="T102" s="9">
        <v>10</v>
      </c>
      <c r="U102" s="9">
        <v>10</v>
      </c>
      <c r="V102" s="12">
        <v>8</v>
      </c>
      <c r="W102" s="9">
        <v>2</v>
      </c>
      <c r="X102" s="9">
        <v>0</v>
      </c>
      <c r="Y102" s="9">
        <v>2</v>
      </c>
      <c r="Z102" s="12">
        <f t="shared" si="15"/>
        <v>32</v>
      </c>
      <c r="AA102" s="9">
        <v>3</v>
      </c>
      <c r="AB102" s="9">
        <v>5</v>
      </c>
      <c r="AC102" s="9">
        <v>4</v>
      </c>
      <c r="AD102" s="9">
        <v>4</v>
      </c>
      <c r="AE102" s="12">
        <v>14.5</v>
      </c>
      <c r="AF102" s="12">
        <v>3.2</v>
      </c>
      <c r="AG102" s="12">
        <v>5</v>
      </c>
      <c r="AH102" s="12">
        <v>10</v>
      </c>
      <c r="AI102" s="12">
        <v>7</v>
      </c>
      <c r="AJ102" s="12">
        <v>10</v>
      </c>
      <c r="AK102" s="12">
        <v>61.7</v>
      </c>
      <c r="AL102" s="12">
        <v>131.69999999999999</v>
      </c>
      <c r="AM102" s="13">
        <f t="shared" si="23"/>
        <v>0.48419117647058818</v>
      </c>
      <c r="AN102" s="13">
        <f t="shared" si="17"/>
        <v>0.59500000000000008</v>
      </c>
      <c r="AO102" s="13">
        <f t="shared" si="18"/>
        <v>0.41836734693877553</v>
      </c>
      <c r="AP102" s="13">
        <f t="shared" si="24"/>
        <v>0.82051282051282048</v>
      </c>
      <c r="AQ102" s="13">
        <f t="shared" si="20"/>
        <v>0.49758064516129036</v>
      </c>
    </row>
    <row r="103" spans="1:43" ht="13.5" customHeight="1" x14ac:dyDescent="0.25">
      <c r="A103" s="9" t="s">
        <v>94</v>
      </c>
      <c r="B103" s="9" t="s">
        <v>97</v>
      </c>
      <c r="C103" s="9">
        <v>60</v>
      </c>
      <c r="D103" s="9" t="s">
        <v>44</v>
      </c>
      <c r="E103" s="9" t="s">
        <v>96</v>
      </c>
      <c r="F103" s="10">
        <v>3100</v>
      </c>
      <c r="G103" s="11">
        <v>8.3000000000000007</v>
      </c>
      <c r="H103" s="9">
        <v>2</v>
      </c>
      <c r="I103" s="9">
        <v>4</v>
      </c>
      <c r="J103" s="9">
        <v>2</v>
      </c>
      <c r="K103" s="9">
        <v>40</v>
      </c>
      <c r="L103" s="11">
        <f t="shared" si="14"/>
        <v>56.3</v>
      </c>
      <c r="M103" s="9">
        <v>3.25</v>
      </c>
      <c r="N103" s="9">
        <v>4</v>
      </c>
      <c r="O103" s="9">
        <v>8</v>
      </c>
      <c r="P103" s="9">
        <v>5.25</v>
      </c>
      <c r="Q103" s="9">
        <v>2</v>
      </c>
      <c r="R103" s="9">
        <v>2</v>
      </c>
      <c r="S103" s="9">
        <v>24.5</v>
      </c>
      <c r="T103" s="9">
        <v>10</v>
      </c>
      <c r="U103" s="9">
        <v>10</v>
      </c>
      <c r="V103" s="12">
        <v>10</v>
      </c>
      <c r="W103" s="9">
        <v>4</v>
      </c>
      <c r="X103" s="9">
        <v>0</v>
      </c>
      <c r="Y103" s="9">
        <v>2</v>
      </c>
      <c r="Z103" s="12">
        <f t="shared" si="15"/>
        <v>36</v>
      </c>
      <c r="AA103" s="9">
        <v>6</v>
      </c>
      <c r="AB103" s="9">
        <v>9</v>
      </c>
      <c r="AC103" s="9">
        <v>6</v>
      </c>
      <c r="AD103" s="9">
        <v>6</v>
      </c>
      <c r="AE103" s="12">
        <v>17</v>
      </c>
      <c r="AF103" s="12">
        <v>10.4</v>
      </c>
      <c r="AG103" s="12">
        <v>5</v>
      </c>
      <c r="AH103" s="12">
        <v>12</v>
      </c>
      <c r="AI103" s="12">
        <v>5</v>
      </c>
      <c r="AJ103" s="12">
        <v>10</v>
      </c>
      <c r="AK103" s="12">
        <v>80.400000000000006</v>
      </c>
      <c r="AL103" s="12">
        <v>176.9</v>
      </c>
      <c r="AM103" s="13">
        <f t="shared" si="23"/>
        <v>0.65036764705882355</v>
      </c>
      <c r="AN103" s="13">
        <f t="shared" si="17"/>
        <v>0.93833333333333324</v>
      </c>
      <c r="AO103" s="13">
        <f t="shared" si="18"/>
        <v>0.5</v>
      </c>
      <c r="AP103" s="13">
        <f t="shared" si="24"/>
        <v>0.92307692307692313</v>
      </c>
      <c r="AQ103" s="13">
        <f t="shared" si="20"/>
        <v>0.64838709677419359</v>
      </c>
    </row>
    <row r="104" spans="1:43" ht="13.5" customHeight="1" x14ac:dyDescent="0.25">
      <c r="A104" s="9" t="s">
        <v>94</v>
      </c>
      <c r="B104" s="9" t="s">
        <v>176</v>
      </c>
      <c r="C104" s="9">
        <v>60</v>
      </c>
      <c r="D104" s="9" t="s">
        <v>44</v>
      </c>
      <c r="E104" s="9" t="s">
        <v>151</v>
      </c>
      <c r="F104" s="10">
        <v>3500</v>
      </c>
      <c r="G104" s="11">
        <v>9.5</v>
      </c>
      <c r="H104" s="9">
        <v>4</v>
      </c>
      <c r="I104" s="9">
        <v>4</v>
      </c>
      <c r="J104" s="9">
        <v>2</v>
      </c>
      <c r="K104" s="9">
        <v>40</v>
      </c>
      <c r="L104" s="11">
        <f t="shared" si="14"/>
        <v>59.5</v>
      </c>
      <c r="M104" s="9">
        <v>3.5</v>
      </c>
      <c r="N104" s="9">
        <v>4</v>
      </c>
      <c r="O104" s="9">
        <v>9</v>
      </c>
      <c r="P104" s="9">
        <v>5.5</v>
      </c>
      <c r="Q104" s="9">
        <v>0</v>
      </c>
      <c r="R104" s="9">
        <v>2</v>
      </c>
      <c r="S104" s="9">
        <v>24</v>
      </c>
      <c r="T104" s="9">
        <v>10</v>
      </c>
      <c r="U104" s="9">
        <v>10</v>
      </c>
      <c r="V104" s="12">
        <v>0</v>
      </c>
      <c r="W104" s="9">
        <v>2</v>
      </c>
      <c r="X104" s="9">
        <v>0</v>
      </c>
      <c r="Y104" s="9">
        <v>2</v>
      </c>
      <c r="Z104" s="12">
        <f t="shared" si="15"/>
        <v>24</v>
      </c>
      <c r="AA104" s="9">
        <v>5.5</v>
      </c>
      <c r="AB104" s="9">
        <v>7</v>
      </c>
      <c r="AC104" s="9">
        <v>4</v>
      </c>
      <c r="AD104" s="9">
        <v>8</v>
      </c>
      <c r="AE104" s="12">
        <v>13.5</v>
      </c>
      <c r="AF104" s="12">
        <v>6</v>
      </c>
      <c r="AG104" s="12">
        <v>0</v>
      </c>
      <c r="AH104" s="12">
        <v>10</v>
      </c>
      <c r="AI104" s="12">
        <v>7</v>
      </c>
      <c r="AJ104" s="12">
        <v>8</v>
      </c>
      <c r="AK104" s="12">
        <v>61</v>
      </c>
      <c r="AL104" s="12">
        <v>157</v>
      </c>
      <c r="AM104" s="13">
        <f t="shared" si="23"/>
        <v>0.57720588235294112</v>
      </c>
      <c r="AN104" s="13">
        <f t="shared" si="17"/>
        <v>0.9916666666666667</v>
      </c>
      <c r="AO104" s="13">
        <f t="shared" si="18"/>
        <v>0.48979591836734693</v>
      </c>
      <c r="AP104" s="13">
        <f t="shared" si="24"/>
        <v>0.61538461538461542</v>
      </c>
      <c r="AQ104" s="13">
        <f t="shared" si="20"/>
        <v>0.49193548387096775</v>
      </c>
    </row>
    <row r="105" spans="1:43" ht="13.5" customHeight="1" x14ac:dyDescent="0.25">
      <c r="A105" s="9" t="s">
        <v>94</v>
      </c>
      <c r="B105" s="9" t="s">
        <v>177</v>
      </c>
      <c r="C105" s="9">
        <v>60</v>
      </c>
      <c r="D105" s="9" t="s">
        <v>44</v>
      </c>
      <c r="E105" s="9" t="s">
        <v>163</v>
      </c>
      <c r="F105" s="10">
        <v>2500</v>
      </c>
      <c r="G105" s="11">
        <v>9.1</v>
      </c>
      <c r="H105" s="9">
        <v>4</v>
      </c>
      <c r="I105" s="9">
        <v>4</v>
      </c>
      <c r="J105" s="9">
        <v>2</v>
      </c>
      <c r="K105" s="9">
        <v>39.5</v>
      </c>
      <c r="L105" s="11">
        <f t="shared" si="14"/>
        <v>58.6</v>
      </c>
      <c r="M105" s="9">
        <v>3</v>
      </c>
      <c r="N105" s="9">
        <v>4</v>
      </c>
      <c r="O105" s="9">
        <v>9</v>
      </c>
      <c r="P105" s="9">
        <v>5</v>
      </c>
      <c r="Q105" s="9">
        <v>0</v>
      </c>
      <c r="R105" s="9">
        <v>2</v>
      </c>
      <c r="S105" s="9">
        <v>23</v>
      </c>
      <c r="T105" s="9">
        <v>10</v>
      </c>
      <c r="U105" s="9">
        <v>10</v>
      </c>
      <c r="V105" s="9"/>
      <c r="W105" s="9">
        <v>2</v>
      </c>
      <c r="X105" s="9">
        <v>0</v>
      </c>
      <c r="Y105" s="9">
        <v>2</v>
      </c>
      <c r="Z105" s="12">
        <f t="shared" si="15"/>
        <v>24</v>
      </c>
      <c r="AA105" s="9">
        <v>5</v>
      </c>
      <c r="AB105" s="9">
        <v>7</v>
      </c>
      <c r="AC105" s="9">
        <v>4</v>
      </c>
      <c r="AD105" s="9">
        <v>8</v>
      </c>
      <c r="AE105" s="12">
        <v>8.75</v>
      </c>
      <c r="AF105" s="12">
        <v>5.2</v>
      </c>
      <c r="AG105" s="12">
        <v>5</v>
      </c>
      <c r="AH105" s="12">
        <v>8</v>
      </c>
      <c r="AI105" s="12">
        <v>5</v>
      </c>
      <c r="AJ105" s="12">
        <v>6</v>
      </c>
      <c r="AK105" s="12">
        <v>53.95</v>
      </c>
      <c r="AL105" s="12">
        <v>148.44999999999999</v>
      </c>
      <c r="AM105" s="13">
        <f t="shared" si="23"/>
        <v>0.54577205882352942</v>
      </c>
      <c r="AN105" s="13">
        <f t="shared" si="17"/>
        <v>0.97666666666666668</v>
      </c>
      <c r="AO105" s="13">
        <f t="shared" si="18"/>
        <v>0.46938775510204084</v>
      </c>
      <c r="AP105" s="13">
        <f t="shared" si="24"/>
        <v>0.61538461538461542</v>
      </c>
      <c r="AQ105" s="13">
        <f t="shared" si="20"/>
        <v>0.43508064516129036</v>
      </c>
    </row>
    <row r="106" spans="1:43" ht="13.5" customHeight="1" x14ac:dyDescent="0.25">
      <c r="A106" s="9" t="s">
        <v>94</v>
      </c>
      <c r="B106" s="9" t="s">
        <v>98</v>
      </c>
      <c r="C106" s="9">
        <v>60</v>
      </c>
      <c r="D106" s="9" t="s">
        <v>44</v>
      </c>
      <c r="E106" s="9" t="s">
        <v>96</v>
      </c>
      <c r="F106" s="10">
        <v>1800</v>
      </c>
      <c r="G106" s="11">
        <v>8.6</v>
      </c>
      <c r="H106" s="9">
        <v>2</v>
      </c>
      <c r="I106" s="9">
        <v>4</v>
      </c>
      <c r="J106" s="9">
        <v>2</v>
      </c>
      <c r="K106" s="9">
        <v>40</v>
      </c>
      <c r="L106" s="11">
        <f t="shared" si="14"/>
        <v>56.6</v>
      </c>
      <c r="M106" s="9">
        <v>4</v>
      </c>
      <c r="N106" s="9">
        <v>4</v>
      </c>
      <c r="O106" s="9">
        <v>8</v>
      </c>
      <c r="P106" s="9">
        <v>6</v>
      </c>
      <c r="Q106" s="9">
        <v>2</v>
      </c>
      <c r="R106" s="9">
        <v>2</v>
      </c>
      <c r="S106" s="9">
        <v>26</v>
      </c>
      <c r="T106" s="9">
        <v>10</v>
      </c>
      <c r="U106" s="9">
        <v>10</v>
      </c>
      <c r="V106" s="12">
        <v>10</v>
      </c>
      <c r="W106" s="9">
        <v>0</v>
      </c>
      <c r="X106" s="9">
        <v>0</v>
      </c>
      <c r="Y106" s="9">
        <v>0</v>
      </c>
      <c r="Z106" s="12">
        <f t="shared" si="15"/>
        <v>30</v>
      </c>
      <c r="AA106" s="9">
        <v>6</v>
      </c>
      <c r="AB106" s="9">
        <v>9</v>
      </c>
      <c r="AC106" s="9">
        <v>6</v>
      </c>
      <c r="AD106" s="9">
        <v>6</v>
      </c>
      <c r="AE106" s="12">
        <v>17</v>
      </c>
      <c r="AF106" s="12">
        <v>11.2</v>
      </c>
      <c r="AG106" s="12">
        <v>5</v>
      </c>
      <c r="AH106" s="12">
        <v>12</v>
      </c>
      <c r="AI106" s="12">
        <v>5</v>
      </c>
      <c r="AJ106" s="12">
        <v>10</v>
      </c>
      <c r="AK106" s="12">
        <v>81.2</v>
      </c>
      <c r="AL106" s="12">
        <v>175.2</v>
      </c>
      <c r="AM106" s="13">
        <f t="shared" si="23"/>
        <v>0.64411764705882346</v>
      </c>
      <c r="AN106" s="13">
        <f t="shared" si="17"/>
        <v>0.94333333333333336</v>
      </c>
      <c r="AO106" s="13">
        <f t="shared" si="18"/>
        <v>0.53061224489795922</v>
      </c>
      <c r="AP106" s="13">
        <f t="shared" si="24"/>
        <v>0.76923076923076927</v>
      </c>
      <c r="AQ106" s="13">
        <f t="shared" si="20"/>
        <v>0.65483870967741942</v>
      </c>
    </row>
    <row r="107" spans="1:43" ht="13.5" customHeight="1" x14ac:dyDescent="0.25">
      <c r="A107" s="9" t="s">
        <v>94</v>
      </c>
      <c r="B107" s="9" t="s">
        <v>178</v>
      </c>
      <c r="C107" s="9">
        <v>60</v>
      </c>
      <c r="D107" s="9" t="s">
        <v>44</v>
      </c>
      <c r="E107" s="9" t="s">
        <v>167</v>
      </c>
      <c r="F107" s="10">
        <v>2300</v>
      </c>
      <c r="G107" s="11">
        <v>8.9</v>
      </c>
      <c r="H107" s="9">
        <v>4</v>
      </c>
      <c r="I107" s="9">
        <v>4</v>
      </c>
      <c r="J107" s="9">
        <v>2</v>
      </c>
      <c r="K107" s="9">
        <v>40</v>
      </c>
      <c r="L107" s="11">
        <f t="shared" ref="L107:L125" si="25">G107+H107+I107+J107+K107</f>
        <v>58.9</v>
      </c>
      <c r="M107" s="9">
        <v>3</v>
      </c>
      <c r="N107" s="9">
        <v>4</v>
      </c>
      <c r="O107" s="9">
        <v>5</v>
      </c>
      <c r="P107" s="9">
        <v>5</v>
      </c>
      <c r="Q107" s="9">
        <v>2</v>
      </c>
      <c r="R107" s="9">
        <v>2</v>
      </c>
      <c r="S107" s="9">
        <v>21</v>
      </c>
      <c r="T107" s="9">
        <v>10</v>
      </c>
      <c r="U107" s="9">
        <v>10</v>
      </c>
      <c r="V107" s="12">
        <v>5</v>
      </c>
      <c r="W107" s="9">
        <v>2</v>
      </c>
      <c r="X107" s="9">
        <v>0</v>
      </c>
      <c r="Y107" s="9">
        <v>0</v>
      </c>
      <c r="Z107" s="12">
        <f t="shared" ref="Z107:Z125" si="26">T107+U107+V107+W107+X107+Y107</f>
        <v>27</v>
      </c>
      <c r="AA107" s="9">
        <v>1.5</v>
      </c>
      <c r="AB107" s="9">
        <v>5</v>
      </c>
      <c r="AC107" s="9">
        <v>6</v>
      </c>
      <c r="AD107" s="9">
        <v>8</v>
      </c>
      <c r="AE107" s="12">
        <v>12</v>
      </c>
      <c r="AF107" s="12">
        <v>3.6</v>
      </c>
      <c r="AG107" s="12">
        <v>5</v>
      </c>
      <c r="AH107" s="12">
        <v>12</v>
      </c>
      <c r="AI107" s="12">
        <v>5</v>
      </c>
      <c r="AJ107" s="12">
        <v>10</v>
      </c>
      <c r="AK107" s="12">
        <v>60.1</v>
      </c>
      <c r="AL107" s="12">
        <v>153.1</v>
      </c>
      <c r="AM107" s="13">
        <f t="shared" si="23"/>
        <v>0.56286764705882353</v>
      </c>
      <c r="AN107" s="13">
        <f t="shared" ref="AN107:AN125" si="27">L107/60</f>
        <v>0.98166666666666669</v>
      </c>
      <c r="AO107" s="13">
        <f t="shared" ref="AO107:AO125" si="28">S107/49</f>
        <v>0.42857142857142855</v>
      </c>
      <c r="AP107" s="13">
        <f t="shared" si="24"/>
        <v>0.69230769230769229</v>
      </c>
      <c r="AQ107" s="13">
        <f t="shared" ref="AQ107:AQ125" si="29">AK107/124</f>
        <v>0.48467741935483871</v>
      </c>
    </row>
    <row r="108" spans="1:43" ht="13.5" customHeight="1" x14ac:dyDescent="0.25">
      <c r="A108" s="9" t="s">
        <v>94</v>
      </c>
      <c r="B108" s="9" t="s">
        <v>99</v>
      </c>
      <c r="C108" s="9">
        <v>60</v>
      </c>
      <c r="D108" s="9" t="s">
        <v>44</v>
      </c>
      <c r="E108" s="9" t="s">
        <v>96</v>
      </c>
      <c r="F108" s="10">
        <v>1700</v>
      </c>
      <c r="G108" s="11">
        <v>8.5</v>
      </c>
      <c r="H108" s="9">
        <v>0</v>
      </c>
      <c r="I108" s="9">
        <v>4</v>
      </c>
      <c r="J108" s="9">
        <v>2</v>
      </c>
      <c r="K108" s="9">
        <v>40</v>
      </c>
      <c r="L108" s="11">
        <f t="shared" si="25"/>
        <v>54.5</v>
      </c>
      <c r="M108" s="9">
        <v>3.75</v>
      </c>
      <c r="N108" s="9">
        <v>4</v>
      </c>
      <c r="O108" s="9">
        <v>8</v>
      </c>
      <c r="P108" s="9">
        <v>5.75</v>
      </c>
      <c r="Q108" s="9">
        <v>2</v>
      </c>
      <c r="R108" s="9">
        <v>2</v>
      </c>
      <c r="S108" s="9">
        <v>25.5</v>
      </c>
      <c r="T108" s="9">
        <v>10</v>
      </c>
      <c r="U108" s="9">
        <v>10</v>
      </c>
      <c r="V108" s="12">
        <v>9</v>
      </c>
      <c r="W108" s="9">
        <v>2</v>
      </c>
      <c r="X108" s="9">
        <v>0</v>
      </c>
      <c r="Y108" s="9">
        <v>0</v>
      </c>
      <c r="Z108" s="12">
        <f t="shared" si="26"/>
        <v>31</v>
      </c>
      <c r="AA108" s="9">
        <v>10</v>
      </c>
      <c r="AB108" s="9">
        <v>7</v>
      </c>
      <c r="AC108" s="9">
        <v>5</v>
      </c>
      <c r="AD108" s="9">
        <v>8</v>
      </c>
      <c r="AE108" s="12">
        <v>17.75</v>
      </c>
      <c r="AF108" s="12">
        <v>10</v>
      </c>
      <c r="AG108" s="12">
        <v>5</v>
      </c>
      <c r="AH108" s="12">
        <v>12</v>
      </c>
      <c r="AI108" s="12">
        <v>5</v>
      </c>
      <c r="AJ108" s="12">
        <v>10</v>
      </c>
      <c r="AK108" s="12">
        <v>81.75</v>
      </c>
      <c r="AL108" s="12">
        <v>175.25</v>
      </c>
      <c r="AM108" s="13">
        <f t="shared" si="23"/>
        <v>0.64430147058823528</v>
      </c>
      <c r="AN108" s="13">
        <f t="shared" si="27"/>
        <v>0.90833333333333333</v>
      </c>
      <c r="AO108" s="13">
        <f t="shared" si="28"/>
        <v>0.52040816326530615</v>
      </c>
      <c r="AP108" s="13">
        <f t="shared" si="24"/>
        <v>0.79487179487179482</v>
      </c>
      <c r="AQ108" s="13">
        <f t="shared" si="29"/>
        <v>0.65927419354838712</v>
      </c>
    </row>
    <row r="109" spans="1:43" ht="13.5" customHeight="1" x14ac:dyDescent="0.25">
      <c r="A109" s="9" t="s">
        <v>94</v>
      </c>
      <c r="B109" s="9" t="s">
        <v>100</v>
      </c>
      <c r="C109" s="9">
        <v>60</v>
      </c>
      <c r="D109" s="9" t="s">
        <v>44</v>
      </c>
      <c r="E109" s="9" t="s">
        <v>96</v>
      </c>
      <c r="F109" s="10">
        <v>5701</v>
      </c>
      <c r="G109" s="11">
        <v>9</v>
      </c>
      <c r="H109" s="9">
        <v>2</v>
      </c>
      <c r="I109" s="9">
        <v>4</v>
      </c>
      <c r="J109" s="9">
        <v>2</v>
      </c>
      <c r="K109" s="9">
        <v>40</v>
      </c>
      <c r="L109" s="11">
        <f t="shared" si="25"/>
        <v>57</v>
      </c>
      <c r="M109" s="9">
        <v>4</v>
      </c>
      <c r="N109" s="9">
        <v>4</v>
      </c>
      <c r="O109" s="9">
        <v>9</v>
      </c>
      <c r="P109" s="9">
        <v>6</v>
      </c>
      <c r="Q109" s="9">
        <v>2</v>
      </c>
      <c r="R109" s="9">
        <v>2</v>
      </c>
      <c r="S109" s="9">
        <v>27</v>
      </c>
      <c r="T109" s="9">
        <v>10</v>
      </c>
      <c r="U109" s="9">
        <v>10</v>
      </c>
      <c r="V109" s="12">
        <v>10</v>
      </c>
      <c r="W109" s="9">
        <v>2</v>
      </c>
      <c r="X109" s="9">
        <v>0</v>
      </c>
      <c r="Y109" s="9">
        <v>2</v>
      </c>
      <c r="Z109" s="12">
        <f t="shared" si="26"/>
        <v>34</v>
      </c>
      <c r="AA109" s="9">
        <v>8.5</v>
      </c>
      <c r="AB109" s="9">
        <v>9</v>
      </c>
      <c r="AC109" s="9">
        <v>6</v>
      </c>
      <c r="AD109" s="9">
        <v>8</v>
      </c>
      <c r="AE109" s="12">
        <v>15.25</v>
      </c>
      <c r="AF109" s="12">
        <v>13.6</v>
      </c>
      <c r="AG109" s="12">
        <v>5</v>
      </c>
      <c r="AH109" s="12">
        <v>12</v>
      </c>
      <c r="AI109" s="12">
        <v>5</v>
      </c>
      <c r="AJ109" s="12">
        <v>10</v>
      </c>
      <c r="AK109" s="12">
        <v>84.35</v>
      </c>
      <c r="AL109" s="12">
        <v>181.35</v>
      </c>
      <c r="AM109" s="13">
        <f t="shared" si="23"/>
        <v>0.66672794117647061</v>
      </c>
      <c r="AN109" s="13">
        <f t="shared" si="27"/>
        <v>0.95</v>
      </c>
      <c r="AO109" s="13">
        <f t="shared" si="28"/>
        <v>0.55102040816326525</v>
      </c>
      <c r="AP109" s="13">
        <f t="shared" si="24"/>
        <v>0.87179487179487181</v>
      </c>
      <c r="AQ109" s="13">
        <f t="shared" si="29"/>
        <v>0.68024193548387091</v>
      </c>
    </row>
    <row r="110" spans="1:43" ht="13.5" customHeight="1" x14ac:dyDescent="0.25">
      <c r="A110" s="9" t="s">
        <v>94</v>
      </c>
      <c r="B110" s="9" t="s">
        <v>179</v>
      </c>
      <c r="C110" s="9">
        <v>48</v>
      </c>
      <c r="D110" s="9" t="s">
        <v>44</v>
      </c>
      <c r="E110" s="9" t="s">
        <v>151</v>
      </c>
      <c r="F110" s="10">
        <v>4000</v>
      </c>
      <c r="G110" s="11">
        <v>9</v>
      </c>
      <c r="H110" s="9">
        <v>4</v>
      </c>
      <c r="I110" s="9">
        <v>4</v>
      </c>
      <c r="J110" s="9">
        <v>2</v>
      </c>
      <c r="K110" s="9">
        <v>40</v>
      </c>
      <c r="L110" s="11">
        <f t="shared" si="25"/>
        <v>59</v>
      </c>
      <c r="M110" s="9">
        <v>4</v>
      </c>
      <c r="N110" s="9">
        <v>4</v>
      </c>
      <c r="O110" s="9">
        <v>10</v>
      </c>
      <c r="P110" s="9">
        <v>6</v>
      </c>
      <c r="Q110" s="9">
        <v>0</v>
      </c>
      <c r="R110" s="9">
        <v>2</v>
      </c>
      <c r="S110" s="9">
        <v>26</v>
      </c>
      <c r="T110" s="9">
        <v>10</v>
      </c>
      <c r="U110" s="9">
        <v>10</v>
      </c>
      <c r="V110" s="12">
        <v>3</v>
      </c>
      <c r="W110" s="9">
        <v>2</v>
      </c>
      <c r="X110" s="9">
        <v>0</v>
      </c>
      <c r="Y110" s="9">
        <v>2</v>
      </c>
      <c r="Z110" s="12">
        <f t="shared" si="26"/>
        <v>27</v>
      </c>
      <c r="AA110" s="9">
        <v>2.5</v>
      </c>
      <c r="AB110" s="9">
        <v>8</v>
      </c>
      <c r="AC110" s="9">
        <v>5</v>
      </c>
      <c r="AD110" s="9">
        <v>8</v>
      </c>
      <c r="AE110" s="12">
        <v>14.75</v>
      </c>
      <c r="AF110" s="12">
        <v>4.8</v>
      </c>
      <c r="AG110" s="12">
        <v>5</v>
      </c>
      <c r="AH110" s="12">
        <v>10</v>
      </c>
      <c r="AI110" s="12">
        <v>5</v>
      </c>
      <c r="AJ110" s="12">
        <v>10</v>
      </c>
      <c r="AK110" s="12">
        <v>65.05</v>
      </c>
      <c r="AL110" s="12">
        <v>163.05000000000001</v>
      </c>
      <c r="AM110" s="13">
        <f t="shared" si="23"/>
        <v>0.59944852941176474</v>
      </c>
      <c r="AN110" s="13">
        <f t="shared" si="27"/>
        <v>0.98333333333333328</v>
      </c>
      <c r="AO110" s="13">
        <f t="shared" si="28"/>
        <v>0.53061224489795922</v>
      </c>
      <c r="AP110" s="13">
        <f t="shared" si="24"/>
        <v>0.69230769230769229</v>
      </c>
      <c r="AQ110" s="13">
        <f t="shared" si="29"/>
        <v>0.52459677419354833</v>
      </c>
    </row>
    <row r="111" spans="1:43" ht="13.5" customHeight="1" x14ac:dyDescent="0.25">
      <c r="A111" s="9" t="s">
        <v>94</v>
      </c>
      <c r="B111" s="9" t="s">
        <v>180</v>
      </c>
      <c r="C111" s="9">
        <v>60</v>
      </c>
      <c r="D111" s="9" t="s">
        <v>44</v>
      </c>
      <c r="E111" s="9" t="s">
        <v>151</v>
      </c>
      <c r="F111" s="10">
        <v>2700</v>
      </c>
      <c r="G111" s="11">
        <v>8.1999999999999993</v>
      </c>
      <c r="H111" s="9">
        <v>4</v>
      </c>
      <c r="I111" s="9">
        <v>4</v>
      </c>
      <c r="J111" s="9">
        <v>2</v>
      </c>
      <c r="K111" s="9">
        <v>40</v>
      </c>
      <c r="L111" s="11">
        <f t="shared" si="25"/>
        <v>58.2</v>
      </c>
      <c r="M111" s="9">
        <v>3.25</v>
      </c>
      <c r="N111" s="9">
        <v>4</v>
      </c>
      <c r="O111" s="9">
        <v>7</v>
      </c>
      <c r="P111" s="9">
        <v>5.25</v>
      </c>
      <c r="Q111" s="9">
        <v>0</v>
      </c>
      <c r="R111" s="9">
        <v>2</v>
      </c>
      <c r="S111" s="9">
        <v>21.5</v>
      </c>
      <c r="T111" s="9">
        <v>10</v>
      </c>
      <c r="U111" s="9">
        <v>10</v>
      </c>
      <c r="V111" s="12">
        <v>7</v>
      </c>
      <c r="W111" s="9">
        <v>2</v>
      </c>
      <c r="X111" s="9">
        <v>0</v>
      </c>
      <c r="Y111" s="9">
        <v>2</v>
      </c>
      <c r="Z111" s="12">
        <f t="shared" si="26"/>
        <v>31</v>
      </c>
      <c r="AA111" s="9">
        <v>9.5</v>
      </c>
      <c r="AB111" s="9">
        <v>8</v>
      </c>
      <c r="AC111" s="9">
        <v>6</v>
      </c>
      <c r="AD111" s="9">
        <v>8</v>
      </c>
      <c r="AE111" s="12">
        <v>12.5</v>
      </c>
      <c r="AF111" s="12">
        <v>5.6</v>
      </c>
      <c r="AG111" s="12">
        <v>5</v>
      </c>
      <c r="AH111" s="12">
        <v>11</v>
      </c>
      <c r="AI111" s="12">
        <v>7</v>
      </c>
      <c r="AJ111" s="12">
        <v>10</v>
      </c>
      <c r="AK111" s="12">
        <v>74.599999999999994</v>
      </c>
      <c r="AL111" s="12">
        <v>168.1</v>
      </c>
      <c r="AM111" s="13">
        <f t="shared" si="23"/>
        <v>0.61801470588235297</v>
      </c>
      <c r="AN111" s="13">
        <f t="shared" si="27"/>
        <v>0.97000000000000008</v>
      </c>
      <c r="AO111" s="13">
        <f t="shared" si="28"/>
        <v>0.43877551020408162</v>
      </c>
      <c r="AP111" s="13">
        <f t="shared" si="24"/>
        <v>0.79487179487179482</v>
      </c>
      <c r="AQ111" s="13">
        <f t="shared" si="29"/>
        <v>0.60161290322580641</v>
      </c>
    </row>
    <row r="112" spans="1:43" ht="13.5" customHeight="1" x14ac:dyDescent="0.25">
      <c r="A112" s="9" t="s">
        <v>94</v>
      </c>
      <c r="B112" s="9" t="s">
        <v>181</v>
      </c>
      <c r="C112" s="9">
        <v>48</v>
      </c>
      <c r="D112" s="9" t="s">
        <v>44</v>
      </c>
      <c r="E112" s="9" t="s">
        <v>167</v>
      </c>
      <c r="F112" s="10">
        <v>2800</v>
      </c>
      <c r="G112" s="11">
        <v>9.1</v>
      </c>
      <c r="H112" s="9">
        <v>4</v>
      </c>
      <c r="I112" s="9">
        <v>4</v>
      </c>
      <c r="J112" s="9">
        <v>2</v>
      </c>
      <c r="K112" s="9">
        <v>38</v>
      </c>
      <c r="L112" s="11">
        <f t="shared" si="25"/>
        <v>57.1</v>
      </c>
      <c r="M112" s="9">
        <v>4</v>
      </c>
      <c r="N112" s="9">
        <v>4</v>
      </c>
      <c r="O112" s="9">
        <v>6</v>
      </c>
      <c r="P112" s="9">
        <v>6</v>
      </c>
      <c r="Q112" s="9">
        <v>2</v>
      </c>
      <c r="R112" s="9">
        <v>0</v>
      </c>
      <c r="S112" s="9">
        <v>22</v>
      </c>
      <c r="T112" s="9">
        <v>10</v>
      </c>
      <c r="U112" s="9">
        <v>10</v>
      </c>
      <c r="V112" s="12">
        <v>9</v>
      </c>
      <c r="W112" s="9">
        <v>2</v>
      </c>
      <c r="X112" s="9">
        <v>0</v>
      </c>
      <c r="Y112" s="9">
        <v>0</v>
      </c>
      <c r="Z112" s="12">
        <f t="shared" si="26"/>
        <v>31</v>
      </c>
      <c r="AA112" s="9">
        <v>9</v>
      </c>
      <c r="AB112" s="9">
        <v>7</v>
      </c>
      <c r="AC112" s="9">
        <v>6</v>
      </c>
      <c r="AD112" s="9">
        <v>8</v>
      </c>
      <c r="AE112" s="12">
        <v>13.25</v>
      </c>
      <c r="AF112" s="12">
        <v>4</v>
      </c>
      <c r="AG112" s="12">
        <v>5</v>
      </c>
      <c r="AH112" s="12">
        <v>12</v>
      </c>
      <c r="AI112" s="12">
        <v>5</v>
      </c>
      <c r="AJ112" s="12">
        <v>10</v>
      </c>
      <c r="AK112" s="12">
        <v>71.25</v>
      </c>
      <c r="AL112" s="12">
        <v>163.25</v>
      </c>
      <c r="AM112" s="13">
        <f t="shared" si="23"/>
        <v>0.6001838235294118</v>
      </c>
      <c r="AN112" s="13">
        <f t="shared" si="27"/>
        <v>0.95166666666666666</v>
      </c>
      <c r="AO112" s="13">
        <f t="shared" si="28"/>
        <v>0.44897959183673469</v>
      </c>
      <c r="AP112" s="13">
        <f t="shared" si="24"/>
        <v>0.79487179487179482</v>
      </c>
      <c r="AQ112" s="13">
        <f t="shared" si="29"/>
        <v>0.57459677419354838</v>
      </c>
    </row>
    <row r="113" spans="1:43" ht="13.5" customHeight="1" x14ac:dyDescent="0.25">
      <c r="A113" s="9" t="s">
        <v>94</v>
      </c>
      <c r="B113" s="9" t="s">
        <v>182</v>
      </c>
      <c r="C113" s="9">
        <v>38</v>
      </c>
      <c r="D113" s="9" t="s">
        <v>44</v>
      </c>
      <c r="E113" s="9" t="s">
        <v>149</v>
      </c>
      <c r="F113" s="10">
        <v>2000</v>
      </c>
      <c r="G113" s="11">
        <v>8.3000000000000007</v>
      </c>
      <c r="H113" s="9">
        <v>4</v>
      </c>
      <c r="I113" s="9">
        <v>4</v>
      </c>
      <c r="J113" s="9">
        <v>2</v>
      </c>
      <c r="K113" s="9">
        <v>40</v>
      </c>
      <c r="L113" s="11">
        <f t="shared" si="25"/>
        <v>58.3</v>
      </c>
      <c r="M113" s="9">
        <v>3.5</v>
      </c>
      <c r="N113" s="9">
        <v>4</v>
      </c>
      <c r="O113" s="9">
        <v>9</v>
      </c>
      <c r="P113" s="9">
        <v>3.5</v>
      </c>
      <c r="Q113" s="9">
        <v>0</v>
      </c>
      <c r="R113" s="9">
        <v>2</v>
      </c>
      <c r="S113" s="9">
        <v>22</v>
      </c>
      <c r="T113" s="9">
        <v>0</v>
      </c>
      <c r="U113" s="9">
        <v>10</v>
      </c>
      <c r="V113" s="9"/>
      <c r="W113" s="9">
        <v>4</v>
      </c>
      <c r="X113" s="9">
        <v>0</v>
      </c>
      <c r="Y113" s="9">
        <v>2</v>
      </c>
      <c r="Z113" s="12">
        <f t="shared" si="26"/>
        <v>16</v>
      </c>
      <c r="AA113" s="9">
        <v>9</v>
      </c>
      <c r="AB113" s="9">
        <v>6</v>
      </c>
      <c r="AC113" s="9">
        <v>6</v>
      </c>
      <c r="AD113" s="9">
        <v>8</v>
      </c>
      <c r="AE113" s="12">
        <v>14.25</v>
      </c>
      <c r="AF113" s="12">
        <v>3.2</v>
      </c>
      <c r="AG113" s="12">
        <v>5</v>
      </c>
      <c r="AH113" s="12">
        <v>12</v>
      </c>
      <c r="AI113" s="12">
        <v>7</v>
      </c>
      <c r="AJ113" s="12">
        <v>10</v>
      </c>
      <c r="AK113" s="12">
        <v>72.45</v>
      </c>
      <c r="AL113" s="12">
        <v>158.44999999999999</v>
      </c>
      <c r="AM113" s="13">
        <f t="shared" si="23"/>
        <v>0.58253676470588234</v>
      </c>
      <c r="AN113" s="13">
        <f t="shared" si="27"/>
        <v>0.97166666666666657</v>
      </c>
      <c r="AO113" s="13">
        <f t="shared" si="28"/>
        <v>0.44897959183673469</v>
      </c>
      <c r="AP113" s="13">
        <f t="shared" si="24"/>
        <v>0.41025641025641024</v>
      </c>
      <c r="AQ113" s="13">
        <f t="shared" si="29"/>
        <v>0.58427419354838717</v>
      </c>
    </row>
    <row r="114" spans="1:43" ht="13.5" customHeight="1" x14ac:dyDescent="0.25">
      <c r="A114" s="9" t="s">
        <v>94</v>
      </c>
      <c r="B114" s="9" t="s">
        <v>183</v>
      </c>
      <c r="C114" s="9">
        <v>3</v>
      </c>
      <c r="D114" s="9" t="s">
        <v>44</v>
      </c>
      <c r="E114" s="9" t="s">
        <v>167</v>
      </c>
      <c r="F114" s="10">
        <v>1000</v>
      </c>
      <c r="G114" s="11">
        <v>9.1</v>
      </c>
      <c r="H114" s="9">
        <v>4</v>
      </c>
      <c r="I114" s="9">
        <v>4</v>
      </c>
      <c r="J114" s="9">
        <v>2</v>
      </c>
      <c r="K114" s="9">
        <v>39.5</v>
      </c>
      <c r="L114" s="11">
        <f t="shared" si="25"/>
        <v>58.6</v>
      </c>
      <c r="M114" s="9">
        <v>2.25</v>
      </c>
      <c r="N114" s="9">
        <v>4</v>
      </c>
      <c r="O114" s="9">
        <v>7</v>
      </c>
      <c r="P114" s="9">
        <v>4.25</v>
      </c>
      <c r="Q114" s="9">
        <v>2</v>
      </c>
      <c r="R114" s="9">
        <v>2</v>
      </c>
      <c r="S114" s="9">
        <v>21.5</v>
      </c>
      <c r="T114" s="9">
        <v>10</v>
      </c>
      <c r="U114" s="9">
        <v>10</v>
      </c>
      <c r="V114" s="9"/>
      <c r="W114" s="9">
        <v>4</v>
      </c>
      <c r="X114" s="9">
        <v>0</v>
      </c>
      <c r="Y114" s="9">
        <v>2</v>
      </c>
      <c r="Z114" s="12">
        <f t="shared" si="26"/>
        <v>26</v>
      </c>
      <c r="AA114" s="9">
        <v>1</v>
      </c>
      <c r="AB114" s="9">
        <v>6</v>
      </c>
      <c r="AC114" s="9">
        <v>2</v>
      </c>
      <c r="AD114" s="9">
        <v>8</v>
      </c>
      <c r="AE114" s="12">
        <v>7.75</v>
      </c>
      <c r="AF114" s="12">
        <v>4</v>
      </c>
      <c r="AG114" s="12">
        <v>0</v>
      </c>
      <c r="AH114" s="12">
        <v>8</v>
      </c>
      <c r="AI114" s="12">
        <v>5</v>
      </c>
      <c r="AJ114" s="12">
        <v>6</v>
      </c>
      <c r="AK114" s="12">
        <v>39.75</v>
      </c>
      <c r="AL114" s="12">
        <v>134.75</v>
      </c>
      <c r="AM114" s="13">
        <f t="shared" si="23"/>
        <v>0.4954044117647059</v>
      </c>
      <c r="AN114" s="13">
        <f t="shared" si="27"/>
        <v>0.97666666666666668</v>
      </c>
      <c r="AO114" s="13">
        <f t="shared" si="28"/>
        <v>0.43877551020408162</v>
      </c>
      <c r="AP114" s="13">
        <f t="shared" si="24"/>
        <v>0.66666666666666663</v>
      </c>
      <c r="AQ114" s="13">
        <f t="shared" si="29"/>
        <v>0.32056451612903225</v>
      </c>
    </row>
    <row r="115" spans="1:43" ht="13.5" customHeight="1" x14ac:dyDescent="0.25">
      <c r="A115" s="9" t="s">
        <v>94</v>
      </c>
      <c r="B115" s="9" t="s">
        <v>184</v>
      </c>
      <c r="C115" s="9">
        <v>34</v>
      </c>
      <c r="D115" s="9" t="s">
        <v>44</v>
      </c>
      <c r="E115" s="9" t="s">
        <v>163</v>
      </c>
      <c r="F115" s="10">
        <v>1800</v>
      </c>
      <c r="G115" s="11">
        <v>9.6</v>
      </c>
      <c r="H115" s="9">
        <v>4</v>
      </c>
      <c r="I115" s="9">
        <v>4</v>
      </c>
      <c r="J115" s="9">
        <v>2</v>
      </c>
      <c r="K115" s="9">
        <v>39.5</v>
      </c>
      <c r="L115" s="11">
        <f t="shared" si="25"/>
        <v>59.1</v>
      </c>
      <c r="M115" s="9">
        <v>2.75</v>
      </c>
      <c r="N115" s="9">
        <v>4</v>
      </c>
      <c r="O115" s="9">
        <v>13</v>
      </c>
      <c r="P115" s="9">
        <v>4.75</v>
      </c>
      <c r="Q115" s="9">
        <v>2</v>
      </c>
      <c r="R115" s="9">
        <v>2</v>
      </c>
      <c r="S115" s="9">
        <v>28.5</v>
      </c>
      <c r="T115" s="9">
        <v>5</v>
      </c>
      <c r="U115" s="9">
        <v>10</v>
      </c>
      <c r="V115" s="12">
        <v>10</v>
      </c>
      <c r="W115" s="9">
        <v>4</v>
      </c>
      <c r="X115" s="9">
        <v>0</v>
      </c>
      <c r="Y115" s="9">
        <v>2</v>
      </c>
      <c r="Z115" s="12">
        <f t="shared" si="26"/>
        <v>31</v>
      </c>
      <c r="AA115" s="9">
        <v>2.5</v>
      </c>
      <c r="AB115" s="9">
        <v>8</v>
      </c>
      <c r="AC115" s="9">
        <v>6</v>
      </c>
      <c r="AD115" s="9">
        <v>8</v>
      </c>
      <c r="AE115" s="12">
        <v>11.25</v>
      </c>
      <c r="AF115" s="12">
        <v>4</v>
      </c>
      <c r="AG115" s="12">
        <v>5</v>
      </c>
      <c r="AH115" s="12">
        <v>12</v>
      </c>
      <c r="AI115" s="12">
        <v>5</v>
      </c>
      <c r="AJ115" s="12">
        <v>4</v>
      </c>
      <c r="AK115" s="12">
        <v>57.75</v>
      </c>
      <c r="AL115" s="12">
        <v>154.75</v>
      </c>
      <c r="AM115" s="13">
        <f t="shared" si="23"/>
        <v>0.5689338235294118</v>
      </c>
      <c r="AN115" s="13">
        <f t="shared" si="27"/>
        <v>0.98499999999999999</v>
      </c>
      <c r="AO115" s="13">
        <f t="shared" si="28"/>
        <v>0.58163265306122447</v>
      </c>
      <c r="AP115" s="13">
        <f t="shared" si="24"/>
        <v>0.79487179487179482</v>
      </c>
      <c r="AQ115" s="13">
        <f t="shared" si="29"/>
        <v>0.46572580645161288</v>
      </c>
    </row>
    <row r="116" spans="1:43" ht="13.5" customHeight="1" x14ac:dyDescent="0.25">
      <c r="A116" s="9" t="s">
        <v>94</v>
      </c>
      <c r="B116" s="9" t="s">
        <v>185</v>
      </c>
      <c r="C116" s="9">
        <v>2</v>
      </c>
      <c r="D116" s="9" t="s">
        <v>44</v>
      </c>
      <c r="E116" s="9" t="s">
        <v>167</v>
      </c>
      <c r="F116" s="10">
        <v>1000</v>
      </c>
      <c r="G116" s="11">
        <v>9.5</v>
      </c>
      <c r="H116" s="9">
        <v>4</v>
      </c>
      <c r="I116" s="9">
        <v>2</v>
      </c>
      <c r="J116" s="9">
        <v>2</v>
      </c>
      <c r="K116" s="9">
        <v>40</v>
      </c>
      <c r="L116" s="11">
        <f t="shared" si="25"/>
        <v>57.5</v>
      </c>
      <c r="M116" s="9">
        <v>1</v>
      </c>
      <c r="N116" s="9">
        <v>4</v>
      </c>
      <c r="O116" s="9">
        <v>5</v>
      </c>
      <c r="P116" s="9">
        <v>3</v>
      </c>
      <c r="Q116" s="9">
        <v>0</v>
      </c>
      <c r="R116" s="9">
        <v>2</v>
      </c>
      <c r="S116" s="9">
        <v>15</v>
      </c>
      <c r="T116" s="9">
        <v>10</v>
      </c>
      <c r="U116" s="9">
        <v>10</v>
      </c>
      <c r="V116" s="12">
        <v>4.5</v>
      </c>
      <c r="W116" s="9">
        <v>2</v>
      </c>
      <c r="X116" s="9">
        <v>0</v>
      </c>
      <c r="Y116" s="9">
        <v>0</v>
      </c>
      <c r="Z116" s="12">
        <f t="shared" si="26"/>
        <v>26.5</v>
      </c>
      <c r="AA116" s="9">
        <v>0.5</v>
      </c>
      <c r="AB116" s="9">
        <v>3</v>
      </c>
      <c r="AC116" s="9">
        <v>4</v>
      </c>
      <c r="AD116" s="9">
        <v>4</v>
      </c>
      <c r="AE116" s="12">
        <v>9.5</v>
      </c>
      <c r="AF116" s="12">
        <v>4</v>
      </c>
      <c r="AG116" s="12">
        <v>5</v>
      </c>
      <c r="AH116" s="12">
        <v>8</v>
      </c>
      <c r="AI116" s="12">
        <v>5</v>
      </c>
      <c r="AJ116" s="12">
        <v>8</v>
      </c>
      <c r="AK116" s="12">
        <v>47</v>
      </c>
      <c r="AL116" s="12">
        <v>132</v>
      </c>
      <c r="AM116" s="13">
        <f t="shared" si="23"/>
        <v>0.48529411764705882</v>
      </c>
      <c r="AN116" s="13">
        <f t="shared" si="27"/>
        <v>0.95833333333333337</v>
      </c>
      <c r="AO116" s="13">
        <f t="shared" si="28"/>
        <v>0.30612244897959184</v>
      </c>
      <c r="AP116" s="13">
        <f t="shared" si="24"/>
        <v>0.67948717948717952</v>
      </c>
      <c r="AQ116" s="13">
        <f t="shared" si="29"/>
        <v>0.37903225806451613</v>
      </c>
    </row>
    <row r="117" spans="1:43" ht="13.5" customHeight="1" x14ac:dyDescent="0.25">
      <c r="A117" s="9" t="s">
        <v>94</v>
      </c>
      <c r="B117" s="9" t="s">
        <v>101</v>
      </c>
      <c r="C117" s="9">
        <v>24</v>
      </c>
      <c r="D117" s="9" t="s">
        <v>44</v>
      </c>
      <c r="E117" s="9" t="s">
        <v>96</v>
      </c>
      <c r="F117" s="10">
        <v>2100</v>
      </c>
      <c r="G117" s="11">
        <v>8.9</v>
      </c>
      <c r="H117" s="9">
        <v>2</v>
      </c>
      <c r="I117" s="9">
        <v>4</v>
      </c>
      <c r="J117" s="9">
        <v>2</v>
      </c>
      <c r="K117" s="9">
        <v>40</v>
      </c>
      <c r="L117" s="11">
        <f t="shared" si="25"/>
        <v>56.9</v>
      </c>
      <c r="M117" s="9">
        <v>3.25</v>
      </c>
      <c r="N117" s="9">
        <v>4</v>
      </c>
      <c r="O117" s="9">
        <v>9</v>
      </c>
      <c r="P117" s="9">
        <v>5.25</v>
      </c>
      <c r="Q117" s="9">
        <v>2</v>
      </c>
      <c r="R117" s="9">
        <v>2</v>
      </c>
      <c r="S117" s="9">
        <v>25.5</v>
      </c>
      <c r="T117" s="9">
        <v>10</v>
      </c>
      <c r="U117" s="9">
        <v>10</v>
      </c>
      <c r="V117" s="9"/>
      <c r="W117" s="9">
        <v>0</v>
      </c>
      <c r="X117" s="9">
        <v>0</v>
      </c>
      <c r="Y117" s="9">
        <v>0</v>
      </c>
      <c r="Z117" s="12">
        <f t="shared" si="26"/>
        <v>20</v>
      </c>
      <c r="AA117" s="9">
        <v>5</v>
      </c>
      <c r="AB117" s="9">
        <v>8</v>
      </c>
      <c r="AC117" s="9">
        <v>6</v>
      </c>
      <c r="AD117" s="9">
        <v>6</v>
      </c>
      <c r="AE117" s="12">
        <v>16.25</v>
      </c>
      <c r="AF117" s="12">
        <v>7.6</v>
      </c>
      <c r="AG117" s="12">
        <v>5</v>
      </c>
      <c r="AH117" s="12">
        <v>8</v>
      </c>
      <c r="AI117" s="12">
        <v>5</v>
      </c>
      <c r="AJ117" s="12">
        <v>10</v>
      </c>
      <c r="AK117" s="12">
        <v>70.849999999999994</v>
      </c>
      <c r="AL117" s="12">
        <v>164.35</v>
      </c>
      <c r="AM117" s="13">
        <f t="shared" si="23"/>
        <v>0.60422794117647061</v>
      </c>
      <c r="AN117" s="13">
        <f t="shared" si="27"/>
        <v>0.94833333333333336</v>
      </c>
      <c r="AO117" s="13">
        <f t="shared" si="28"/>
        <v>0.52040816326530615</v>
      </c>
      <c r="AP117" s="13">
        <f t="shared" si="24"/>
        <v>0.51282051282051277</v>
      </c>
      <c r="AQ117" s="13">
        <f t="shared" si="29"/>
        <v>0.57137096774193541</v>
      </c>
    </row>
    <row r="118" spans="1:43" ht="13.5" customHeight="1" x14ac:dyDescent="0.25">
      <c r="A118" s="9" t="s">
        <v>94</v>
      </c>
      <c r="B118" s="9" t="s">
        <v>186</v>
      </c>
      <c r="C118" s="9">
        <v>24</v>
      </c>
      <c r="D118" s="9" t="s">
        <v>44</v>
      </c>
      <c r="E118" s="9" t="s">
        <v>156</v>
      </c>
      <c r="F118" s="10">
        <v>1000</v>
      </c>
      <c r="G118" s="11">
        <v>8.6</v>
      </c>
      <c r="H118" s="9">
        <v>4</v>
      </c>
      <c r="I118" s="9">
        <v>4</v>
      </c>
      <c r="J118" s="9">
        <v>2</v>
      </c>
      <c r="K118" s="9">
        <v>26</v>
      </c>
      <c r="L118" s="11">
        <f t="shared" si="25"/>
        <v>44.6</v>
      </c>
      <c r="M118" s="9">
        <v>3.5</v>
      </c>
      <c r="N118" s="9">
        <v>4</v>
      </c>
      <c r="O118" s="9">
        <v>5</v>
      </c>
      <c r="P118" s="9">
        <v>5.5</v>
      </c>
      <c r="Q118" s="9">
        <v>2</v>
      </c>
      <c r="R118" s="9">
        <v>0</v>
      </c>
      <c r="S118" s="9">
        <v>20</v>
      </c>
      <c r="T118" s="9">
        <v>10</v>
      </c>
      <c r="U118" s="9">
        <v>10</v>
      </c>
      <c r="V118" s="9">
        <v>1</v>
      </c>
      <c r="W118" s="9">
        <v>4</v>
      </c>
      <c r="X118" s="9">
        <v>0</v>
      </c>
      <c r="Y118" s="9">
        <v>2</v>
      </c>
      <c r="Z118" s="12">
        <f t="shared" si="26"/>
        <v>27</v>
      </c>
      <c r="AA118" s="9">
        <v>1.5</v>
      </c>
      <c r="AB118" s="9">
        <v>8</v>
      </c>
      <c r="AC118" s="9">
        <v>4</v>
      </c>
      <c r="AD118" s="9">
        <v>6</v>
      </c>
      <c r="AE118" s="12">
        <v>13.75</v>
      </c>
      <c r="AF118" s="12">
        <v>6.4</v>
      </c>
      <c r="AG118" s="12">
        <v>5</v>
      </c>
      <c r="AH118" s="12">
        <v>10</v>
      </c>
      <c r="AI118" s="12">
        <v>7</v>
      </c>
      <c r="AJ118" s="12">
        <v>10</v>
      </c>
      <c r="AK118" s="12">
        <v>65.650000000000006</v>
      </c>
      <c r="AL118" s="12">
        <v>145.65</v>
      </c>
      <c r="AM118" s="13">
        <f t="shared" si="23"/>
        <v>0.53547794117647063</v>
      </c>
      <c r="AN118" s="13">
        <f t="shared" si="27"/>
        <v>0.7433333333333334</v>
      </c>
      <c r="AO118" s="13">
        <f t="shared" si="28"/>
        <v>0.40816326530612246</v>
      </c>
      <c r="AP118" s="13">
        <f t="shared" si="24"/>
        <v>0.69230769230769229</v>
      </c>
      <c r="AQ118" s="13">
        <f t="shared" si="29"/>
        <v>0.52943548387096784</v>
      </c>
    </row>
    <row r="119" spans="1:43" ht="13.5" customHeight="1" x14ac:dyDescent="0.25">
      <c r="A119" s="9" t="s">
        <v>94</v>
      </c>
      <c r="B119" s="9" t="s">
        <v>187</v>
      </c>
      <c r="C119" s="9">
        <v>24</v>
      </c>
      <c r="D119" s="9" t="s">
        <v>44</v>
      </c>
      <c r="E119" s="9" t="s">
        <v>167</v>
      </c>
      <c r="F119" s="10">
        <v>2500</v>
      </c>
      <c r="G119" s="11">
        <v>8.4</v>
      </c>
      <c r="H119" s="9">
        <v>4</v>
      </c>
      <c r="I119" s="9">
        <v>4</v>
      </c>
      <c r="J119" s="9">
        <v>2</v>
      </c>
      <c r="K119" s="9">
        <v>38</v>
      </c>
      <c r="L119" s="11">
        <f t="shared" si="25"/>
        <v>56.4</v>
      </c>
      <c r="M119" s="9">
        <v>4</v>
      </c>
      <c r="N119" s="9">
        <v>4</v>
      </c>
      <c r="O119" s="9">
        <v>7</v>
      </c>
      <c r="P119" s="9">
        <v>6</v>
      </c>
      <c r="Q119" s="9">
        <v>0</v>
      </c>
      <c r="R119" s="9">
        <v>2</v>
      </c>
      <c r="S119" s="9">
        <v>23</v>
      </c>
      <c r="T119" s="9">
        <v>10</v>
      </c>
      <c r="U119" s="9">
        <v>10</v>
      </c>
      <c r="V119" s="9">
        <v>2</v>
      </c>
      <c r="W119" s="9">
        <v>0</v>
      </c>
      <c r="X119" s="9">
        <v>0</v>
      </c>
      <c r="Y119" s="9">
        <v>0</v>
      </c>
      <c r="Z119" s="12">
        <f t="shared" si="26"/>
        <v>22</v>
      </c>
      <c r="AA119" s="9">
        <v>4</v>
      </c>
      <c r="AB119" s="9">
        <v>7</v>
      </c>
      <c r="AC119" s="9">
        <v>2</v>
      </c>
      <c r="AD119" s="9">
        <v>8</v>
      </c>
      <c r="AE119" s="12">
        <v>13.5</v>
      </c>
      <c r="AF119" s="12">
        <v>2.8</v>
      </c>
      <c r="AG119" s="12">
        <v>5</v>
      </c>
      <c r="AH119" s="12">
        <v>8</v>
      </c>
      <c r="AI119" s="12">
        <v>5</v>
      </c>
      <c r="AJ119" s="12">
        <v>10</v>
      </c>
      <c r="AK119" s="12">
        <v>57.3</v>
      </c>
      <c r="AL119" s="12">
        <v>148.30000000000001</v>
      </c>
      <c r="AM119" s="13">
        <f t="shared" si="23"/>
        <v>0.54522058823529418</v>
      </c>
      <c r="AN119" s="13">
        <f t="shared" si="27"/>
        <v>0.94</v>
      </c>
      <c r="AO119" s="13">
        <f t="shared" si="28"/>
        <v>0.46938775510204084</v>
      </c>
      <c r="AP119" s="13">
        <f t="shared" si="24"/>
        <v>0.5641025641025641</v>
      </c>
      <c r="AQ119" s="13">
        <f t="shared" si="29"/>
        <v>0.46209677419354839</v>
      </c>
    </row>
    <row r="120" spans="1:43" ht="13.5" customHeight="1" x14ac:dyDescent="0.25">
      <c r="A120" s="9" t="s">
        <v>94</v>
      </c>
      <c r="B120" s="9" t="s">
        <v>188</v>
      </c>
      <c r="C120" s="9">
        <v>24</v>
      </c>
      <c r="D120" s="9" t="s">
        <v>44</v>
      </c>
      <c r="E120" s="9" t="s">
        <v>147</v>
      </c>
      <c r="F120" s="10">
        <v>2000</v>
      </c>
      <c r="G120" s="11">
        <v>8.6999999999999993</v>
      </c>
      <c r="H120" s="9">
        <v>4</v>
      </c>
      <c r="I120" s="9">
        <v>4</v>
      </c>
      <c r="J120" s="9">
        <v>2</v>
      </c>
      <c r="K120" s="9">
        <v>40</v>
      </c>
      <c r="L120" s="11">
        <f t="shared" si="25"/>
        <v>58.7</v>
      </c>
      <c r="M120" s="9">
        <v>0.5</v>
      </c>
      <c r="N120" s="9">
        <v>4</v>
      </c>
      <c r="O120" s="9">
        <v>8</v>
      </c>
      <c r="P120" s="9">
        <v>0.5</v>
      </c>
      <c r="Q120" s="9">
        <v>2</v>
      </c>
      <c r="R120" s="9">
        <v>2</v>
      </c>
      <c r="S120" s="9">
        <v>17</v>
      </c>
      <c r="T120" s="9">
        <v>5</v>
      </c>
      <c r="U120" s="9">
        <v>10</v>
      </c>
      <c r="V120" s="9">
        <v>8</v>
      </c>
      <c r="W120" s="9">
        <v>2</v>
      </c>
      <c r="X120" s="9">
        <v>0</v>
      </c>
      <c r="Y120" s="9">
        <v>0</v>
      </c>
      <c r="Z120" s="12">
        <f t="shared" si="26"/>
        <v>25</v>
      </c>
      <c r="AA120" s="9">
        <v>4.5</v>
      </c>
      <c r="AB120" s="9">
        <v>8</v>
      </c>
      <c r="AC120" s="9">
        <v>6</v>
      </c>
      <c r="AD120" s="9">
        <v>5</v>
      </c>
      <c r="AE120" s="12">
        <v>14</v>
      </c>
      <c r="AF120" s="12">
        <v>3.2</v>
      </c>
      <c r="AG120" s="12">
        <v>5</v>
      </c>
      <c r="AH120" s="12">
        <v>12</v>
      </c>
      <c r="AI120" s="12">
        <v>5</v>
      </c>
      <c r="AJ120" s="12">
        <v>8</v>
      </c>
      <c r="AK120" s="12">
        <v>65.7</v>
      </c>
      <c r="AL120" s="12">
        <v>149.69999999999999</v>
      </c>
      <c r="AM120" s="13">
        <f t="shared" si="23"/>
        <v>0.55036764705882346</v>
      </c>
      <c r="AN120" s="13">
        <f t="shared" si="27"/>
        <v>0.97833333333333339</v>
      </c>
      <c r="AO120" s="13">
        <f t="shared" si="28"/>
        <v>0.34693877551020408</v>
      </c>
      <c r="AP120" s="13">
        <f t="shared" si="24"/>
        <v>0.64102564102564108</v>
      </c>
      <c r="AQ120" s="13">
        <f t="shared" si="29"/>
        <v>0.52983870967741942</v>
      </c>
    </row>
    <row r="121" spans="1:43" ht="13.5" customHeight="1" x14ac:dyDescent="0.25">
      <c r="A121" s="9" t="s">
        <v>94</v>
      </c>
      <c r="B121" s="9" t="s">
        <v>189</v>
      </c>
      <c r="C121" s="9">
        <v>24</v>
      </c>
      <c r="D121" s="9" t="s">
        <v>44</v>
      </c>
      <c r="E121" s="9" t="s">
        <v>147</v>
      </c>
      <c r="F121" s="10">
        <v>2400</v>
      </c>
      <c r="G121" s="11">
        <v>8.9</v>
      </c>
      <c r="H121" s="9">
        <v>4</v>
      </c>
      <c r="I121" s="9">
        <v>4</v>
      </c>
      <c r="J121" s="9">
        <v>2</v>
      </c>
      <c r="K121" s="9">
        <v>40</v>
      </c>
      <c r="L121" s="11">
        <f t="shared" si="25"/>
        <v>58.9</v>
      </c>
      <c r="M121" s="9">
        <v>0.5</v>
      </c>
      <c r="N121" s="9">
        <v>4</v>
      </c>
      <c r="O121" s="9">
        <v>7</v>
      </c>
      <c r="P121" s="9">
        <v>0.5</v>
      </c>
      <c r="Q121" s="9">
        <v>2</v>
      </c>
      <c r="R121" s="9">
        <v>2</v>
      </c>
      <c r="S121" s="9">
        <v>16</v>
      </c>
      <c r="T121" s="9">
        <v>5</v>
      </c>
      <c r="U121" s="9">
        <v>10</v>
      </c>
      <c r="V121" s="9">
        <v>-9</v>
      </c>
      <c r="W121" s="9">
        <v>0</v>
      </c>
      <c r="X121" s="9">
        <v>0</v>
      </c>
      <c r="Y121" s="9">
        <v>0</v>
      </c>
      <c r="Z121" s="12">
        <f t="shared" si="26"/>
        <v>6</v>
      </c>
      <c r="AA121" s="9">
        <v>2</v>
      </c>
      <c r="AB121" s="9">
        <v>8</v>
      </c>
      <c r="AC121" s="9">
        <v>6</v>
      </c>
      <c r="AD121" s="9">
        <v>8</v>
      </c>
      <c r="AE121" s="12">
        <v>12.75</v>
      </c>
      <c r="AF121" s="12">
        <v>2.8</v>
      </c>
      <c r="AG121" s="12">
        <v>5</v>
      </c>
      <c r="AH121" s="12">
        <v>12</v>
      </c>
      <c r="AI121" s="12">
        <v>5</v>
      </c>
      <c r="AJ121" s="12">
        <v>10</v>
      </c>
      <c r="AK121" s="12">
        <v>63.55</v>
      </c>
      <c r="AL121" s="12">
        <v>144.55000000000001</v>
      </c>
      <c r="AM121" s="13">
        <f t="shared" si="23"/>
        <v>0.53143382352941182</v>
      </c>
      <c r="AN121" s="13">
        <f t="shared" si="27"/>
        <v>0.98166666666666669</v>
      </c>
      <c r="AO121" s="13">
        <f t="shared" si="28"/>
        <v>0.32653061224489793</v>
      </c>
      <c r="AP121" s="13">
        <f t="shared" si="24"/>
        <v>0.15384615384615385</v>
      </c>
      <c r="AQ121" s="13">
        <f t="shared" si="29"/>
        <v>0.51249999999999996</v>
      </c>
    </row>
    <row r="122" spans="1:43" ht="13.5" customHeight="1" x14ac:dyDescent="0.25">
      <c r="A122" s="9" t="s">
        <v>94</v>
      </c>
      <c r="B122" s="9" t="s">
        <v>190</v>
      </c>
      <c r="C122" s="9">
        <v>9</v>
      </c>
      <c r="D122" s="9" t="s">
        <v>44</v>
      </c>
      <c r="E122" s="9" t="s">
        <v>156</v>
      </c>
      <c r="F122" s="10">
        <v>1000</v>
      </c>
      <c r="G122" s="11">
        <v>7.5</v>
      </c>
      <c r="H122" s="9">
        <v>4</v>
      </c>
      <c r="I122" s="9">
        <v>0</v>
      </c>
      <c r="J122" s="9">
        <v>2</v>
      </c>
      <c r="K122" s="9">
        <v>27</v>
      </c>
      <c r="L122" s="11">
        <f t="shared" si="25"/>
        <v>40.5</v>
      </c>
      <c r="M122" s="9">
        <v>0.5</v>
      </c>
      <c r="N122" s="9">
        <v>4</v>
      </c>
      <c r="O122" s="9">
        <v>7</v>
      </c>
      <c r="P122" s="9">
        <v>0.5</v>
      </c>
      <c r="Q122" s="9">
        <v>0</v>
      </c>
      <c r="R122" s="9">
        <v>0</v>
      </c>
      <c r="S122" s="9">
        <v>12</v>
      </c>
      <c r="T122" s="9">
        <v>5</v>
      </c>
      <c r="U122" s="9">
        <v>10</v>
      </c>
      <c r="V122" s="9">
        <v>3</v>
      </c>
      <c r="W122" s="9">
        <v>0</v>
      </c>
      <c r="X122" s="9">
        <v>0</v>
      </c>
      <c r="Y122" s="9">
        <v>0</v>
      </c>
      <c r="Z122" s="12">
        <f t="shared" si="26"/>
        <v>18</v>
      </c>
      <c r="AA122" s="9">
        <v>2.5</v>
      </c>
      <c r="AB122" s="9">
        <v>5</v>
      </c>
      <c r="AC122" s="9">
        <v>0</v>
      </c>
      <c r="AD122" s="9">
        <v>4</v>
      </c>
      <c r="AE122" s="12">
        <v>6.5</v>
      </c>
      <c r="AF122" s="12">
        <v>1.6</v>
      </c>
      <c r="AG122" s="12">
        <v>5</v>
      </c>
      <c r="AH122" s="12">
        <v>9</v>
      </c>
      <c r="AI122" s="12">
        <v>7</v>
      </c>
      <c r="AJ122" s="12">
        <v>4</v>
      </c>
      <c r="AK122" s="12">
        <v>40.6</v>
      </c>
      <c r="AL122" s="12">
        <v>100.6</v>
      </c>
      <c r="AM122" s="13">
        <f t="shared" si="23"/>
        <v>0.36985294117647055</v>
      </c>
      <c r="AN122" s="13">
        <f t="shared" si="27"/>
        <v>0.67500000000000004</v>
      </c>
      <c r="AO122" s="13">
        <f t="shared" si="28"/>
        <v>0.24489795918367346</v>
      </c>
      <c r="AP122" s="13">
        <f t="shared" si="24"/>
        <v>0.46153846153846156</v>
      </c>
      <c r="AQ122" s="13">
        <f t="shared" si="29"/>
        <v>0.32741935483870971</v>
      </c>
    </row>
    <row r="123" spans="1:43" ht="13.5" customHeight="1" x14ac:dyDescent="0.25">
      <c r="A123" s="9" t="s">
        <v>94</v>
      </c>
      <c r="B123" s="9" t="s">
        <v>191</v>
      </c>
      <c r="C123" s="9">
        <v>8</v>
      </c>
      <c r="D123" s="9" t="s">
        <v>44</v>
      </c>
      <c r="E123" s="9" t="s">
        <v>149</v>
      </c>
      <c r="F123" s="10">
        <v>4675</v>
      </c>
      <c r="G123" s="11">
        <v>8.6</v>
      </c>
      <c r="H123" s="9">
        <v>4</v>
      </c>
      <c r="I123" s="9">
        <v>4</v>
      </c>
      <c r="J123" s="9">
        <v>2</v>
      </c>
      <c r="K123" s="9">
        <v>40</v>
      </c>
      <c r="L123" s="11">
        <f t="shared" si="25"/>
        <v>58.6</v>
      </c>
      <c r="M123" s="9">
        <v>3.25</v>
      </c>
      <c r="N123" s="9">
        <v>4</v>
      </c>
      <c r="O123" s="9">
        <v>10</v>
      </c>
      <c r="P123" s="9">
        <v>5.25</v>
      </c>
      <c r="Q123" s="9">
        <v>0</v>
      </c>
      <c r="R123" s="9">
        <v>2</v>
      </c>
      <c r="S123" s="9">
        <v>24.5</v>
      </c>
      <c r="T123" s="9">
        <v>5</v>
      </c>
      <c r="U123" s="9">
        <v>10</v>
      </c>
      <c r="V123" s="9">
        <v>-5</v>
      </c>
      <c r="W123" s="9">
        <v>2</v>
      </c>
      <c r="X123" s="9">
        <v>0</v>
      </c>
      <c r="Y123" s="9">
        <v>2</v>
      </c>
      <c r="Z123" s="12">
        <f t="shared" si="26"/>
        <v>14</v>
      </c>
      <c r="AA123" s="9">
        <v>6.5</v>
      </c>
      <c r="AB123" s="9">
        <v>9</v>
      </c>
      <c r="AC123" s="9">
        <v>6</v>
      </c>
      <c r="AD123" s="9">
        <v>8</v>
      </c>
      <c r="AE123" s="12">
        <v>12.25</v>
      </c>
      <c r="AF123" s="12">
        <v>5.2</v>
      </c>
      <c r="AG123" s="12">
        <v>5</v>
      </c>
      <c r="AH123" s="12">
        <v>10</v>
      </c>
      <c r="AI123" s="12">
        <v>5</v>
      </c>
      <c r="AJ123" s="12">
        <v>8</v>
      </c>
      <c r="AK123" s="12">
        <v>66.95</v>
      </c>
      <c r="AL123" s="12">
        <v>158.44999999999999</v>
      </c>
      <c r="AM123" s="13">
        <f t="shared" si="23"/>
        <v>0.58253676470588234</v>
      </c>
      <c r="AN123" s="13">
        <f t="shared" si="27"/>
        <v>0.97666666666666668</v>
      </c>
      <c r="AO123" s="13">
        <f t="shared" si="28"/>
        <v>0.5</v>
      </c>
      <c r="AP123" s="13">
        <f t="shared" si="24"/>
        <v>0.35897435897435898</v>
      </c>
      <c r="AQ123" s="13">
        <f t="shared" si="29"/>
        <v>0.53991935483870968</v>
      </c>
    </row>
    <row r="124" spans="1:43" ht="13.5" customHeight="1" x14ac:dyDescent="0.25">
      <c r="A124" s="9" t="s">
        <v>94</v>
      </c>
      <c r="B124" s="9" t="s">
        <v>102</v>
      </c>
      <c r="C124" s="9">
        <v>9</v>
      </c>
      <c r="D124" s="9" t="s">
        <v>44</v>
      </c>
      <c r="E124" s="9" t="s">
        <v>96</v>
      </c>
      <c r="F124" s="9">
        <v>900</v>
      </c>
      <c r="G124" s="11">
        <v>7.9</v>
      </c>
      <c r="H124" s="9">
        <v>0</v>
      </c>
      <c r="I124" s="9">
        <v>4</v>
      </c>
      <c r="J124" s="9">
        <v>2</v>
      </c>
      <c r="K124" s="9">
        <v>39.5</v>
      </c>
      <c r="L124" s="11">
        <f t="shared" si="25"/>
        <v>53.4</v>
      </c>
      <c r="M124" s="9">
        <v>3.5</v>
      </c>
      <c r="N124" s="9">
        <v>4</v>
      </c>
      <c r="O124" s="9">
        <v>8</v>
      </c>
      <c r="P124" s="9">
        <v>5.5</v>
      </c>
      <c r="Q124" s="9">
        <v>2</v>
      </c>
      <c r="R124" s="9">
        <v>2</v>
      </c>
      <c r="S124" s="9">
        <v>25</v>
      </c>
      <c r="T124" s="9">
        <v>10</v>
      </c>
      <c r="U124" s="9">
        <v>10</v>
      </c>
      <c r="V124" s="9">
        <v>-10</v>
      </c>
      <c r="W124" s="9">
        <v>2</v>
      </c>
      <c r="X124" s="9">
        <v>0</v>
      </c>
      <c r="Y124" s="9">
        <v>0</v>
      </c>
      <c r="Z124" s="12">
        <f t="shared" si="26"/>
        <v>12</v>
      </c>
      <c r="AA124" s="9">
        <v>6.5</v>
      </c>
      <c r="AB124" s="9">
        <v>9</v>
      </c>
      <c r="AC124" s="9">
        <v>4</v>
      </c>
      <c r="AD124" s="9">
        <v>8</v>
      </c>
      <c r="AE124" s="12">
        <v>11.75</v>
      </c>
      <c r="AF124" s="12">
        <v>7.6</v>
      </c>
      <c r="AG124" s="12">
        <v>5</v>
      </c>
      <c r="AH124" s="12">
        <v>12</v>
      </c>
      <c r="AI124" s="12">
        <v>5</v>
      </c>
      <c r="AJ124" s="12">
        <v>10</v>
      </c>
      <c r="AK124" s="12">
        <v>70.849999999999994</v>
      </c>
      <c r="AL124" s="12">
        <v>163.35</v>
      </c>
      <c r="AM124" s="13">
        <f t="shared" si="23"/>
        <v>0.60055147058823533</v>
      </c>
      <c r="AN124" s="13">
        <f t="shared" si="27"/>
        <v>0.89</v>
      </c>
      <c r="AO124" s="13">
        <f t="shared" si="28"/>
        <v>0.51020408163265307</v>
      </c>
      <c r="AP124" s="13">
        <f t="shared" si="24"/>
        <v>0.30769230769230771</v>
      </c>
      <c r="AQ124" s="13">
        <f t="shared" si="29"/>
        <v>0.57137096774193541</v>
      </c>
    </row>
    <row r="125" spans="1:43" ht="13.5" customHeight="1" x14ac:dyDescent="0.25">
      <c r="A125" s="9" t="s">
        <v>94</v>
      </c>
      <c r="B125" s="9" t="s">
        <v>192</v>
      </c>
      <c r="C125" s="9">
        <v>6</v>
      </c>
      <c r="D125" s="9" t="s">
        <v>44</v>
      </c>
      <c r="E125" s="9" t="s">
        <v>163</v>
      </c>
      <c r="F125" s="9">
        <v>500</v>
      </c>
      <c r="G125" s="11">
        <v>9.5</v>
      </c>
      <c r="H125" s="9">
        <v>4</v>
      </c>
      <c r="I125" s="9">
        <v>4</v>
      </c>
      <c r="J125" s="9">
        <v>2</v>
      </c>
      <c r="K125" s="9">
        <v>39.5</v>
      </c>
      <c r="L125" s="11">
        <f t="shared" si="25"/>
        <v>59</v>
      </c>
      <c r="M125" s="9">
        <v>2.75</v>
      </c>
      <c r="N125" s="9">
        <v>4</v>
      </c>
      <c r="O125" s="9">
        <v>6</v>
      </c>
      <c r="P125" s="9">
        <v>4.75</v>
      </c>
      <c r="Q125" s="9">
        <v>0</v>
      </c>
      <c r="R125" s="9">
        <v>2</v>
      </c>
      <c r="S125" s="9">
        <v>19.5</v>
      </c>
      <c r="T125" s="9">
        <v>5</v>
      </c>
      <c r="U125" s="9">
        <v>10</v>
      </c>
      <c r="V125" s="9"/>
      <c r="W125" s="9">
        <v>2</v>
      </c>
      <c r="X125" s="9">
        <v>0</v>
      </c>
      <c r="Y125" s="9">
        <v>2</v>
      </c>
      <c r="Z125" s="12">
        <f t="shared" si="26"/>
        <v>19</v>
      </c>
      <c r="AA125" s="9">
        <v>10</v>
      </c>
      <c r="AB125" s="9">
        <v>7</v>
      </c>
      <c r="AC125" s="9">
        <v>1</v>
      </c>
      <c r="AD125" s="9">
        <v>8</v>
      </c>
      <c r="AE125" s="12">
        <v>10.25</v>
      </c>
      <c r="AF125" s="12">
        <v>6.8</v>
      </c>
      <c r="AG125" s="12">
        <v>5</v>
      </c>
      <c r="AH125" s="12">
        <v>9</v>
      </c>
      <c r="AI125" s="12">
        <v>5</v>
      </c>
      <c r="AJ125" s="12">
        <v>4</v>
      </c>
      <c r="AK125" s="12">
        <v>58.05</v>
      </c>
      <c r="AL125" s="12">
        <v>144.05000000000001</v>
      </c>
      <c r="AM125" s="13">
        <f t="shared" si="23"/>
        <v>0.52959558823529418</v>
      </c>
      <c r="AN125" s="13">
        <f t="shared" si="27"/>
        <v>0.98333333333333328</v>
      </c>
      <c r="AO125" s="13">
        <f t="shared" si="28"/>
        <v>0.39795918367346939</v>
      </c>
      <c r="AP125" s="13">
        <f t="shared" si="24"/>
        <v>0.48717948717948717</v>
      </c>
      <c r="AQ125" s="13">
        <f t="shared" si="29"/>
        <v>0.46814516129032258</v>
      </c>
    </row>
  </sheetData>
  <autoFilter ref="A1:AQ1" xr:uid="{EA765E7E-B683-45F1-A185-7E668E5F35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harshada pujari</dc:creator>
  <cp:lastModifiedBy>harshada pujari</cp:lastModifiedBy>
  <dcterms:created xsi:type="dcterms:W3CDTF">2024-03-10T01:48:45Z</dcterms:created>
  <dcterms:modified xsi:type="dcterms:W3CDTF">2024-03-10T01:55:08Z</dcterms:modified>
</cp:coreProperties>
</file>